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\Dropbox\- Inngolf\"/>
    </mc:Choice>
  </mc:AlternateContent>
  <xr:revisionPtr revIDLastSave="0" documentId="13_ncr:1_{437C3C0D-7B9C-49EA-AC17-8D45FB30548D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Stilling" sheetId="5" r:id="rId1"/>
    <sheet name="Webm" sheetId="9" r:id="rId2"/>
    <sheet name="Web SR" sheetId="12" r:id="rId3"/>
    <sheet name="Point" sheetId="2" r:id="rId4"/>
    <sheet name="Money" sheetId="6" r:id="rId5"/>
    <sheet name="Puts" sheetId="3" r:id="rId6"/>
    <sheet name="Super R" sheetId="11" r:id="rId7"/>
    <sheet name="Tourp" sheetId="7" r:id="rId8"/>
    <sheet name="Tæt Flag" sheetId="8" r:id="rId9"/>
    <sheet name="09-05" sheetId="18" r:id="rId10"/>
    <sheet name="02-05" sheetId="17" r:id="rId11"/>
    <sheet name="25-04" sheetId="16" r:id="rId12"/>
    <sheet name="18-04" sheetId="15" r:id="rId13"/>
    <sheet name="11-04" sheetId="14" r:id="rId14"/>
    <sheet name="04-04" sheetId="13" r:id="rId15"/>
    <sheet name="28-03" sheetId="10" r:id="rId16"/>
    <sheet name="24-03" sheetId="4" r:id="rId17"/>
  </sheets>
  <definedNames>
    <definedName name="_xlnm._FilterDatabase" localSheetId="4" hidden="1">Money!$A$2:$AK$26</definedName>
    <definedName name="_xlnm._FilterDatabase" localSheetId="3" hidden="1">Point!$A$2:$AK$26</definedName>
    <definedName name="_xlnm._FilterDatabase" localSheetId="5" hidden="1">Puts!$A$2:$R$26</definedName>
    <definedName name="_xlnm._FilterDatabase" localSheetId="0" hidden="1">Stilling!$J$3:$K$26</definedName>
    <definedName name="_xlnm._FilterDatabase" localSheetId="6" hidden="1">'Super R'!$B$5:$AH$23</definedName>
    <definedName name="_xlnm._FilterDatabase" localSheetId="8" hidden="1">'Tæt Flag'!$B$4:$D$14</definedName>
    <definedName name="Excel_BuiltIn__FilterDatabase_1" localSheetId="4">#REF!</definedName>
    <definedName name="Excel_BuiltIn__FilterDatabase_1" localSheetId="0">Stilling!#REF!</definedName>
    <definedName name="Excel_BuiltIn__FilterDatabase_1" localSheetId="6">#REF!</definedName>
    <definedName name="Excel_BuiltIn__FilterDatabase_1" localSheetId="7">#REF!</definedName>
    <definedName name="Excel_BuiltIn__FilterDatabase_1" localSheetId="8">'Tæt Flag'!#REF!</definedName>
    <definedName name="Excel_BuiltIn__FilterDatabase_1" localSheetId="2">#REF!</definedName>
    <definedName name="Excel_BuiltIn__FilterDatabase_1" localSheetId="1">#REF!</definedName>
    <definedName name="Excel_BuiltIn__FilterDatabase_1">#REF!</definedName>
    <definedName name="Excel_BuiltIn__FilterDatabase_10">#REF!</definedName>
    <definedName name="Excel_BuiltIn__FilterDatabase_11" localSheetId="10">#REF!</definedName>
    <definedName name="Excel_BuiltIn__FilterDatabase_11" localSheetId="14">#REF!</definedName>
    <definedName name="Excel_BuiltIn__FilterDatabase_11" localSheetId="9">#REF!</definedName>
    <definedName name="Excel_BuiltIn__FilterDatabase_11" localSheetId="13">#REF!</definedName>
    <definedName name="Excel_BuiltIn__FilterDatabase_11" localSheetId="12">#REF!</definedName>
    <definedName name="Excel_BuiltIn__FilterDatabase_11" localSheetId="16">#REF!</definedName>
    <definedName name="Excel_BuiltIn__FilterDatabase_11" localSheetId="11">#REF!</definedName>
    <definedName name="Excel_BuiltIn__FilterDatabase_11" localSheetId="15">#REF!</definedName>
    <definedName name="Excel_BuiltIn__FilterDatabase_11" localSheetId="4">#REF!</definedName>
    <definedName name="Excel_BuiltIn__FilterDatabase_11" localSheetId="0">#REF!</definedName>
    <definedName name="Excel_BuiltIn__FilterDatabase_11" localSheetId="6">#REF!</definedName>
    <definedName name="Excel_BuiltIn__FilterDatabase_11" localSheetId="7">#REF!</definedName>
    <definedName name="Excel_BuiltIn__FilterDatabase_11" localSheetId="8">#REF!</definedName>
    <definedName name="Excel_BuiltIn__FilterDatabase_11" localSheetId="2">#REF!</definedName>
    <definedName name="Excel_BuiltIn__FilterDatabase_11" localSheetId="1">#REF!</definedName>
    <definedName name="Excel_BuiltIn__FilterDatabase_11">#REF!</definedName>
    <definedName name="Excel_BuiltIn__FilterDatabase_12" localSheetId="10">#REF!</definedName>
    <definedName name="Excel_BuiltIn__FilterDatabase_12" localSheetId="14">#REF!</definedName>
    <definedName name="Excel_BuiltIn__FilterDatabase_12" localSheetId="9">#REF!</definedName>
    <definedName name="Excel_BuiltIn__FilterDatabase_12" localSheetId="13">#REF!</definedName>
    <definedName name="Excel_BuiltIn__FilterDatabase_12" localSheetId="12">#REF!</definedName>
    <definedName name="Excel_BuiltIn__FilterDatabase_12" localSheetId="16">#REF!</definedName>
    <definedName name="Excel_BuiltIn__FilterDatabase_12" localSheetId="11">#REF!</definedName>
    <definedName name="Excel_BuiltIn__FilterDatabase_12" localSheetId="15">#REF!</definedName>
    <definedName name="Excel_BuiltIn__FilterDatabase_12" localSheetId="4">#REF!</definedName>
    <definedName name="Excel_BuiltIn__FilterDatabase_12" localSheetId="0">#REF!</definedName>
    <definedName name="Excel_BuiltIn__FilterDatabase_12" localSheetId="6">#REF!</definedName>
    <definedName name="Excel_BuiltIn__FilterDatabase_12" localSheetId="7">#REF!</definedName>
    <definedName name="Excel_BuiltIn__FilterDatabase_12" localSheetId="8">#REF!</definedName>
    <definedName name="Excel_BuiltIn__FilterDatabase_12" localSheetId="2">#REF!</definedName>
    <definedName name="Excel_BuiltIn__FilterDatabase_12" localSheetId="1">#REF!</definedName>
    <definedName name="Excel_BuiltIn__FilterDatabase_12">#REF!</definedName>
    <definedName name="Excel_BuiltIn__FilterDatabase_13" localSheetId="10">#REF!</definedName>
    <definedName name="Excel_BuiltIn__FilterDatabase_13" localSheetId="14">#REF!</definedName>
    <definedName name="Excel_BuiltIn__FilterDatabase_13" localSheetId="9">#REF!</definedName>
    <definedName name="Excel_BuiltIn__FilterDatabase_13" localSheetId="13">#REF!</definedName>
    <definedName name="Excel_BuiltIn__FilterDatabase_13" localSheetId="12">#REF!</definedName>
    <definedName name="Excel_BuiltIn__FilterDatabase_13" localSheetId="16">#REF!</definedName>
    <definedName name="Excel_BuiltIn__FilterDatabase_13" localSheetId="11">#REF!</definedName>
    <definedName name="Excel_BuiltIn__FilterDatabase_13" localSheetId="15">#REF!</definedName>
    <definedName name="Excel_BuiltIn__FilterDatabase_13" localSheetId="4">#REF!</definedName>
    <definedName name="Excel_BuiltIn__FilterDatabase_13" localSheetId="0">#REF!</definedName>
    <definedName name="Excel_BuiltIn__FilterDatabase_13" localSheetId="6">#REF!</definedName>
    <definedName name="Excel_BuiltIn__FilterDatabase_13" localSheetId="7">#REF!</definedName>
    <definedName name="Excel_BuiltIn__FilterDatabase_13" localSheetId="8">#REF!</definedName>
    <definedName name="Excel_BuiltIn__FilterDatabase_13" localSheetId="2">#REF!</definedName>
    <definedName name="Excel_BuiltIn__FilterDatabase_13" localSheetId="1">#REF!</definedName>
    <definedName name="Excel_BuiltIn__FilterDatabase_13">#REF!</definedName>
    <definedName name="Excel_BuiltIn__FilterDatabase_14" localSheetId="10">#REF!</definedName>
    <definedName name="Excel_BuiltIn__FilterDatabase_14" localSheetId="14">#REF!</definedName>
    <definedName name="Excel_BuiltIn__FilterDatabase_14" localSheetId="9">#REF!</definedName>
    <definedName name="Excel_BuiltIn__FilterDatabase_14" localSheetId="13">#REF!</definedName>
    <definedName name="Excel_BuiltIn__FilterDatabase_14" localSheetId="12">#REF!</definedName>
    <definedName name="Excel_BuiltIn__FilterDatabase_14" localSheetId="16">#REF!</definedName>
    <definedName name="Excel_BuiltIn__FilterDatabase_14" localSheetId="11">#REF!</definedName>
    <definedName name="Excel_BuiltIn__FilterDatabase_14" localSheetId="15">#REF!</definedName>
    <definedName name="Excel_BuiltIn__FilterDatabase_14" localSheetId="4">#REF!</definedName>
    <definedName name="Excel_BuiltIn__FilterDatabase_14" localSheetId="0">#REF!</definedName>
    <definedName name="Excel_BuiltIn__FilterDatabase_14" localSheetId="6">#REF!</definedName>
    <definedName name="Excel_BuiltIn__FilterDatabase_14" localSheetId="7">#REF!</definedName>
    <definedName name="Excel_BuiltIn__FilterDatabase_14" localSheetId="8">#REF!</definedName>
    <definedName name="Excel_BuiltIn__FilterDatabase_14" localSheetId="2">#REF!</definedName>
    <definedName name="Excel_BuiltIn__FilterDatabase_14" localSheetId="1">#REF!</definedName>
    <definedName name="Excel_BuiltIn__FilterDatabase_14">#REF!</definedName>
    <definedName name="Excel_BuiltIn__FilterDatabase_15" localSheetId="10">#REF!</definedName>
    <definedName name="Excel_BuiltIn__FilterDatabase_15" localSheetId="14">#REF!</definedName>
    <definedName name="Excel_BuiltIn__FilterDatabase_15" localSheetId="9">#REF!</definedName>
    <definedName name="Excel_BuiltIn__FilterDatabase_15" localSheetId="13">#REF!</definedName>
    <definedName name="Excel_BuiltIn__FilterDatabase_15" localSheetId="12">#REF!</definedName>
    <definedName name="Excel_BuiltIn__FilterDatabase_15" localSheetId="16">#REF!</definedName>
    <definedName name="Excel_BuiltIn__FilterDatabase_15" localSheetId="11">#REF!</definedName>
    <definedName name="Excel_BuiltIn__FilterDatabase_15" localSheetId="15">#REF!</definedName>
    <definedName name="Excel_BuiltIn__FilterDatabase_15" localSheetId="4">#REF!</definedName>
    <definedName name="Excel_BuiltIn__FilterDatabase_15" localSheetId="0">#REF!</definedName>
    <definedName name="Excel_BuiltIn__FilterDatabase_15" localSheetId="6">#REF!</definedName>
    <definedName name="Excel_BuiltIn__FilterDatabase_15" localSheetId="7">#REF!</definedName>
    <definedName name="Excel_BuiltIn__FilterDatabase_15" localSheetId="8">#REF!</definedName>
    <definedName name="Excel_BuiltIn__FilterDatabase_15" localSheetId="2">#REF!</definedName>
    <definedName name="Excel_BuiltIn__FilterDatabase_15" localSheetId="1">#REF!</definedName>
    <definedName name="Excel_BuiltIn__FilterDatabase_15">#REF!</definedName>
    <definedName name="Excel_BuiltIn__FilterDatabase_16" localSheetId="10">#REF!</definedName>
    <definedName name="Excel_BuiltIn__FilterDatabase_16" localSheetId="14">#REF!</definedName>
    <definedName name="Excel_BuiltIn__FilterDatabase_16" localSheetId="9">#REF!</definedName>
    <definedName name="Excel_BuiltIn__FilterDatabase_16" localSheetId="13">#REF!</definedName>
    <definedName name="Excel_BuiltIn__FilterDatabase_16" localSheetId="12">#REF!</definedName>
    <definedName name="Excel_BuiltIn__FilterDatabase_16" localSheetId="16">#REF!</definedName>
    <definedName name="Excel_BuiltIn__FilterDatabase_16" localSheetId="11">#REF!</definedName>
    <definedName name="Excel_BuiltIn__FilterDatabase_16" localSheetId="15">#REF!</definedName>
    <definedName name="Excel_BuiltIn__FilterDatabase_16" localSheetId="4">#REF!</definedName>
    <definedName name="Excel_BuiltIn__FilterDatabase_16" localSheetId="0">#REF!</definedName>
    <definedName name="Excel_BuiltIn__FilterDatabase_16" localSheetId="6">#REF!</definedName>
    <definedName name="Excel_BuiltIn__FilterDatabase_16" localSheetId="7">#REF!</definedName>
    <definedName name="Excel_BuiltIn__FilterDatabase_16" localSheetId="8">#REF!</definedName>
    <definedName name="Excel_BuiltIn__FilterDatabase_16" localSheetId="2">#REF!</definedName>
    <definedName name="Excel_BuiltIn__FilterDatabase_16" localSheetId="1">#REF!</definedName>
    <definedName name="Excel_BuiltIn__FilterDatabase_16">#REF!</definedName>
    <definedName name="Excel_BuiltIn__FilterDatabase_17" localSheetId="10">#REF!</definedName>
    <definedName name="Excel_BuiltIn__FilterDatabase_17" localSheetId="14">#REF!</definedName>
    <definedName name="Excel_BuiltIn__FilterDatabase_17" localSheetId="9">#REF!</definedName>
    <definedName name="Excel_BuiltIn__FilterDatabase_17" localSheetId="13">#REF!</definedName>
    <definedName name="Excel_BuiltIn__FilterDatabase_17" localSheetId="12">#REF!</definedName>
    <definedName name="Excel_BuiltIn__FilterDatabase_17" localSheetId="16">#REF!</definedName>
    <definedName name="Excel_BuiltIn__FilterDatabase_17" localSheetId="11">#REF!</definedName>
    <definedName name="Excel_BuiltIn__FilterDatabase_17" localSheetId="15">#REF!</definedName>
    <definedName name="Excel_BuiltIn__FilterDatabase_17" localSheetId="4">#REF!</definedName>
    <definedName name="Excel_BuiltIn__FilterDatabase_17" localSheetId="0">#REF!</definedName>
    <definedName name="Excel_BuiltIn__FilterDatabase_17" localSheetId="6">#REF!</definedName>
    <definedName name="Excel_BuiltIn__FilterDatabase_17" localSheetId="7">#REF!</definedName>
    <definedName name="Excel_BuiltIn__FilterDatabase_17" localSheetId="8">#REF!</definedName>
    <definedName name="Excel_BuiltIn__FilterDatabase_17" localSheetId="2">#REF!</definedName>
    <definedName name="Excel_BuiltIn__FilterDatabase_17" localSheetId="1">#REF!</definedName>
    <definedName name="Excel_BuiltIn__FilterDatabase_17">#REF!</definedName>
    <definedName name="Excel_BuiltIn__FilterDatabase_18" localSheetId="10">#REF!</definedName>
    <definedName name="Excel_BuiltIn__FilterDatabase_18" localSheetId="14">#REF!</definedName>
    <definedName name="Excel_BuiltIn__FilterDatabase_18" localSheetId="9">#REF!</definedName>
    <definedName name="Excel_BuiltIn__FilterDatabase_18" localSheetId="13">#REF!</definedName>
    <definedName name="Excel_BuiltIn__FilterDatabase_18" localSheetId="12">#REF!</definedName>
    <definedName name="Excel_BuiltIn__FilterDatabase_18" localSheetId="16">#REF!</definedName>
    <definedName name="Excel_BuiltIn__FilterDatabase_18" localSheetId="11">#REF!</definedName>
    <definedName name="Excel_BuiltIn__FilterDatabase_18" localSheetId="15">#REF!</definedName>
    <definedName name="Excel_BuiltIn__FilterDatabase_18" localSheetId="4">#REF!</definedName>
    <definedName name="Excel_BuiltIn__FilterDatabase_18" localSheetId="0">#REF!</definedName>
    <definedName name="Excel_BuiltIn__FilterDatabase_18" localSheetId="6">#REF!</definedName>
    <definedName name="Excel_BuiltIn__FilterDatabase_18" localSheetId="7">#REF!</definedName>
    <definedName name="Excel_BuiltIn__FilterDatabase_18" localSheetId="8">#REF!</definedName>
    <definedName name="Excel_BuiltIn__FilterDatabase_18" localSheetId="2">#REF!</definedName>
    <definedName name="Excel_BuiltIn__FilterDatabase_18" localSheetId="1">#REF!</definedName>
    <definedName name="Excel_BuiltIn__FilterDatabase_18">#REF!</definedName>
    <definedName name="Excel_BuiltIn__FilterDatabase_19" localSheetId="10">#REF!</definedName>
    <definedName name="Excel_BuiltIn__FilterDatabase_19" localSheetId="14">#REF!</definedName>
    <definedName name="Excel_BuiltIn__FilterDatabase_19" localSheetId="9">#REF!</definedName>
    <definedName name="Excel_BuiltIn__FilterDatabase_19" localSheetId="13">#REF!</definedName>
    <definedName name="Excel_BuiltIn__FilterDatabase_19" localSheetId="12">#REF!</definedName>
    <definedName name="Excel_BuiltIn__FilterDatabase_19" localSheetId="16">#REF!</definedName>
    <definedName name="Excel_BuiltIn__FilterDatabase_19" localSheetId="11">#REF!</definedName>
    <definedName name="Excel_BuiltIn__FilterDatabase_19" localSheetId="15">#REF!</definedName>
    <definedName name="Excel_BuiltIn__FilterDatabase_19" localSheetId="4">#REF!</definedName>
    <definedName name="Excel_BuiltIn__FilterDatabase_19" localSheetId="0">#REF!</definedName>
    <definedName name="Excel_BuiltIn__FilterDatabase_19" localSheetId="6">#REF!</definedName>
    <definedName name="Excel_BuiltIn__FilterDatabase_19" localSheetId="7">#REF!</definedName>
    <definedName name="Excel_BuiltIn__FilterDatabase_19" localSheetId="8">#REF!</definedName>
    <definedName name="Excel_BuiltIn__FilterDatabase_19" localSheetId="2">#REF!</definedName>
    <definedName name="Excel_BuiltIn__FilterDatabase_19" localSheetId="1">#REF!</definedName>
    <definedName name="Excel_BuiltIn__FilterDatabase_19">#REF!</definedName>
    <definedName name="Excel_BuiltIn__FilterDatabase_20" localSheetId="10">#REF!</definedName>
    <definedName name="Excel_BuiltIn__FilterDatabase_20" localSheetId="14">#REF!</definedName>
    <definedName name="Excel_BuiltIn__FilterDatabase_20" localSheetId="9">#REF!</definedName>
    <definedName name="Excel_BuiltIn__FilterDatabase_20" localSheetId="13">#REF!</definedName>
    <definedName name="Excel_BuiltIn__FilterDatabase_20" localSheetId="12">#REF!</definedName>
    <definedName name="Excel_BuiltIn__FilterDatabase_20" localSheetId="16">#REF!</definedName>
    <definedName name="Excel_BuiltIn__FilterDatabase_20" localSheetId="11">#REF!</definedName>
    <definedName name="Excel_BuiltIn__FilterDatabase_20" localSheetId="15">#REF!</definedName>
    <definedName name="Excel_BuiltIn__FilterDatabase_20" localSheetId="4">#REF!</definedName>
    <definedName name="Excel_BuiltIn__FilterDatabase_20" localSheetId="0">#REF!</definedName>
    <definedName name="Excel_BuiltIn__FilterDatabase_20" localSheetId="6">#REF!</definedName>
    <definedName name="Excel_BuiltIn__FilterDatabase_20" localSheetId="7">#REF!</definedName>
    <definedName name="Excel_BuiltIn__FilterDatabase_20" localSheetId="8">#REF!</definedName>
    <definedName name="Excel_BuiltIn__FilterDatabase_20" localSheetId="2">#REF!</definedName>
    <definedName name="Excel_BuiltIn__FilterDatabase_20" localSheetId="1">#REF!</definedName>
    <definedName name="Excel_BuiltIn__FilterDatabase_20">#REF!</definedName>
    <definedName name="Excel_BuiltIn__FilterDatabase_21" localSheetId="10">#REF!</definedName>
    <definedName name="Excel_BuiltIn__FilterDatabase_21" localSheetId="14">#REF!</definedName>
    <definedName name="Excel_BuiltIn__FilterDatabase_21" localSheetId="9">#REF!</definedName>
    <definedName name="Excel_BuiltIn__FilterDatabase_21" localSheetId="13">#REF!</definedName>
    <definedName name="Excel_BuiltIn__FilterDatabase_21" localSheetId="12">#REF!</definedName>
    <definedName name="Excel_BuiltIn__FilterDatabase_21" localSheetId="16">#REF!</definedName>
    <definedName name="Excel_BuiltIn__FilterDatabase_21" localSheetId="11">#REF!</definedName>
    <definedName name="Excel_BuiltIn__FilterDatabase_21" localSheetId="15">#REF!</definedName>
    <definedName name="Excel_BuiltIn__FilterDatabase_21" localSheetId="4">#REF!</definedName>
    <definedName name="Excel_BuiltIn__FilterDatabase_21" localSheetId="0">#REF!</definedName>
    <definedName name="Excel_BuiltIn__FilterDatabase_21" localSheetId="6">#REF!</definedName>
    <definedName name="Excel_BuiltIn__FilterDatabase_21" localSheetId="7">#REF!</definedName>
    <definedName name="Excel_BuiltIn__FilterDatabase_21" localSheetId="8">#REF!</definedName>
    <definedName name="Excel_BuiltIn__FilterDatabase_21" localSheetId="2">#REF!</definedName>
    <definedName name="Excel_BuiltIn__FilterDatabase_21" localSheetId="1">#REF!</definedName>
    <definedName name="Excel_BuiltIn__FilterDatabase_21">#REF!</definedName>
    <definedName name="Excel_BuiltIn__FilterDatabase_22" localSheetId="10">#REF!</definedName>
    <definedName name="Excel_BuiltIn__FilterDatabase_22" localSheetId="14">#REF!</definedName>
    <definedName name="Excel_BuiltIn__FilterDatabase_22" localSheetId="9">#REF!</definedName>
    <definedName name="Excel_BuiltIn__FilterDatabase_22" localSheetId="13">#REF!</definedName>
    <definedName name="Excel_BuiltIn__FilterDatabase_22" localSheetId="12">#REF!</definedName>
    <definedName name="Excel_BuiltIn__FilterDatabase_22" localSheetId="16">#REF!</definedName>
    <definedName name="Excel_BuiltIn__FilterDatabase_22" localSheetId="11">#REF!</definedName>
    <definedName name="Excel_BuiltIn__FilterDatabase_22" localSheetId="15">#REF!</definedName>
    <definedName name="Excel_BuiltIn__FilterDatabase_22" localSheetId="4">#REF!</definedName>
    <definedName name="Excel_BuiltIn__FilterDatabase_22" localSheetId="0">#REF!</definedName>
    <definedName name="Excel_BuiltIn__FilterDatabase_22" localSheetId="6">#REF!</definedName>
    <definedName name="Excel_BuiltIn__FilterDatabase_22" localSheetId="7">#REF!</definedName>
    <definedName name="Excel_BuiltIn__FilterDatabase_22" localSheetId="8">#REF!</definedName>
    <definedName name="Excel_BuiltIn__FilterDatabase_22" localSheetId="2">#REF!</definedName>
    <definedName name="Excel_BuiltIn__FilterDatabase_22" localSheetId="1">#REF!</definedName>
    <definedName name="Excel_BuiltIn__FilterDatabase_22">#REF!</definedName>
    <definedName name="Excel_BuiltIn__FilterDatabase_23" localSheetId="10">#REF!</definedName>
    <definedName name="Excel_BuiltIn__FilterDatabase_23" localSheetId="14">#REF!</definedName>
    <definedName name="Excel_BuiltIn__FilterDatabase_23" localSheetId="9">#REF!</definedName>
    <definedName name="Excel_BuiltIn__FilterDatabase_23" localSheetId="13">#REF!</definedName>
    <definedName name="Excel_BuiltIn__FilterDatabase_23" localSheetId="12">#REF!</definedName>
    <definedName name="Excel_BuiltIn__FilterDatabase_23" localSheetId="16">#REF!</definedName>
    <definedName name="Excel_BuiltIn__FilterDatabase_23" localSheetId="11">#REF!</definedName>
    <definedName name="Excel_BuiltIn__FilterDatabase_23" localSheetId="15">#REF!</definedName>
    <definedName name="Excel_BuiltIn__FilterDatabase_23" localSheetId="4">#REF!</definedName>
    <definedName name="Excel_BuiltIn__FilterDatabase_23" localSheetId="0">#REF!</definedName>
    <definedName name="Excel_BuiltIn__FilterDatabase_23" localSheetId="6">#REF!</definedName>
    <definedName name="Excel_BuiltIn__FilterDatabase_23" localSheetId="7">#REF!</definedName>
    <definedName name="Excel_BuiltIn__FilterDatabase_23" localSheetId="8">#REF!</definedName>
    <definedName name="Excel_BuiltIn__FilterDatabase_23" localSheetId="2">#REF!</definedName>
    <definedName name="Excel_BuiltIn__FilterDatabase_23" localSheetId="1">#REF!</definedName>
    <definedName name="Excel_BuiltIn__FilterDatabase_23">#REF!</definedName>
    <definedName name="Excel_BuiltIn__FilterDatabase_24" localSheetId="10">#REF!</definedName>
    <definedName name="Excel_BuiltIn__FilterDatabase_24" localSheetId="14">#REF!</definedName>
    <definedName name="Excel_BuiltIn__FilterDatabase_24" localSheetId="9">#REF!</definedName>
    <definedName name="Excel_BuiltIn__FilterDatabase_24" localSheetId="13">#REF!</definedName>
    <definedName name="Excel_BuiltIn__FilterDatabase_24" localSheetId="12">#REF!</definedName>
    <definedName name="Excel_BuiltIn__FilterDatabase_24" localSheetId="16">#REF!</definedName>
    <definedName name="Excel_BuiltIn__FilterDatabase_24" localSheetId="11">#REF!</definedName>
    <definedName name="Excel_BuiltIn__FilterDatabase_24" localSheetId="15">#REF!</definedName>
    <definedName name="Excel_BuiltIn__FilterDatabase_24" localSheetId="4">#REF!</definedName>
    <definedName name="Excel_BuiltIn__FilterDatabase_24" localSheetId="0">#REF!</definedName>
    <definedName name="Excel_BuiltIn__FilterDatabase_24" localSheetId="6">#REF!</definedName>
    <definedName name="Excel_BuiltIn__FilterDatabase_24" localSheetId="7">#REF!</definedName>
    <definedName name="Excel_BuiltIn__FilterDatabase_24" localSheetId="8">#REF!</definedName>
    <definedName name="Excel_BuiltIn__FilterDatabase_24" localSheetId="2">#REF!</definedName>
    <definedName name="Excel_BuiltIn__FilterDatabase_24" localSheetId="1">#REF!</definedName>
    <definedName name="Excel_BuiltIn__FilterDatabase_24">#REF!</definedName>
    <definedName name="Excel_BuiltIn__FilterDatabase_25" localSheetId="10">#REF!</definedName>
    <definedName name="Excel_BuiltIn__FilterDatabase_25" localSheetId="14">#REF!</definedName>
    <definedName name="Excel_BuiltIn__FilterDatabase_25" localSheetId="9">#REF!</definedName>
    <definedName name="Excel_BuiltIn__FilterDatabase_25" localSheetId="13">#REF!</definedName>
    <definedName name="Excel_BuiltIn__FilterDatabase_25" localSheetId="12">#REF!</definedName>
    <definedName name="Excel_BuiltIn__FilterDatabase_25" localSheetId="16">#REF!</definedName>
    <definedName name="Excel_BuiltIn__FilterDatabase_25" localSheetId="11">#REF!</definedName>
    <definedName name="Excel_BuiltIn__FilterDatabase_25" localSheetId="15">#REF!</definedName>
    <definedName name="Excel_BuiltIn__FilterDatabase_25" localSheetId="4">#REF!</definedName>
    <definedName name="Excel_BuiltIn__FilterDatabase_25" localSheetId="0">#REF!</definedName>
    <definedName name="Excel_BuiltIn__FilterDatabase_25" localSheetId="6">#REF!</definedName>
    <definedName name="Excel_BuiltIn__FilterDatabase_25" localSheetId="7">#REF!</definedName>
    <definedName name="Excel_BuiltIn__FilterDatabase_25" localSheetId="8">#REF!</definedName>
    <definedName name="Excel_BuiltIn__FilterDatabase_25" localSheetId="2">#REF!</definedName>
    <definedName name="Excel_BuiltIn__FilterDatabase_25" localSheetId="1">#REF!</definedName>
    <definedName name="Excel_BuiltIn__FilterDatabase_25">#REF!</definedName>
    <definedName name="Excel_BuiltIn__FilterDatabase_26" localSheetId="10">#REF!</definedName>
    <definedName name="Excel_BuiltIn__FilterDatabase_26" localSheetId="14">#REF!</definedName>
    <definedName name="Excel_BuiltIn__FilterDatabase_26" localSheetId="9">#REF!</definedName>
    <definedName name="Excel_BuiltIn__FilterDatabase_26" localSheetId="13">#REF!</definedName>
    <definedName name="Excel_BuiltIn__FilterDatabase_26" localSheetId="12">#REF!</definedName>
    <definedName name="Excel_BuiltIn__FilterDatabase_26" localSheetId="16">#REF!</definedName>
    <definedName name="Excel_BuiltIn__FilterDatabase_26" localSheetId="11">#REF!</definedName>
    <definedName name="Excel_BuiltIn__FilterDatabase_26" localSheetId="15">#REF!</definedName>
    <definedName name="Excel_BuiltIn__FilterDatabase_26" localSheetId="4">#REF!</definedName>
    <definedName name="Excel_BuiltIn__FilterDatabase_26" localSheetId="0">#REF!</definedName>
    <definedName name="Excel_BuiltIn__FilterDatabase_26" localSheetId="6">#REF!</definedName>
    <definedName name="Excel_BuiltIn__FilterDatabase_26" localSheetId="7">#REF!</definedName>
    <definedName name="Excel_BuiltIn__FilterDatabase_26" localSheetId="8">#REF!</definedName>
    <definedName name="Excel_BuiltIn__FilterDatabase_26" localSheetId="2">#REF!</definedName>
    <definedName name="Excel_BuiltIn__FilterDatabase_26" localSheetId="1">#REF!</definedName>
    <definedName name="Excel_BuiltIn__FilterDatabase_26">#REF!</definedName>
    <definedName name="Excel_BuiltIn__FilterDatabase_27" localSheetId="10">#REF!</definedName>
    <definedName name="Excel_BuiltIn__FilterDatabase_27" localSheetId="14">#REF!</definedName>
    <definedName name="Excel_BuiltIn__FilterDatabase_27" localSheetId="9">#REF!</definedName>
    <definedName name="Excel_BuiltIn__FilterDatabase_27" localSheetId="13">#REF!</definedName>
    <definedName name="Excel_BuiltIn__FilterDatabase_27" localSheetId="12">#REF!</definedName>
    <definedName name="Excel_BuiltIn__FilterDatabase_27" localSheetId="16">#REF!</definedName>
    <definedName name="Excel_BuiltIn__FilterDatabase_27" localSheetId="11">#REF!</definedName>
    <definedName name="Excel_BuiltIn__FilterDatabase_27" localSheetId="15">#REF!</definedName>
    <definedName name="Excel_BuiltIn__FilterDatabase_27" localSheetId="4">#REF!</definedName>
    <definedName name="Excel_BuiltIn__FilterDatabase_27" localSheetId="0">#REF!</definedName>
    <definedName name="Excel_BuiltIn__FilterDatabase_27" localSheetId="6">#REF!</definedName>
    <definedName name="Excel_BuiltIn__FilterDatabase_27" localSheetId="7">#REF!</definedName>
    <definedName name="Excel_BuiltIn__FilterDatabase_27" localSheetId="8">#REF!</definedName>
    <definedName name="Excel_BuiltIn__FilterDatabase_27" localSheetId="2">#REF!</definedName>
    <definedName name="Excel_BuiltIn__FilterDatabase_27" localSheetId="1">#REF!</definedName>
    <definedName name="Excel_BuiltIn__FilterDatabase_27">#REF!</definedName>
    <definedName name="Excel_BuiltIn__FilterDatabase_28" localSheetId="10">#REF!</definedName>
    <definedName name="Excel_BuiltIn__FilterDatabase_28" localSheetId="14">#REF!</definedName>
    <definedName name="Excel_BuiltIn__FilterDatabase_28" localSheetId="9">#REF!</definedName>
    <definedName name="Excel_BuiltIn__FilterDatabase_28" localSheetId="13">#REF!</definedName>
    <definedName name="Excel_BuiltIn__FilterDatabase_28" localSheetId="12">#REF!</definedName>
    <definedName name="Excel_BuiltIn__FilterDatabase_28" localSheetId="16">#REF!</definedName>
    <definedName name="Excel_BuiltIn__FilterDatabase_28" localSheetId="11">#REF!</definedName>
    <definedName name="Excel_BuiltIn__FilterDatabase_28" localSheetId="15">#REF!</definedName>
    <definedName name="Excel_BuiltIn__FilterDatabase_28" localSheetId="4">#REF!</definedName>
    <definedName name="Excel_BuiltIn__FilterDatabase_28" localSheetId="0">#REF!</definedName>
    <definedName name="Excel_BuiltIn__FilterDatabase_28" localSheetId="6">#REF!</definedName>
    <definedName name="Excel_BuiltIn__FilterDatabase_28" localSheetId="7">#REF!</definedName>
    <definedName name="Excel_BuiltIn__FilterDatabase_28" localSheetId="8">#REF!</definedName>
    <definedName name="Excel_BuiltIn__FilterDatabase_28" localSheetId="2">#REF!</definedName>
    <definedName name="Excel_BuiltIn__FilterDatabase_28" localSheetId="1">#REF!</definedName>
    <definedName name="Excel_BuiltIn__FilterDatabase_28">#REF!</definedName>
    <definedName name="Excel_BuiltIn__FilterDatabase_29" localSheetId="10">#REF!</definedName>
    <definedName name="Excel_BuiltIn__FilterDatabase_29" localSheetId="14">#REF!</definedName>
    <definedName name="Excel_BuiltIn__FilterDatabase_29" localSheetId="9">#REF!</definedName>
    <definedName name="Excel_BuiltIn__FilterDatabase_29" localSheetId="13">#REF!</definedName>
    <definedName name="Excel_BuiltIn__FilterDatabase_29" localSheetId="12">#REF!</definedName>
    <definedName name="Excel_BuiltIn__FilterDatabase_29" localSheetId="16">#REF!</definedName>
    <definedName name="Excel_BuiltIn__FilterDatabase_29" localSheetId="11">#REF!</definedName>
    <definedName name="Excel_BuiltIn__FilterDatabase_29" localSheetId="15">#REF!</definedName>
    <definedName name="Excel_BuiltIn__FilterDatabase_29" localSheetId="4">#REF!</definedName>
    <definedName name="Excel_BuiltIn__FilterDatabase_29" localSheetId="0">#REF!</definedName>
    <definedName name="Excel_BuiltIn__FilterDatabase_29" localSheetId="6">#REF!</definedName>
    <definedName name="Excel_BuiltIn__FilterDatabase_29" localSheetId="7">#REF!</definedName>
    <definedName name="Excel_BuiltIn__FilterDatabase_29" localSheetId="8">#REF!</definedName>
    <definedName name="Excel_BuiltIn__FilterDatabase_29" localSheetId="2">#REF!</definedName>
    <definedName name="Excel_BuiltIn__FilterDatabase_29" localSheetId="1">#REF!</definedName>
    <definedName name="Excel_BuiltIn__FilterDatabase_29">#REF!</definedName>
    <definedName name="Excel_BuiltIn__FilterDatabase_3" localSheetId="4">#REF!</definedName>
    <definedName name="Excel_BuiltIn__FilterDatabase_3" localSheetId="0">#REF!</definedName>
    <definedName name="Excel_BuiltIn__FilterDatabase_3" localSheetId="6">#REF!</definedName>
    <definedName name="Excel_BuiltIn__FilterDatabase_3" localSheetId="7">#REF!</definedName>
    <definedName name="Excel_BuiltIn__FilterDatabase_3" localSheetId="8">#REF!</definedName>
    <definedName name="Excel_BuiltIn__FilterDatabase_3" localSheetId="2">#REF!</definedName>
    <definedName name="Excel_BuiltIn__FilterDatabase_3" localSheetId="1">#REF!</definedName>
    <definedName name="Excel_BuiltIn__FilterDatabase_3">#REF!</definedName>
    <definedName name="Excel_BuiltIn__FilterDatabase_30" localSheetId="10">#REF!</definedName>
    <definedName name="Excel_BuiltIn__FilterDatabase_30" localSheetId="14">#REF!</definedName>
    <definedName name="Excel_BuiltIn__FilterDatabase_30" localSheetId="9">#REF!</definedName>
    <definedName name="Excel_BuiltIn__FilterDatabase_30" localSheetId="13">#REF!</definedName>
    <definedName name="Excel_BuiltIn__FilterDatabase_30" localSheetId="12">#REF!</definedName>
    <definedName name="Excel_BuiltIn__FilterDatabase_30" localSheetId="16">#REF!</definedName>
    <definedName name="Excel_BuiltIn__FilterDatabase_30" localSheetId="11">#REF!</definedName>
    <definedName name="Excel_BuiltIn__FilterDatabase_30" localSheetId="15">#REF!</definedName>
    <definedName name="Excel_BuiltIn__FilterDatabase_30" localSheetId="4">#REF!</definedName>
    <definedName name="Excel_BuiltIn__FilterDatabase_30" localSheetId="0">#REF!</definedName>
    <definedName name="Excel_BuiltIn__FilterDatabase_30" localSheetId="6">#REF!</definedName>
    <definedName name="Excel_BuiltIn__FilterDatabase_30" localSheetId="7">#REF!</definedName>
    <definedName name="Excel_BuiltIn__FilterDatabase_30" localSheetId="8">#REF!</definedName>
    <definedName name="Excel_BuiltIn__FilterDatabase_30" localSheetId="2">#REF!</definedName>
    <definedName name="Excel_BuiltIn__FilterDatabase_30" localSheetId="1">#REF!</definedName>
    <definedName name="Excel_BuiltIn__FilterDatabase_30">#REF!</definedName>
    <definedName name="Excel_BuiltIn__FilterDatabase_31" localSheetId="10">#REF!</definedName>
    <definedName name="Excel_BuiltIn__FilterDatabase_31" localSheetId="14">#REF!</definedName>
    <definedName name="Excel_BuiltIn__FilterDatabase_31" localSheetId="9">#REF!</definedName>
    <definedName name="Excel_BuiltIn__FilterDatabase_31" localSheetId="13">#REF!</definedName>
    <definedName name="Excel_BuiltIn__FilterDatabase_31" localSheetId="12">#REF!</definedName>
    <definedName name="Excel_BuiltIn__FilterDatabase_31" localSheetId="16">#REF!</definedName>
    <definedName name="Excel_BuiltIn__FilterDatabase_31" localSheetId="11">#REF!</definedName>
    <definedName name="Excel_BuiltIn__FilterDatabase_31" localSheetId="15">#REF!</definedName>
    <definedName name="Excel_BuiltIn__FilterDatabase_31" localSheetId="4">#REF!</definedName>
    <definedName name="Excel_BuiltIn__FilterDatabase_31" localSheetId="0">#REF!</definedName>
    <definedName name="Excel_BuiltIn__FilterDatabase_31" localSheetId="6">#REF!</definedName>
    <definedName name="Excel_BuiltIn__FilterDatabase_31" localSheetId="7">#REF!</definedName>
    <definedName name="Excel_BuiltIn__FilterDatabase_31" localSheetId="8">#REF!</definedName>
    <definedName name="Excel_BuiltIn__FilterDatabase_31" localSheetId="2">#REF!</definedName>
    <definedName name="Excel_BuiltIn__FilterDatabase_31" localSheetId="1">#REF!</definedName>
    <definedName name="Excel_BuiltIn__FilterDatabase_31">#REF!</definedName>
    <definedName name="Excel_BuiltIn__FilterDatabase_32" localSheetId="10">#REF!</definedName>
    <definedName name="Excel_BuiltIn__FilterDatabase_32" localSheetId="14">#REF!</definedName>
    <definedName name="Excel_BuiltIn__FilterDatabase_32" localSheetId="9">#REF!</definedName>
    <definedName name="Excel_BuiltIn__FilterDatabase_32" localSheetId="13">#REF!</definedName>
    <definedName name="Excel_BuiltIn__FilterDatabase_32" localSheetId="12">#REF!</definedName>
    <definedName name="Excel_BuiltIn__FilterDatabase_32" localSheetId="16">#REF!</definedName>
    <definedName name="Excel_BuiltIn__FilterDatabase_32" localSheetId="11">#REF!</definedName>
    <definedName name="Excel_BuiltIn__FilterDatabase_32" localSheetId="15">#REF!</definedName>
    <definedName name="Excel_BuiltIn__FilterDatabase_32" localSheetId="4">#REF!</definedName>
    <definedName name="Excel_BuiltIn__FilterDatabase_32" localSheetId="0">#REF!</definedName>
    <definedName name="Excel_BuiltIn__FilterDatabase_32" localSheetId="6">#REF!</definedName>
    <definedName name="Excel_BuiltIn__FilterDatabase_32" localSheetId="7">#REF!</definedName>
    <definedName name="Excel_BuiltIn__FilterDatabase_32" localSheetId="8">#REF!</definedName>
    <definedName name="Excel_BuiltIn__FilterDatabase_32" localSheetId="2">#REF!</definedName>
    <definedName name="Excel_BuiltIn__FilterDatabase_32" localSheetId="1">#REF!</definedName>
    <definedName name="Excel_BuiltIn__FilterDatabase_32">#REF!</definedName>
    <definedName name="Excel_BuiltIn__FilterDatabase_33" localSheetId="10">#REF!</definedName>
    <definedName name="Excel_BuiltIn__FilterDatabase_33" localSheetId="14">#REF!</definedName>
    <definedName name="Excel_BuiltIn__FilterDatabase_33" localSheetId="9">#REF!</definedName>
    <definedName name="Excel_BuiltIn__FilterDatabase_33" localSheetId="13">#REF!</definedName>
    <definedName name="Excel_BuiltIn__FilterDatabase_33" localSheetId="12">#REF!</definedName>
    <definedName name="Excel_BuiltIn__FilterDatabase_33" localSheetId="16">#REF!</definedName>
    <definedName name="Excel_BuiltIn__FilterDatabase_33" localSheetId="11">#REF!</definedName>
    <definedName name="Excel_BuiltIn__FilterDatabase_33" localSheetId="15">#REF!</definedName>
    <definedName name="Excel_BuiltIn__FilterDatabase_33" localSheetId="4">#REF!</definedName>
    <definedName name="Excel_BuiltIn__FilterDatabase_33" localSheetId="0">#REF!</definedName>
    <definedName name="Excel_BuiltIn__FilterDatabase_33" localSheetId="6">#REF!</definedName>
    <definedName name="Excel_BuiltIn__FilterDatabase_33" localSheetId="7">#REF!</definedName>
    <definedName name="Excel_BuiltIn__FilterDatabase_33" localSheetId="8">#REF!</definedName>
    <definedName name="Excel_BuiltIn__FilterDatabase_33" localSheetId="2">#REF!</definedName>
    <definedName name="Excel_BuiltIn__FilterDatabase_33" localSheetId="1">#REF!</definedName>
    <definedName name="Excel_BuiltIn__FilterDatabase_33">#REF!</definedName>
    <definedName name="Excel_BuiltIn__FilterDatabase_34" localSheetId="10">#REF!</definedName>
    <definedName name="Excel_BuiltIn__FilterDatabase_34" localSheetId="14">#REF!</definedName>
    <definedName name="Excel_BuiltIn__FilterDatabase_34" localSheetId="9">#REF!</definedName>
    <definedName name="Excel_BuiltIn__FilterDatabase_34" localSheetId="13">#REF!</definedName>
    <definedName name="Excel_BuiltIn__FilterDatabase_34" localSheetId="12">#REF!</definedName>
    <definedName name="Excel_BuiltIn__FilterDatabase_34" localSheetId="16">#REF!</definedName>
    <definedName name="Excel_BuiltIn__FilterDatabase_34" localSheetId="11">#REF!</definedName>
    <definedName name="Excel_BuiltIn__FilterDatabase_34" localSheetId="15">#REF!</definedName>
    <definedName name="Excel_BuiltIn__FilterDatabase_34" localSheetId="4">#REF!</definedName>
    <definedName name="Excel_BuiltIn__FilterDatabase_34" localSheetId="0">#REF!</definedName>
    <definedName name="Excel_BuiltIn__FilterDatabase_34" localSheetId="6">#REF!</definedName>
    <definedName name="Excel_BuiltIn__FilterDatabase_34" localSheetId="7">#REF!</definedName>
    <definedName name="Excel_BuiltIn__FilterDatabase_34" localSheetId="8">#REF!</definedName>
    <definedName name="Excel_BuiltIn__FilterDatabase_34" localSheetId="2">#REF!</definedName>
    <definedName name="Excel_BuiltIn__FilterDatabase_34" localSheetId="1">#REF!</definedName>
    <definedName name="Excel_BuiltIn__FilterDatabase_34">#REF!</definedName>
    <definedName name="Excel_BuiltIn__FilterDatabase_35" localSheetId="10">#REF!</definedName>
    <definedName name="Excel_BuiltIn__FilterDatabase_35" localSheetId="14">#REF!</definedName>
    <definedName name="Excel_BuiltIn__FilterDatabase_35" localSheetId="9">#REF!</definedName>
    <definedName name="Excel_BuiltIn__FilterDatabase_35" localSheetId="13">#REF!</definedName>
    <definedName name="Excel_BuiltIn__FilterDatabase_35" localSheetId="12">#REF!</definedName>
    <definedName name="Excel_BuiltIn__FilterDatabase_35" localSheetId="16">#REF!</definedName>
    <definedName name="Excel_BuiltIn__FilterDatabase_35" localSheetId="11">#REF!</definedName>
    <definedName name="Excel_BuiltIn__FilterDatabase_35" localSheetId="15">#REF!</definedName>
    <definedName name="Excel_BuiltIn__FilterDatabase_35" localSheetId="4">#REF!</definedName>
    <definedName name="Excel_BuiltIn__FilterDatabase_35" localSheetId="0">#REF!</definedName>
    <definedName name="Excel_BuiltIn__FilterDatabase_35" localSheetId="6">#REF!</definedName>
    <definedName name="Excel_BuiltIn__FilterDatabase_35" localSheetId="7">#REF!</definedName>
    <definedName name="Excel_BuiltIn__FilterDatabase_35" localSheetId="8">#REF!</definedName>
    <definedName name="Excel_BuiltIn__FilterDatabase_35" localSheetId="2">#REF!</definedName>
    <definedName name="Excel_BuiltIn__FilterDatabase_35" localSheetId="1">#REF!</definedName>
    <definedName name="Excel_BuiltIn__FilterDatabase_35">#REF!</definedName>
    <definedName name="Excel_BuiltIn__FilterDatabase_36" localSheetId="10">#REF!</definedName>
    <definedName name="Excel_BuiltIn__FilterDatabase_36" localSheetId="14">#REF!</definedName>
    <definedName name="Excel_BuiltIn__FilterDatabase_36" localSheetId="9">#REF!</definedName>
    <definedName name="Excel_BuiltIn__FilterDatabase_36" localSheetId="13">#REF!</definedName>
    <definedName name="Excel_BuiltIn__FilterDatabase_36" localSheetId="12">#REF!</definedName>
    <definedName name="Excel_BuiltIn__FilterDatabase_36" localSheetId="16">#REF!</definedName>
    <definedName name="Excel_BuiltIn__FilterDatabase_36" localSheetId="11">#REF!</definedName>
    <definedName name="Excel_BuiltIn__FilterDatabase_36" localSheetId="15">#REF!</definedName>
    <definedName name="Excel_BuiltIn__FilterDatabase_36" localSheetId="4">#REF!</definedName>
    <definedName name="Excel_BuiltIn__FilterDatabase_36" localSheetId="0">#REF!</definedName>
    <definedName name="Excel_BuiltIn__FilterDatabase_36" localSheetId="6">#REF!</definedName>
    <definedName name="Excel_BuiltIn__FilterDatabase_36" localSheetId="7">#REF!</definedName>
    <definedName name="Excel_BuiltIn__FilterDatabase_36" localSheetId="8">#REF!</definedName>
    <definedName name="Excel_BuiltIn__FilterDatabase_36" localSheetId="2">#REF!</definedName>
    <definedName name="Excel_BuiltIn__FilterDatabase_36" localSheetId="1">#REF!</definedName>
    <definedName name="Excel_BuiltIn__FilterDatabase_36">#REF!</definedName>
    <definedName name="Excel_BuiltIn__FilterDatabase_37" localSheetId="10">#REF!</definedName>
    <definedName name="Excel_BuiltIn__FilterDatabase_37" localSheetId="14">#REF!</definedName>
    <definedName name="Excel_BuiltIn__FilterDatabase_37" localSheetId="9">#REF!</definedName>
    <definedName name="Excel_BuiltIn__FilterDatabase_37" localSheetId="13">#REF!</definedName>
    <definedName name="Excel_BuiltIn__FilterDatabase_37" localSheetId="12">#REF!</definedName>
    <definedName name="Excel_BuiltIn__FilterDatabase_37" localSheetId="16">#REF!</definedName>
    <definedName name="Excel_BuiltIn__FilterDatabase_37" localSheetId="11">#REF!</definedName>
    <definedName name="Excel_BuiltIn__FilterDatabase_37" localSheetId="15">#REF!</definedName>
    <definedName name="Excel_BuiltIn__FilterDatabase_37" localSheetId="4">#REF!</definedName>
    <definedName name="Excel_BuiltIn__FilterDatabase_37" localSheetId="0">#REF!</definedName>
    <definedName name="Excel_BuiltIn__FilterDatabase_37" localSheetId="6">#REF!</definedName>
    <definedName name="Excel_BuiltIn__FilterDatabase_37" localSheetId="7">#REF!</definedName>
    <definedName name="Excel_BuiltIn__FilterDatabase_37" localSheetId="8">#REF!</definedName>
    <definedName name="Excel_BuiltIn__FilterDatabase_37" localSheetId="2">#REF!</definedName>
    <definedName name="Excel_BuiltIn__FilterDatabase_37" localSheetId="1">#REF!</definedName>
    <definedName name="Excel_BuiltIn__FilterDatabase_37">#REF!</definedName>
    <definedName name="Excel_BuiltIn__FilterDatabase_38" localSheetId="4">#REF!</definedName>
    <definedName name="Excel_BuiltIn__FilterDatabase_38" localSheetId="0">#REF!</definedName>
    <definedName name="Excel_BuiltIn__FilterDatabase_38" localSheetId="6">#REF!</definedName>
    <definedName name="Excel_BuiltIn__FilterDatabase_38" localSheetId="7">#REF!</definedName>
    <definedName name="Excel_BuiltIn__FilterDatabase_38" localSheetId="8">#REF!</definedName>
    <definedName name="Excel_BuiltIn__FilterDatabase_38" localSheetId="2">#REF!</definedName>
    <definedName name="Excel_BuiltIn__FilterDatabase_38" localSheetId="1">#REF!</definedName>
    <definedName name="Excel_BuiltIn__FilterDatabase_38">#REF!</definedName>
    <definedName name="Excel_BuiltIn__FilterDatabase_39" localSheetId="10">#REF!</definedName>
    <definedName name="Excel_BuiltIn__FilterDatabase_39" localSheetId="14">#REF!</definedName>
    <definedName name="Excel_BuiltIn__FilterDatabase_39" localSheetId="9">#REF!</definedName>
    <definedName name="Excel_BuiltIn__FilterDatabase_39" localSheetId="13">#REF!</definedName>
    <definedName name="Excel_BuiltIn__FilterDatabase_39" localSheetId="12">#REF!</definedName>
    <definedName name="Excel_BuiltIn__FilterDatabase_39" localSheetId="16">#REF!</definedName>
    <definedName name="Excel_BuiltIn__FilterDatabase_39" localSheetId="11">#REF!</definedName>
    <definedName name="Excel_BuiltIn__FilterDatabase_39" localSheetId="15">#REF!</definedName>
    <definedName name="Excel_BuiltIn__FilterDatabase_39" localSheetId="4">#REF!</definedName>
    <definedName name="Excel_BuiltIn__FilterDatabase_39" localSheetId="0">#REF!</definedName>
    <definedName name="Excel_BuiltIn__FilterDatabase_39" localSheetId="6">#REF!</definedName>
    <definedName name="Excel_BuiltIn__FilterDatabase_39" localSheetId="7">#REF!</definedName>
    <definedName name="Excel_BuiltIn__FilterDatabase_39" localSheetId="8">#REF!</definedName>
    <definedName name="Excel_BuiltIn__FilterDatabase_39" localSheetId="2">#REF!</definedName>
    <definedName name="Excel_BuiltIn__FilterDatabase_39" localSheetId="1">#REF!</definedName>
    <definedName name="Excel_BuiltIn__FilterDatabase_39">#REF!</definedName>
    <definedName name="Excel_BuiltIn__FilterDatabase_40" localSheetId="10">#REF!</definedName>
    <definedName name="Excel_BuiltIn__FilterDatabase_40" localSheetId="14">#REF!</definedName>
    <definedName name="Excel_BuiltIn__FilterDatabase_40" localSheetId="9">#REF!</definedName>
    <definedName name="Excel_BuiltIn__FilterDatabase_40" localSheetId="13">#REF!</definedName>
    <definedName name="Excel_BuiltIn__FilterDatabase_40" localSheetId="12">#REF!</definedName>
    <definedName name="Excel_BuiltIn__FilterDatabase_40" localSheetId="16">#REF!</definedName>
    <definedName name="Excel_BuiltIn__FilterDatabase_40" localSheetId="11">#REF!</definedName>
    <definedName name="Excel_BuiltIn__FilterDatabase_40" localSheetId="15">#REF!</definedName>
    <definedName name="Excel_BuiltIn__FilterDatabase_40" localSheetId="4">#REF!</definedName>
    <definedName name="Excel_BuiltIn__FilterDatabase_40" localSheetId="0">#REF!</definedName>
    <definedName name="Excel_BuiltIn__FilterDatabase_40" localSheetId="6">#REF!</definedName>
    <definedName name="Excel_BuiltIn__FilterDatabase_40" localSheetId="7">#REF!</definedName>
    <definedName name="Excel_BuiltIn__FilterDatabase_40" localSheetId="8">#REF!</definedName>
    <definedName name="Excel_BuiltIn__FilterDatabase_40" localSheetId="2">#REF!</definedName>
    <definedName name="Excel_BuiltIn__FilterDatabase_40" localSheetId="1">#REF!</definedName>
    <definedName name="Excel_BuiltIn__FilterDatabase_40">#REF!</definedName>
    <definedName name="Excel_BuiltIn__FilterDatabase_41" localSheetId="10">#REF!</definedName>
    <definedName name="Excel_BuiltIn__FilterDatabase_41" localSheetId="14">#REF!</definedName>
    <definedName name="Excel_BuiltIn__FilterDatabase_41" localSheetId="9">#REF!</definedName>
    <definedName name="Excel_BuiltIn__FilterDatabase_41" localSheetId="13">#REF!</definedName>
    <definedName name="Excel_BuiltIn__FilterDatabase_41" localSheetId="12">#REF!</definedName>
    <definedName name="Excel_BuiltIn__FilterDatabase_41" localSheetId="16">#REF!</definedName>
    <definedName name="Excel_BuiltIn__FilterDatabase_41" localSheetId="11">#REF!</definedName>
    <definedName name="Excel_BuiltIn__FilterDatabase_41" localSheetId="15">#REF!</definedName>
    <definedName name="Excel_BuiltIn__FilterDatabase_41" localSheetId="4">#REF!</definedName>
    <definedName name="Excel_BuiltIn__FilterDatabase_41" localSheetId="0">#REF!</definedName>
    <definedName name="Excel_BuiltIn__FilterDatabase_41" localSheetId="6">#REF!</definedName>
    <definedName name="Excel_BuiltIn__FilterDatabase_41" localSheetId="7">#REF!</definedName>
    <definedName name="Excel_BuiltIn__FilterDatabase_41" localSheetId="8">#REF!</definedName>
    <definedName name="Excel_BuiltIn__FilterDatabase_41" localSheetId="2">#REF!</definedName>
    <definedName name="Excel_BuiltIn__FilterDatabase_41" localSheetId="1">#REF!</definedName>
    <definedName name="Excel_BuiltIn__FilterDatabase_41">#REF!</definedName>
    <definedName name="Excel_BuiltIn__FilterDatabase_42" localSheetId="10">#REF!</definedName>
    <definedName name="Excel_BuiltIn__FilterDatabase_42" localSheetId="14">#REF!</definedName>
    <definedName name="Excel_BuiltIn__FilterDatabase_42" localSheetId="9">#REF!</definedName>
    <definedName name="Excel_BuiltIn__FilterDatabase_42" localSheetId="13">#REF!</definedName>
    <definedName name="Excel_BuiltIn__FilterDatabase_42" localSheetId="12">#REF!</definedName>
    <definedName name="Excel_BuiltIn__FilterDatabase_42" localSheetId="16">#REF!</definedName>
    <definedName name="Excel_BuiltIn__FilterDatabase_42" localSheetId="11">#REF!</definedName>
    <definedName name="Excel_BuiltIn__FilterDatabase_42" localSheetId="15">#REF!</definedName>
    <definedName name="Excel_BuiltIn__FilterDatabase_42" localSheetId="4">#REF!</definedName>
    <definedName name="Excel_BuiltIn__FilterDatabase_42" localSheetId="0">#REF!</definedName>
    <definedName name="Excel_BuiltIn__FilterDatabase_42" localSheetId="6">#REF!</definedName>
    <definedName name="Excel_BuiltIn__FilterDatabase_42" localSheetId="7">#REF!</definedName>
    <definedName name="Excel_BuiltIn__FilterDatabase_42" localSheetId="8">#REF!</definedName>
    <definedName name="Excel_BuiltIn__FilterDatabase_42" localSheetId="2">#REF!</definedName>
    <definedName name="Excel_BuiltIn__FilterDatabase_42" localSheetId="1">#REF!</definedName>
    <definedName name="Excel_BuiltIn__FilterDatabase_42">#REF!</definedName>
    <definedName name="Excel_BuiltIn__FilterDatabase_8" localSheetId="10">#REF!</definedName>
    <definedName name="Excel_BuiltIn__FilterDatabase_8" localSheetId="14">#REF!</definedName>
    <definedName name="Excel_BuiltIn__FilterDatabase_8" localSheetId="9">#REF!</definedName>
    <definedName name="Excel_BuiltIn__FilterDatabase_8" localSheetId="13">#REF!</definedName>
    <definedName name="Excel_BuiltIn__FilterDatabase_8" localSheetId="12">#REF!</definedName>
    <definedName name="Excel_BuiltIn__FilterDatabase_8" localSheetId="16">#REF!</definedName>
    <definedName name="Excel_BuiltIn__FilterDatabase_8" localSheetId="11">#REF!</definedName>
    <definedName name="Excel_BuiltIn__FilterDatabase_8" localSheetId="15">#REF!</definedName>
    <definedName name="Excel_BuiltIn__FilterDatabase_8" localSheetId="4">#REF!</definedName>
    <definedName name="Excel_BuiltIn__FilterDatabase_8" localSheetId="0">#REF!</definedName>
    <definedName name="Excel_BuiltIn__FilterDatabase_8" localSheetId="6">#REF!</definedName>
    <definedName name="Excel_BuiltIn__FilterDatabase_8" localSheetId="7">#REF!</definedName>
    <definedName name="Excel_BuiltIn__FilterDatabase_8" localSheetId="8">#REF!</definedName>
    <definedName name="Excel_BuiltIn__FilterDatabase_8" localSheetId="2">#REF!</definedName>
    <definedName name="Excel_BuiltIn__FilterDatabase_8" localSheetId="1">#REF!</definedName>
    <definedName name="Excel_BuiltIn__FilterDatabase_8">#REF!</definedName>
    <definedName name="Excel_BuiltIn__FilterDatabase_9" localSheetId="10">#REF!</definedName>
    <definedName name="Excel_BuiltIn__FilterDatabase_9" localSheetId="14">#REF!</definedName>
    <definedName name="Excel_BuiltIn__FilterDatabase_9" localSheetId="9">#REF!</definedName>
    <definedName name="Excel_BuiltIn__FilterDatabase_9" localSheetId="13">#REF!</definedName>
    <definedName name="Excel_BuiltIn__FilterDatabase_9" localSheetId="12">#REF!</definedName>
    <definedName name="Excel_BuiltIn__FilterDatabase_9" localSheetId="16">#REF!</definedName>
    <definedName name="Excel_BuiltIn__FilterDatabase_9" localSheetId="11">#REF!</definedName>
    <definedName name="Excel_BuiltIn__FilterDatabase_9" localSheetId="15">#REF!</definedName>
    <definedName name="Excel_BuiltIn__FilterDatabase_9" localSheetId="4">#REF!</definedName>
    <definedName name="Excel_BuiltIn__FilterDatabase_9" localSheetId="0">#REF!</definedName>
    <definedName name="Excel_BuiltIn__FilterDatabase_9" localSheetId="6">#REF!</definedName>
    <definedName name="Excel_BuiltIn__FilterDatabase_9" localSheetId="7">#REF!</definedName>
    <definedName name="Excel_BuiltIn__FilterDatabase_9" localSheetId="8">#REF!</definedName>
    <definedName name="Excel_BuiltIn__FilterDatabase_9" localSheetId="2">#REF!</definedName>
    <definedName name="Excel_BuiltIn__FilterDatabase_9" localSheetId="1">#REF!</definedName>
    <definedName name="Excel_BuiltIn__FilterDatabase_9">#REF!</definedName>
    <definedName name="_xlnm.Print_Area" localSheetId="10">'02-05'!$A$1:$L$29</definedName>
    <definedName name="_xlnm.Print_Area" localSheetId="14">'04-04'!$A$1:$L$29</definedName>
    <definedName name="_xlnm.Print_Area" localSheetId="9">'09-05'!$A$1:$L$29</definedName>
    <definedName name="_xlnm.Print_Area" localSheetId="13">'11-04'!$A$1:$L$29</definedName>
    <definedName name="_xlnm.Print_Area" localSheetId="12">'18-04'!$A$1:$L$29</definedName>
    <definedName name="_xlnm.Print_Area" localSheetId="16">'24-03'!$A$1:$L$29</definedName>
    <definedName name="_xlnm.Print_Area" localSheetId="11">'25-04'!$A$1:$L$29</definedName>
    <definedName name="_xlnm.Print_Area" localSheetId="15">'28-03'!$A$1:$L$29</definedName>
    <definedName name="_xlnm.Print_Area" localSheetId="0">Stilling!$A$1:$O$29</definedName>
    <definedName name="_xlnm.Print_Area" localSheetId="6">'Super R'!$A$1:$AH$23</definedName>
    <definedName name="_xlnm.Print_Area" localSheetId="7">Tourp!$A$1:$G$48</definedName>
    <definedName name="_xlnm.Print_Area" localSheetId="8">'Tæt Flag'!$A$1:$C$31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2" l="1"/>
  <c r="J4" i="2"/>
  <c r="J7" i="2"/>
  <c r="J9" i="2"/>
  <c r="J8" i="2"/>
  <c r="J10" i="2"/>
  <c r="J11" i="2"/>
  <c r="J5" i="2"/>
  <c r="J13" i="2"/>
  <c r="J14" i="2"/>
  <c r="J12" i="2"/>
  <c r="J15" i="2"/>
  <c r="J18" i="2"/>
  <c r="J17" i="2"/>
  <c r="J16" i="2"/>
  <c r="J19" i="2"/>
  <c r="J20" i="2"/>
  <c r="J21" i="2"/>
  <c r="J22" i="2"/>
  <c r="J23" i="2"/>
  <c r="J24" i="2"/>
  <c r="J25" i="2"/>
  <c r="J26" i="2"/>
  <c r="J3" i="2"/>
  <c r="J6" i="6"/>
  <c r="J4" i="6"/>
  <c r="J5" i="6"/>
  <c r="J7" i="6"/>
  <c r="J9" i="6"/>
  <c r="J12" i="6"/>
  <c r="J10" i="6"/>
  <c r="J11" i="6"/>
  <c r="J8" i="6"/>
  <c r="J15" i="6"/>
  <c r="J13" i="6"/>
  <c r="J14" i="6"/>
  <c r="J17" i="6"/>
  <c r="J18" i="6"/>
  <c r="J16" i="6"/>
  <c r="J19" i="6"/>
  <c r="J20" i="6"/>
  <c r="J21" i="6"/>
  <c r="J22" i="6"/>
  <c r="J23" i="6"/>
  <c r="J24" i="6"/>
  <c r="J25" i="6"/>
  <c r="J26" i="6"/>
  <c r="J3" i="6"/>
  <c r="F4" i="3"/>
  <c r="F8" i="3"/>
  <c r="F7" i="3"/>
  <c r="F9" i="3"/>
  <c r="F5" i="3"/>
  <c r="F16" i="3"/>
  <c r="F6" i="3"/>
  <c r="F17" i="3"/>
  <c r="F13" i="3"/>
  <c r="F14" i="3"/>
  <c r="F18" i="3"/>
  <c r="F10" i="3"/>
  <c r="F19" i="3"/>
  <c r="F11" i="3"/>
  <c r="F20" i="3"/>
  <c r="F15" i="3"/>
  <c r="F12" i="3"/>
  <c r="F21" i="3"/>
  <c r="F24" i="3"/>
  <c r="F23" i="3"/>
  <c r="F25" i="3"/>
  <c r="F22" i="3"/>
  <c r="F26" i="3"/>
  <c r="F3" i="3"/>
  <c r="AH29" i="18"/>
  <c r="AG29" i="18"/>
  <c r="AF29" i="18"/>
  <c r="AE29" i="18"/>
  <c r="AD29" i="18"/>
  <c r="AC29" i="18"/>
  <c r="AB29" i="18"/>
  <c r="AA29" i="18"/>
  <c r="Z29" i="18"/>
  <c r="Y29" i="18"/>
  <c r="O29" i="18"/>
  <c r="N29" i="18"/>
  <c r="H29" i="18"/>
  <c r="I29" i="18" s="1"/>
  <c r="G29" i="18"/>
  <c r="AH28" i="18"/>
  <c r="AG28" i="18"/>
  <c r="AF28" i="18"/>
  <c r="AE28" i="18"/>
  <c r="AD28" i="18"/>
  <c r="AC28" i="18"/>
  <c r="AB28" i="18"/>
  <c r="AA28" i="18"/>
  <c r="Z28" i="18"/>
  <c r="Y28" i="18"/>
  <c r="O28" i="18"/>
  <c r="N28" i="18"/>
  <c r="H28" i="18"/>
  <c r="G28" i="18"/>
  <c r="I28" i="18" s="1"/>
  <c r="AH27" i="18"/>
  <c r="AG27" i="18"/>
  <c r="AF27" i="18"/>
  <c r="AE27" i="18"/>
  <c r="AD27" i="18"/>
  <c r="AC27" i="18"/>
  <c r="AB27" i="18"/>
  <c r="AA27" i="18"/>
  <c r="Z27" i="18"/>
  <c r="Y27" i="18"/>
  <c r="O27" i="18"/>
  <c r="N27" i="18"/>
  <c r="H27" i="18"/>
  <c r="I27" i="18" s="1"/>
  <c r="G27" i="18"/>
  <c r="AH26" i="18"/>
  <c r="AG26" i="18"/>
  <c r="AF26" i="18"/>
  <c r="AE26" i="18"/>
  <c r="AD26" i="18"/>
  <c r="AC26" i="18"/>
  <c r="AB26" i="18"/>
  <c r="AA26" i="18"/>
  <c r="Z26" i="18"/>
  <c r="Y26" i="18"/>
  <c r="O26" i="18"/>
  <c r="N26" i="18"/>
  <c r="H26" i="18"/>
  <c r="G26" i="18"/>
  <c r="I26" i="18" s="1"/>
  <c r="AH25" i="18"/>
  <c r="AG25" i="18"/>
  <c r="AF25" i="18"/>
  <c r="AE25" i="18"/>
  <c r="AD25" i="18"/>
  <c r="AC25" i="18"/>
  <c r="AB25" i="18"/>
  <c r="AA25" i="18"/>
  <c r="Z25" i="18"/>
  <c r="Y25" i="18"/>
  <c r="O25" i="18"/>
  <c r="N25" i="18"/>
  <c r="H25" i="18"/>
  <c r="I25" i="18" s="1"/>
  <c r="G25" i="18"/>
  <c r="AH24" i="18"/>
  <c r="AG24" i="18"/>
  <c r="AF24" i="18"/>
  <c r="AE24" i="18"/>
  <c r="AD24" i="18"/>
  <c r="AC24" i="18"/>
  <c r="AB24" i="18"/>
  <c r="AA24" i="18"/>
  <c r="Z24" i="18"/>
  <c r="Y24" i="18"/>
  <c r="O24" i="18"/>
  <c r="N24" i="18"/>
  <c r="H24" i="18"/>
  <c r="G24" i="18"/>
  <c r="I24" i="18" s="1"/>
  <c r="AH23" i="18"/>
  <c r="AG23" i="18"/>
  <c r="AF23" i="18"/>
  <c r="AE23" i="18"/>
  <c r="AD23" i="18"/>
  <c r="AC23" i="18"/>
  <c r="AB23" i="18"/>
  <c r="AA23" i="18"/>
  <c r="Z23" i="18"/>
  <c r="Y23" i="18"/>
  <c r="O23" i="18"/>
  <c r="N23" i="18"/>
  <c r="F23" i="18" s="1"/>
  <c r="H23" i="18"/>
  <c r="I23" i="18" s="1"/>
  <c r="G23" i="18"/>
  <c r="AH22" i="18"/>
  <c r="AG22" i="18"/>
  <c r="AF22" i="18"/>
  <c r="AE22" i="18"/>
  <c r="AD22" i="18"/>
  <c r="AC22" i="18"/>
  <c r="AB22" i="18"/>
  <c r="AA22" i="18"/>
  <c r="Z22" i="18"/>
  <c r="Y22" i="18"/>
  <c r="O22" i="18"/>
  <c r="N22" i="18"/>
  <c r="H22" i="18"/>
  <c r="G22" i="18"/>
  <c r="I22" i="18" s="1"/>
  <c r="F22" i="18"/>
  <c r="AH21" i="18"/>
  <c r="AG21" i="18"/>
  <c r="AF21" i="18"/>
  <c r="AE21" i="18"/>
  <c r="AD21" i="18"/>
  <c r="AC21" i="18"/>
  <c r="AB21" i="18"/>
  <c r="AA21" i="18"/>
  <c r="Z21" i="18"/>
  <c r="Y21" i="18"/>
  <c r="O21" i="18"/>
  <c r="N21" i="18"/>
  <c r="F21" i="18" s="1"/>
  <c r="H21" i="18"/>
  <c r="G21" i="18"/>
  <c r="I21" i="18" s="1"/>
  <c r="AH20" i="18"/>
  <c r="AG20" i="18"/>
  <c r="AF20" i="18"/>
  <c r="AE20" i="18"/>
  <c r="AD20" i="18"/>
  <c r="AC20" i="18"/>
  <c r="AB20" i="18"/>
  <c r="AA20" i="18"/>
  <c r="Z20" i="18"/>
  <c r="Y20" i="18"/>
  <c r="O20" i="18"/>
  <c r="N20" i="18"/>
  <c r="H20" i="18"/>
  <c r="G20" i="18"/>
  <c r="I20" i="18" s="1"/>
  <c r="F20" i="18"/>
  <c r="AH19" i="18"/>
  <c r="AG19" i="18"/>
  <c r="AF19" i="18"/>
  <c r="AE19" i="18"/>
  <c r="AD19" i="18"/>
  <c r="AC19" i="18"/>
  <c r="AB19" i="18"/>
  <c r="AA19" i="18"/>
  <c r="Z19" i="18"/>
  <c r="Y19" i="18"/>
  <c r="O19" i="18"/>
  <c r="N19" i="18"/>
  <c r="I19" i="18"/>
  <c r="H19" i="18"/>
  <c r="G19" i="18"/>
  <c r="F19" i="18"/>
  <c r="AH18" i="18"/>
  <c r="AG18" i="18"/>
  <c r="AF18" i="18"/>
  <c r="AE18" i="18"/>
  <c r="AD18" i="18"/>
  <c r="AC18" i="18"/>
  <c r="AB18" i="18"/>
  <c r="AA18" i="18"/>
  <c r="Z18" i="18"/>
  <c r="Y18" i="18"/>
  <c r="O18" i="18"/>
  <c r="N18" i="18"/>
  <c r="I18" i="18"/>
  <c r="H18" i="18"/>
  <c r="G18" i="18"/>
  <c r="F18" i="18"/>
  <c r="AH17" i="18"/>
  <c r="AG17" i="18"/>
  <c r="AF17" i="18"/>
  <c r="AE17" i="18"/>
  <c r="AD17" i="18"/>
  <c r="AC17" i="18"/>
  <c r="AB17" i="18"/>
  <c r="AA17" i="18"/>
  <c r="Z17" i="18"/>
  <c r="Y17" i="18"/>
  <c r="O17" i="18"/>
  <c r="N17" i="18"/>
  <c r="F17" i="18" s="1"/>
  <c r="H17" i="18"/>
  <c r="G17" i="18"/>
  <c r="I17" i="18" s="1"/>
  <c r="AH16" i="18"/>
  <c r="AG16" i="18"/>
  <c r="AF16" i="18"/>
  <c r="AE16" i="18"/>
  <c r="AD16" i="18"/>
  <c r="AC16" i="18"/>
  <c r="AB16" i="18"/>
  <c r="AA16" i="18"/>
  <c r="Z16" i="18"/>
  <c r="Y16" i="18"/>
  <c r="O16" i="18"/>
  <c r="N16" i="18"/>
  <c r="F16" i="18" s="1"/>
  <c r="I16" i="18"/>
  <c r="H16" i="18"/>
  <c r="G16" i="18"/>
  <c r="AH15" i="18"/>
  <c r="AG15" i="18"/>
  <c r="AF15" i="18"/>
  <c r="AE15" i="18"/>
  <c r="AD15" i="18"/>
  <c r="AC15" i="18"/>
  <c r="AB15" i="18"/>
  <c r="AA15" i="18"/>
  <c r="Z15" i="18"/>
  <c r="Y15" i="18"/>
  <c r="O15" i="18"/>
  <c r="N15" i="18"/>
  <c r="F15" i="18" s="1"/>
  <c r="I15" i="18"/>
  <c r="H15" i="18"/>
  <c r="G15" i="18"/>
  <c r="AH14" i="18"/>
  <c r="AG14" i="18"/>
  <c r="AF14" i="18"/>
  <c r="AE14" i="18"/>
  <c r="AD14" i="18"/>
  <c r="AC14" i="18"/>
  <c r="AB14" i="18"/>
  <c r="AA14" i="18"/>
  <c r="Z14" i="18"/>
  <c r="Y14" i="18"/>
  <c r="O14" i="18"/>
  <c r="N14" i="18"/>
  <c r="I14" i="18"/>
  <c r="H14" i="18"/>
  <c r="G14" i="18"/>
  <c r="F14" i="18"/>
  <c r="AH13" i="18"/>
  <c r="AG13" i="18"/>
  <c r="AF13" i="18"/>
  <c r="AE13" i="18"/>
  <c r="AD13" i="18"/>
  <c r="AC13" i="18"/>
  <c r="AB13" i="18"/>
  <c r="AA13" i="18"/>
  <c r="Z13" i="18"/>
  <c r="Y13" i="18"/>
  <c r="O13" i="18"/>
  <c r="N13" i="18"/>
  <c r="H13" i="18"/>
  <c r="G13" i="18"/>
  <c r="I13" i="18" s="1"/>
  <c r="F13" i="18"/>
  <c r="AH12" i="18"/>
  <c r="AG12" i="18"/>
  <c r="AF12" i="18"/>
  <c r="AE12" i="18"/>
  <c r="AD12" i="18"/>
  <c r="AC12" i="18"/>
  <c r="AB12" i="18"/>
  <c r="AA12" i="18"/>
  <c r="Z12" i="18"/>
  <c r="Y12" i="18"/>
  <c r="O12" i="18"/>
  <c r="N12" i="18"/>
  <c r="H12" i="18"/>
  <c r="I12" i="18" s="1"/>
  <c r="G12" i="18"/>
  <c r="F12" i="18"/>
  <c r="AH11" i="18"/>
  <c r="AG11" i="18"/>
  <c r="AF11" i="18"/>
  <c r="AE11" i="18"/>
  <c r="AD11" i="18"/>
  <c r="AC11" i="18"/>
  <c r="AB11" i="18"/>
  <c r="AA11" i="18"/>
  <c r="Z11" i="18"/>
  <c r="Y11" i="18"/>
  <c r="O11" i="18"/>
  <c r="N11" i="18"/>
  <c r="I11" i="18"/>
  <c r="H11" i="18"/>
  <c r="G11" i="18"/>
  <c r="F11" i="18"/>
  <c r="AH10" i="18"/>
  <c r="AG10" i="18"/>
  <c r="AF10" i="18"/>
  <c r="AE10" i="18"/>
  <c r="AD10" i="18"/>
  <c r="AC10" i="18"/>
  <c r="AB10" i="18"/>
  <c r="AA10" i="18"/>
  <c r="Z10" i="18"/>
  <c r="Y10" i="18"/>
  <c r="O10" i="18"/>
  <c r="N10" i="18"/>
  <c r="H10" i="18"/>
  <c r="G10" i="18"/>
  <c r="I10" i="18" s="1"/>
  <c r="F10" i="18"/>
  <c r="AH9" i="18"/>
  <c r="AG9" i="18"/>
  <c r="AF9" i="18"/>
  <c r="AE9" i="18"/>
  <c r="AD9" i="18"/>
  <c r="AC9" i="18"/>
  <c r="AB9" i="18"/>
  <c r="AA9" i="18"/>
  <c r="Z9" i="18"/>
  <c r="Y9" i="18"/>
  <c r="O9" i="18"/>
  <c r="N9" i="18"/>
  <c r="F9" i="18" s="1"/>
  <c r="H9" i="18"/>
  <c r="I9" i="18" s="1"/>
  <c r="G9" i="18"/>
  <c r="AH8" i="18"/>
  <c r="AG8" i="18"/>
  <c r="AF8" i="18"/>
  <c r="AE8" i="18"/>
  <c r="AD8" i="18"/>
  <c r="AC8" i="18"/>
  <c r="AB8" i="18"/>
  <c r="AA8" i="18"/>
  <c r="Z8" i="18"/>
  <c r="Y8" i="18"/>
  <c r="O8" i="18"/>
  <c r="N8" i="18"/>
  <c r="H8" i="18"/>
  <c r="G8" i="18"/>
  <c r="I8" i="18" s="1"/>
  <c r="F8" i="18"/>
  <c r="AH7" i="18"/>
  <c r="AG7" i="18"/>
  <c r="AF7" i="18"/>
  <c r="AE7" i="18"/>
  <c r="AD7" i="18"/>
  <c r="AC7" i="18"/>
  <c r="AB7" i="18"/>
  <c r="AA7" i="18"/>
  <c r="Z7" i="18"/>
  <c r="Y7" i="18"/>
  <c r="O7" i="18"/>
  <c r="N7" i="18"/>
  <c r="F7" i="18" s="1"/>
  <c r="H7" i="18"/>
  <c r="I7" i="18" s="1"/>
  <c r="G7" i="18"/>
  <c r="Z6" i="18"/>
  <c r="Y6" i="18"/>
  <c r="O6" i="18"/>
  <c r="N6" i="18"/>
  <c r="H6" i="18"/>
  <c r="G6" i="18"/>
  <c r="I6" i="18" s="1"/>
  <c r="F6" i="18"/>
  <c r="K4" i="18"/>
  <c r="L11" i="18" s="1"/>
  <c r="V11" i="18" l="1"/>
  <c r="T11" i="18"/>
  <c r="Q11" i="18"/>
  <c r="L18" i="18"/>
  <c r="L20" i="18"/>
  <c r="L13" i="18"/>
  <c r="L6" i="18"/>
  <c r="L22" i="18"/>
  <c r="L15" i="18"/>
  <c r="L24" i="18"/>
  <c r="L26" i="18"/>
  <c r="L28" i="18"/>
  <c r="L8" i="18"/>
  <c r="L17" i="18"/>
  <c r="L10" i="18"/>
  <c r="L19" i="18"/>
  <c r="L12" i="18"/>
  <c r="R11" i="18" s="1"/>
  <c r="L21" i="18"/>
  <c r="L14" i="18"/>
  <c r="L7" i="18"/>
  <c r="L23" i="18"/>
  <c r="L25" i="18"/>
  <c r="L27" i="18"/>
  <c r="L29" i="18"/>
  <c r="L16" i="18"/>
  <c r="L9" i="18"/>
  <c r="X26" i="18" l="1"/>
  <c r="W26" i="18"/>
  <c r="V26" i="18"/>
  <c r="U26" i="18"/>
  <c r="T26" i="18"/>
  <c r="S26" i="18"/>
  <c r="R26" i="18"/>
  <c r="Q26" i="18"/>
  <c r="Q16" i="18"/>
  <c r="X16" i="18"/>
  <c r="W16" i="18"/>
  <c r="V16" i="18"/>
  <c r="U16" i="18"/>
  <c r="T16" i="18"/>
  <c r="S16" i="18"/>
  <c r="R16" i="18"/>
  <c r="X13" i="18"/>
  <c r="W13" i="18"/>
  <c r="S13" i="18"/>
  <c r="V13" i="18"/>
  <c r="U13" i="18"/>
  <c r="T13" i="18"/>
  <c r="R13" i="18"/>
  <c r="Q13" i="18"/>
  <c r="X24" i="18"/>
  <c r="W24" i="18"/>
  <c r="V24" i="18"/>
  <c r="U24" i="18"/>
  <c r="T24" i="18"/>
  <c r="Q24" i="18"/>
  <c r="S24" i="18"/>
  <c r="R24" i="18"/>
  <c r="X7" i="18"/>
  <c r="W7" i="18"/>
  <c r="V7" i="18"/>
  <c r="U7" i="18"/>
  <c r="Q7" i="18"/>
  <c r="T7" i="18"/>
  <c r="S7" i="18"/>
  <c r="R7" i="18"/>
  <c r="V19" i="18"/>
  <c r="T19" i="18"/>
  <c r="S19" i="18"/>
  <c r="R19" i="18"/>
  <c r="Q19" i="18"/>
  <c r="U19" i="18"/>
  <c r="X19" i="18"/>
  <c r="W19" i="18"/>
  <c r="W9" i="18"/>
  <c r="X9" i="18"/>
  <c r="V9" i="18"/>
  <c r="U9" i="18"/>
  <c r="T9" i="18"/>
  <c r="S9" i="18"/>
  <c r="R9" i="18"/>
  <c r="Q9" i="18"/>
  <c r="R29" i="18"/>
  <c r="Q29" i="18"/>
  <c r="X29" i="18"/>
  <c r="W29" i="18"/>
  <c r="V29" i="18"/>
  <c r="U29" i="18"/>
  <c r="T29" i="18"/>
  <c r="S29" i="18"/>
  <c r="R25" i="18"/>
  <c r="Q25" i="18"/>
  <c r="X25" i="18"/>
  <c r="W25" i="18"/>
  <c r="V25" i="18"/>
  <c r="U25" i="18"/>
  <c r="T25" i="18"/>
  <c r="S25" i="18"/>
  <c r="X15" i="18"/>
  <c r="W15" i="18"/>
  <c r="V15" i="18"/>
  <c r="U15" i="18"/>
  <c r="Q15" i="18"/>
  <c r="T15" i="18"/>
  <c r="S15" i="18"/>
  <c r="R15" i="18"/>
  <c r="X20" i="18"/>
  <c r="W20" i="18"/>
  <c r="V20" i="18"/>
  <c r="U20" i="18"/>
  <c r="T20" i="18"/>
  <c r="S20" i="18"/>
  <c r="R20" i="18"/>
  <c r="Q20" i="18"/>
  <c r="S14" i="18"/>
  <c r="Q14" i="18"/>
  <c r="X14" i="18"/>
  <c r="W14" i="18"/>
  <c r="V14" i="18"/>
  <c r="R14" i="18"/>
  <c r="U14" i="18"/>
  <c r="T14" i="18"/>
  <c r="T21" i="18"/>
  <c r="R21" i="18"/>
  <c r="Q21" i="18"/>
  <c r="X21" i="18"/>
  <c r="S21" i="18"/>
  <c r="W21" i="18"/>
  <c r="V21" i="18"/>
  <c r="U21" i="18"/>
  <c r="W10" i="18"/>
  <c r="V10" i="18"/>
  <c r="U10" i="18"/>
  <c r="T10" i="18"/>
  <c r="S10" i="18"/>
  <c r="R10" i="18"/>
  <c r="Q10" i="18"/>
  <c r="X10" i="18"/>
  <c r="X22" i="18"/>
  <c r="W22" i="18"/>
  <c r="V22" i="18"/>
  <c r="U22" i="18"/>
  <c r="T22" i="18"/>
  <c r="S22" i="18"/>
  <c r="R22" i="18"/>
  <c r="Q22" i="18"/>
  <c r="R27" i="18"/>
  <c r="Q27" i="18"/>
  <c r="X27" i="18"/>
  <c r="W27" i="18"/>
  <c r="V27" i="18"/>
  <c r="U27" i="18"/>
  <c r="T27" i="18"/>
  <c r="S27" i="18"/>
  <c r="R23" i="18"/>
  <c r="X23" i="18"/>
  <c r="W23" i="18"/>
  <c r="V23" i="18"/>
  <c r="U23" i="18"/>
  <c r="T23" i="18"/>
  <c r="S23" i="18"/>
  <c r="Q23" i="18"/>
  <c r="V18" i="18"/>
  <c r="X18" i="18"/>
  <c r="W18" i="18"/>
  <c r="U18" i="18"/>
  <c r="T18" i="18"/>
  <c r="S18" i="18"/>
  <c r="R18" i="18"/>
  <c r="Q18" i="18"/>
  <c r="U12" i="18"/>
  <c r="S12" i="18"/>
  <c r="R12" i="18"/>
  <c r="Q12" i="18"/>
  <c r="X12" i="18"/>
  <c r="W12" i="18"/>
  <c r="T12" i="18"/>
  <c r="V12" i="18"/>
  <c r="S11" i="18"/>
  <c r="X17" i="18"/>
  <c r="V17" i="18"/>
  <c r="U17" i="18"/>
  <c r="T17" i="18"/>
  <c r="S17" i="18"/>
  <c r="R17" i="18"/>
  <c r="Q17" i="18"/>
  <c r="W17" i="18"/>
  <c r="W11" i="18"/>
  <c r="W8" i="18"/>
  <c r="V8" i="18"/>
  <c r="U8" i="18"/>
  <c r="T8" i="18"/>
  <c r="S8" i="18"/>
  <c r="R8" i="18"/>
  <c r="Q8" i="18"/>
  <c r="X8" i="18"/>
  <c r="X11" i="18"/>
  <c r="X28" i="18"/>
  <c r="W28" i="18"/>
  <c r="V28" i="18"/>
  <c r="U28" i="18"/>
  <c r="T28" i="18"/>
  <c r="S28" i="18"/>
  <c r="R28" i="18"/>
  <c r="Q28" i="18"/>
  <c r="U11" i="18"/>
  <c r="AP4" i="16" l="1"/>
  <c r="AO4" i="16"/>
  <c r="AN4" i="16"/>
  <c r="AM4" i="16"/>
  <c r="AL4" i="16"/>
  <c r="AK4" i="16"/>
  <c r="AJ4" i="16"/>
  <c r="K4" i="17"/>
  <c r="A2" i="17"/>
  <c r="K4" i="16"/>
  <c r="A2" i="16"/>
  <c r="I10" i="2"/>
  <c r="I17" i="2"/>
  <c r="I16" i="2"/>
  <c r="I22" i="2"/>
  <c r="I23" i="2"/>
  <c r="I24" i="2"/>
  <c r="I25" i="2"/>
  <c r="I26" i="2"/>
  <c r="I10" i="6"/>
  <c r="I17" i="6"/>
  <c r="I16" i="6"/>
  <c r="I22" i="6"/>
  <c r="I23" i="6"/>
  <c r="I24" i="6"/>
  <c r="I25" i="6"/>
  <c r="I26" i="6"/>
  <c r="AH29" i="17"/>
  <c r="AG29" i="17"/>
  <c r="AF29" i="17"/>
  <c r="AE29" i="17"/>
  <c r="AD29" i="17"/>
  <c r="AC29" i="17"/>
  <c r="AB29" i="17"/>
  <c r="AA29" i="17"/>
  <c r="Z29" i="17"/>
  <c r="Y29" i="17"/>
  <c r="O29" i="17"/>
  <c r="N29" i="17"/>
  <c r="L29" i="17"/>
  <c r="R29" i="17" s="1"/>
  <c r="H29" i="17"/>
  <c r="G29" i="17"/>
  <c r="AH28" i="17"/>
  <c r="AG28" i="17"/>
  <c r="AF28" i="17"/>
  <c r="AE28" i="17"/>
  <c r="AD28" i="17"/>
  <c r="AC28" i="17"/>
  <c r="AB28" i="17"/>
  <c r="AA28" i="17"/>
  <c r="Z28" i="17"/>
  <c r="Y28" i="17"/>
  <c r="O28" i="17"/>
  <c r="N28" i="17"/>
  <c r="L28" i="17"/>
  <c r="H28" i="17"/>
  <c r="G28" i="17"/>
  <c r="AH27" i="17"/>
  <c r="AG27" i="17"/>
  <c r="AF27" i="17"/>
  <c r="AE27" i="17"/>
  <c r="AD27" i="17"/>
  <c r="AC27" i="17"/>
  <c r="AB27" i="17"/>
  <c r="AA27" i="17"/>
  <c r="Z27" i="17"/>
  <c r="Y27" i="17"/>
  <c r="O27" i="17"/>
  <c r="N27" i="17"/>
  <c r="L27" i="17"/>
  <c r="U27" i="17" s="1"/>
  <c r="H27" i="17"/>
  <c r="G27" i="17"/>
  <c r="AH26" i="17"/>
  <c r="AG26" i="17"/>
  <c r="AF26" i="17"/>
  <c r="AE26" i="17"/>
  <c r="AD26" i="17"/>
  <c r="AC26" i="17"/>
  <c r="AB26" i="17"/>
  <c r="AA26" i="17"/>
  <c r="Z26" i="17"/>
  <c r="Y26" i="17"/>
  <c r="O26" i="17"/>
  <c r="N26" i="17"/>
  <c r="L26" i="17"/>
  <c r="H26" i="17"/>
  <c r="G26" i="17"/>
  <c r="AH25" i="17"/>
  <c r="AG25" i="17"/>
  <c r="AF25" i="17"/>
  <c r="AE25" i="17"/>
  <c r="AD25" i="17"/>
  <c r="AC25" i="17"/>
  <c r="AB25" i="17"/>
  <c r="AA25" i="17"/>
  <c r="Z25" i="17"/>
  <c r="Y25" i="17"/>
  <c r="O25" i="17"/>
  <c r="N25" i="17"/>
  <c r="L25" i="17"/>
  <c r="H25" i="17"/>
  <c r="G25" i="17"/>
  <c r="AH24" i="17"/>
  <c r="AG24" i="17"/>
  <c r="AF24" i="17"/>
  <c r="AE24" i="17"/>
  <c r="AD24" i="17"/>
  <c r="AC24" i="17"/>
  <c r="AB24" i="17"/>
  <c r="AA24" i="17"/>
  <c r="Z24" i="17"/>
  <c r="Y24" i="17"/>
  <c r="O24" i="17"/>
  <c r="N24" i="17"/>
  <c r="L24" i="17"/>
  <c r="H24" i="17"/>
  <c r="G24" i="17"/>
  <c r="AH23" i="17"/>
  <c r="AG23" i="17"/>
  <c r="AF23" i="17"/>
  <c r="AE23" i="17"/>
  <c r="AD23" i="17"/>
  <c r="AC23" i="17"/>
  <c r="AB23" i="17"/>
  <c r="AA23" i="17"/>
  <c r="Z23" i="17"/>
  <c r="Y23" i="17"/>
  <c r="O23" i="17"/>
  <c r="N23" i="17"/>
  <c r="F23" i="17" s="1"/>
  <c r="L23" i="17"/>
  <c r="H23" i="17"/>
  <c r="G23" i="17"/>
  <c r="AH22" i="17"/>
  <c r="AG22" i="17"/>
  <c r="AF22" i="17"/>
  <c r="AE22" i="17"/>
  <c r="AD22" i="17"/>
  <c r="AC22" i="17"/>
  <c r="AB22" i="17"/>
  <c r="AA22" i="17"/>
  <c r="Z22" i="17"/>
  <c r="Y22" i="17"/>
  <c r="O22" i="17"/>
  <c r="H22" i="17" s="1"/>
  <c r="N22" i="17"/>
  <c r="F22" i="17" s="1"/>
  <c r="L22" i="17"/>
  <c r="G22" i="17"/>
  <c r="AH21" i="17"/>
  <c r="AG21" i="17"/>
  <c r="AF21" i="17"/>
  <c r="AE21" i="17"/>
  <c r="AD21" i="17"/>
  <c r="AC21" i="17"/>
  <c r="AB21" i="17"/>
  <c r="AA21" i="17"/>
  <c r="Z21" i="17"/>
  <c r="Y21" i="17"/>
  <c r="O21" i="17"/>
  <c r="H21" i="17" s="1"/>
  <c r="N21" i="17"/>
  <c r="F21" i="17" s="1"/>
  <c r="L21" i="17"/>
  <c r="G21" i="17"/>
  <c r="AH20" i="17"/>
  <c r="AG20" i="17"/>
  <c r="AF20" i="17"/>
  <c r="AE20" i="17"/>
  <c r="AD20" i="17"/>
  <c r="AC20" i="17"/>
  <c r="AB20" i="17"/>
  <c r="AA20" i="17"/>
  <c r="Z20" i="17"/>
  <c r="Y20" i="17"/>
  <c r="O20" i="17"/>
  <c r="H20" i="17" s="1"/>
  <c r="N20" i="17"/>
  <c r="F20" i="17" s="1"/>
  <c r="L20" i="17"/>
  <c r="G20" i="17"/>
  <c r="AH19" i="17"/>
  <c r="AG19" i="17"/>
  <c r="AF19" i="17"/>
  <c r="AE19" i="17"/>
  <c r="AD19" i="17"/>
  <c r="AC19" i="17"/>
  <c r="AB19" i="17"/>
  <c r="AA19" i="17"/>
  <c r="Z19" i="17"/>
  <c r="Y19" i="17"/>
  <c r="O19" i="17"/>
  <c r="H19" i="17" s="1"/>
  <c r="N19" i="17"/>
  <c r="F19" i="17" s="1"/>
  <c r="L19" i="17"/>
  <c r="G19" i="17"/>
  <c r="AH18" i="17"/>
  <c r="AG18" i="17"/>
  <c r="AF18" i="17"/>
  <c r="AE18" i="17"/>
  <c r="AD18" i="17"/>
  <c r="AC18" i="17"/>
  <c r="AB18" i="17"/>
  <c r="AA18" i="17"/>
  <c r="Z18" i="17"/>
  <c r="Y18" i="17"/>
  <c r="Q18" i="17"/>
  <c r="O18" i="17"/>
  <c r="H18" i="17" s="1"/>
  <c r="N18" i="17"/>
  <c r="F18" i="17" s="1"/>
  <c r="L18" i="17"/>
  <c r="G18" i="17"/>
  <c r="AH17" i="17"/>
  <c r="AG17" i="17"/>
  <c r="AF17" i="17"/>
  <c r="AE17" i="17"/>
  <c r="AD17" i="17"/>
  <c r="AC17" i="17"/>
  <c r="AB17" i="17"/>
  <c r="AA17" i="17"/>
  <c r="Z17" i="17"/>
  <c r="Y17" i="17"/>
  <c r="O17" i="17"/>
  <c r="H17" i="17" s="1"/>
  <c r="N17" i="17"/>
  <c r="F17" i="17" s="1"/>
  <c r="L17" i="17"/>
  <c r="R17" i="17" s="1"/>
  <c r="G17" i="17"/>
  <c r="AH16" i="17"/>
  <c r="AG16" i="17"/>
  <c r="AF16" i="17"/>
  <c r="AE16" i="17"/>
  <c r="AD16" i="17"/>
  <c r="AC16" i="17"/>
  <c r="AB16" i="17"/>
  <c r="AA16" i="17"/>
  <c r="Z16" i="17"/>
  <c r="Y16" i="17"/>
  <c r="O16" i="17"/>
  <c r="H16" i="17" s="1"/>
  <c r="N16" i="17"/>
  <c r="F16" i="17" s="1"/>
  <c r="L16" i="17"/>
  <c r="G16" i="17"/>
  <c r="AH15" i="17"/>
  <c r="AG15" i="17"/>
  <c r="AF15" i="17"/>
  <c r="AE15" i="17"/>
  <c r="AD15" i="17"/>
  <c r="AC15" i="17"/>
  <c r="AB15" i="17"/>
  <c r="AA15" i="17"/>
  <c r="Z15" i="17"/>
  <c r="Y15" i="17"/>
  <c r="O15" i="17"/>
  <c r="H15" i="17" s="1"/>
  <c r="N15" i="17"/>
  <c r="F15" i="17" s="1"/>
  <c r="L15" i="17"/>
  <c r="G15" i="17"/>
  <c r="AH14" i="17"/>
  <c r="AG14" i="17"/>
  <c r="AF14" i="17"/>
  <c r="AE14" i="17"/>
  <c r="AD14" i="17"/>
  <c r="AC14" i="17"/>
  <c r="AB14" i="17"/>
  <c r="AA14" i="17"/>
  <c r="Z14" i="17"/>
  <c r="Y14" i="17"/>
  <c r="O14" i="17"/>
  <c r="N14" i="17"/>
  <c r="F14" i="17" s="1"/>
  <c r="L14" i="17"/>
  <c r="H14" i="17"/>
  <c r="G14" i="17"/>
  <c r="AH13" i="17"/>
  <c r="AG13" i="17"/>
  <c r="AF13" i="17"/>
  <c r="AE13" i="17"/>
  <c r="AD13" i="17"/>
  <c r="AC13" i="17"/>
  <c r="AB13" i="17"/>
  <c r="AA13" i="17"/>
  <c r="Z13" i="17"/>
  <c r="Y13" i="17"/>
  <c r="O13" i="17"/>
  <c r="N13" i="17"/>
  <c r="F13" i="17" s="1"/>
  <c r="L13" i="17"/>
  <c r="H13" i="17"/>
  <c r="G13" i="17"/>
  <c r="AH12" i="17"/>
  <c r="AG12" i="17"/>
  <c r="AF12" i="17"/>
  <c r="AE12" i="17"/>
  <c r="AD12" i="17"/>
  <c r="AC12" i="17"/>
  <c r="AB12" i="17"/>
  <c r="AA12" i="17"/>
  <c r="Z12" i="17"/>
  <c r="Y12" i="17"/>
  <c r="O12" i="17"/>
  <c r="N12" i="17"/>
  <c r="F12" i="17" s="1"/>
  <c r="L12" i="17"/>
  <c r="H12" i="17"/>
  <c r="G12" i="17"/>
  <c r="AH11" i="17"/>
  <c r="AG11" i="17"/>
  <c r="AF11" i="17"/>
  <c r="AE11" i="17"/>
  <c r="AD11" i="17"/>
  <c r="AC11" i="17"/>
  <c r="AB11" i="17"/>
  <c r="AA11" i="17"/>
  <c r="Z11" i="17"/>
  <c r="Y11" i="17"/>
  <c r="O11" i="17"/>
  <c r="N11" i="17"/>
  <c r="F11" i="17" s="1"/>
  <c r="L11" i="17"/>
  <c r="H11" i="17"/>
  <c r="G11" i="17"/>
  <c r="AH10" i="17"/>
  <c r="AG10" i="17"/>
  <c r="AF10" i="17"/>
  <c r="AE10" i="17"/>
  <c r="AD10" i="17"/>
  <c r="AC10" i="17"/>
  <c r="AB10" i="17"/>
  <c r="AA10" i="17"/>
  <c r="Z10" i="17"/>
  <c r="Y10" i="17"/>
  <c r="O10" i="17"/>
  <c r="N10" i="17"/>
  <c r="F10" i="17" s="1"/>
  <c r="L10" i="17"/>
  <c r="H10" i="17"/>
  <c r="G10" i="17"/>
  <c r="I10" i="17" s="1"/>
  <c r="AH9" i="17"/>
  <c r="AG9" i="17"/>
  <c r="AF9" i="17"/>
  <c r="AE9" i="17"/>
  <c r="AD9" i="17"/>
  <c r="AC9" i="17"/>
  <c r="AB9" i="17"/>
  <c r="AA9" i="17"/>
  <c r="Z9" i="17"/>
  <c r="Y9" i="17"/>
  <c r="O9" i="17"/>
  <c r="H9" i="17" s="1"/>
  <c r="N9" i="17"/>
  <c r="F9" i="17" s="1"/>
  <c r="L9" i="17"/>
  <c r="G9" i="17"/>
  <c r="AH8" i="17"/>
  <c r="AG8" i="17"/>
  <c r="AF8" i="17"/>
  <c r="AE8" i="17"/>
  <c r="AD8" i="17"/>
  <c r="AC8" i="17"/>
  <c r="AB8" i="17"/>
  <c r="AA8" i="17"/>
  <c r="Z8" i="17"/>
  <c r="Y8" i="17"/>
  <c r="O8" i="17"/>
  <c r="H8" i="17" s="1"/>
  <c r="N8" i="17"/>
  <c r="F8" i="17" s="1"/>
  <c r="L8" i="17"/>
  <c r="G8" i="17"/>
  <c r="AH7" i="17"/>
  <c r="AG7" i="17"/>
  <c r="AF7" i="17"/>
  <c r="AE7" i="17"/>
  <c r="AD7" i="17"/>
  <c r="AC7" i="17"/>
  <c r="AB7" i="17"/>
  <c r="AA7" i="17"/>
  <c r="Z7" i="17"/>
  <c r="Y7" i="17"/>
  <c r="O7" i="17"/>
  <c r="H7" i="17" s="1"/>
  <c r="N7" i="17"/>
  <c r="F7" i="17" s="1"/>
  <c r="L7" i="17"/>
  <c r="G7" i="17"/>
  <c r="Z6" i="17"/>
  <c r="Y6" i="17"/>
  <c r="O6" i="17"/>
  <c r="H6" i="17" s="1"/>
  <c r="N6" i="17"/>
  <c r="F6" i="17" s="1"/>
  <c r="L6" i="17"/>
  <c r="G6" i="17"/>
  <c r="I15" i="17" l="1"/>
  <c r="I13" i="17"/>
  <c r="I14" i="17"/>
  <c r="I28" i="17"/>
  <c r="V26" i="17"/>
  <c r="T25" i="17"/>
  <c r="W29" i="17"/>
  <c r="V28" i="17"/>
  <c r="V29" i="17"/>
  <c r="I17" i="17"/>
  <c r="I18" i="17"/>
  <c r="I20" i="17"/>
  <c r="I21" i="17"/>
  <c r="I11" i="17"/>
  <c r="I12" i="17"/>
  <c r="R9" i="17"/>
  <c r="V19" i="17"/>
  <c r="X15" i="17"/>
  <c r="R7" i="17"/>
  <c r="T7" i="17"/>
  <c r="Q16" i="17"/>
  <c r="U7" i="17"/>
  <c r="R21" i="17"/>
  <c r="I24" i="17"/>
  <c r="Q14" i="17"/>
  <c r="T14" i="17"/>
  <c r="V25" i="17"/>
  <c r="I7" i="17"/>
  <c r="X17" i="17"/>
  <c r="W25" i="17"/>
  <c r="R27" i="17"/>
  <c r="I27" i="17"/>
  <c r="Q15" i="17"/>
  <c r="T15" i="17"/>
  <c r="R16" i="17"/>
  <c r="I19" i="17"/>
  <c r="I23" i="17"/>
  <c r="X25" i="17"/>
  <c r="Q26" i="17"/>
  <c r="U14" i="17"/>
  <c r="I8" i="17"/>
  <c r="I9" i="17"/>
  <c r="S16" i="17"/>
  <c r="X18" i="17"/>
  <c r="T19" i="17"/>
  <c r="T21" i="17"/>
  <c r="I22" i="17"/>
  <c r="R23" i="17"/>
  <c r="W26" i="17"/>
  <c r="X26" i="17"/>
  <c r="S27" i="17"/>
  <c r="S7" i="17"/>
  <c r="S8" i="17"/>
  <c r="X9" i="17"/>
  <c r="T27" i="17"/>
  <c r="U25" i="17"/>
  <c r="V21" i="17"/>
  <c r="T23" i="17"/>
  <c r="V27" i="17"/>
  <c r="I29" i="17"/>
  <c r="U21" i="17"/>
  <c r="Q9" i="17"/>
  <c r="W27" i="17"/>
  <c r="V24" i="17"/>
  <c r="I25" i="17"/>
  <c r="X27" i="17"/>
  <c r="Q28" i="17"/>
  <c r="W10" i="17"/>
  <c r="U23" i="17"/>
  <c r="I6" i="17"/>
  <c r="W23" i="17"/>
  <c r="V23" i="17"/>
  <c r="X28" i="17"/>
  <c r="S29" i="17"/>
  <c r="W11" i="17"/>
  <c r="U12" i="17"/>
  <c r="S9" i="17"/>
  <c r="T29" i="17"/>
  <c r="S23" i="17"/>
  <c r="R25" i="17"/>
  <c r="W28" i="17"/>
  <c r="X10" i="17"/>
  <c r="Q11" i="17"/>
  <c r="V13" i="17"/>
  <c r="X23" i="17"/>
  <c r="Q24" i="17"/>
  <c r="V12" i="17"/>
  <c r="S14" i="17"/>
  <c r="W24" i="17"/>
  <c r="W12" i="17"/>
  <c r="I16" i="17"/>
  <c r="X24" i="17"/>
  <c r="S25" i="17"/>
  <c r="I26" i="17"/>
  <c r="U29" i="17"/>
  <c r="T16" i="17"/>
  <c r="V7" i="17"/>
  <c r="T9" i="17"/>
  <c r="R11" i="17"/>
  <c r="W14" i="17"/>
  <c r="U16" i="17"/>
  <c r="S18" i="17"/>
  <c r="Q20" i="17"/>
  <c r="X21" i="17"/>
  <c r="X12" i="17"/>
  <c r="R18" i="17"/>
  <c r="W7" i="17"/>
  <c r="V16" i="17"/>
  <c r="T18" i="17"/>
  <c r="R20" i="17"/>
  <c r="X7" i="17"/>
  <c r="V9" i="17"/>
  <c r="T11" i="17"/>
  <c r="R13" i="17"/>
  <c r="W16" i="17"/>
  <c r="U18" i="17"/>
  <c r="S20" i="17"/>
  <c r="Q22" i="17"/>
  <c r="X29" i="17"/>
  <c r="Q8" i="17"/>
  <c r="V11" i="17"/>
  <c r="T13" i="17"/>
  <c r="R15" i="17"/>
  <c r="W18" i="17"/>
  <c r="U20" i="17"/>
  <c r="S22" i="17"/>
  <c r="R24" i="17"/>
  <c r="R26" i="17"/>
  <c r="R28" i="17"/>
  <c r="R8" i="17"/>
  <c r="U13" i="17"/>
  <c r="S15" i="17"/>
  <c r="Q17" i="17"/>
  <c r="V20" i="17"/>
  <c r="T22" i="17"/>
  <c r="S24" i="17"/>
  <c r="S26" i="17"/>
  <c r="S28" i="17"/>
  <c r="X11" i="17"/>
  <c r="W20" i="17"/>
  <c r="U22" i="17"/>
  <c r="T24" i="17"/>
  <c r="T26" i="17"/>
  <c r="T28" i="17"/>
  <c r="W13" i="17"/>
  <c r="U15" i="17"/>
  <c r="S17" i="17"/>
  <c r="Q19" i="17"/>
  <c r="X20" i="17"/>
  <c r="V22" i="17"/>
  <c r="U24" i="17"/>
  <c r="U26" i="17"/>
  <c r="U28" i="17"/>
  <c r="R22" i="17"/>
  <c r="R10" i="17"/>
  <c r="U8" i="17"/>
  <c r="S10" i="17"/>
  <c r="Q12" i="17"/>
  <c r="X13" i="17"/>
  <c r="V15" i="17"/>
  <c r="T17" i="17"/>
  <c r="R19" i="17"/>
  <c r="W22" i="17"/>
  <c r="W15" i="17"/>
  <c r="U17" i="17"/>
  <c r="S19" i="17"/>
  <c r="Q21" i="17"/>
  <c r="X22" i="17"/>
  <c r="V14" i="17"/>
  <c r="W21" i="17"/>
  <c r="U9" i="17"/>
  <c r="X14" i="17"/>
  <c r="W9" i="17"/>
  <c r="V18" i="17"/>
  <c r="W19" i="17"/>
  <c r="X19" i="17"/>
  <c r="S11" i="17"/>
  <c r="U11" i="17"/>
  <c r="S13" i="17"/>
  <c r="X16" i="17"/>
  <c r="T20" i="17"/>
  <c r="Q10" i="17"/>
  <c r="T8" i="17"/>
  <c r="V8" i="17"/>
  <c r="T10" i="17"/>
  <c r="R12" i="17"/>
  <c r="W8" i="17"/>
  <c r="U10" i="17"/>
  <c r="S12" i="17"/>
  <c r="V17" i="17"/>
  <c r="Q7" i="17"/>
  <c r="X8" i="17"/>
  <c r="V10" i="17"/>
  <c r="T12" i="17"/>
  <c r="R14" i="17"/>
  <c r="W17" i="17"/>
  <c r="U19" i="17"/>
  <c r="S21" i="17"/>
  <c r="Q23" i="17"/>
  <c r="Q25" i="17"/>
  <c r="Q27" i="17"/>
  <c r="Q29" i="17"/>
  <c r="Q13" i="17"/>
  <c r="H17" i="2" l="1"/>
  <c r="H19" i="2"/>
  <c r="H21" i="2"/>
  <c r="H23" i="2"/>
  <c r="H24" i="2"/>
  <c r="H25" i="2"/>
  <c r="H26" i="2"/>
  <c r="H10" i="2"/>
  <c r="H10" i="6"/>
  <c r="H17" i="6"/>
  <c r="H19" i="6"/>
  <c r="H21" i="6"/>
  <c r="H23" i="6"/>
  <c r="H24" i="6"/>
  <c r="H25" i="6"/>
  <c r="H26" i="6"/>
  <c r="E16" i="3"/>
  <c r="E3" i="3"/>
  <c r="E17" i="3"/>
  <c r="E18" i="3"/>
  <c r="E4" i="3"/>
  <c r="E9" i="3"/>
  <c r="E10" i="3"/>
  <c r="E13" i="3"/>
  <c r="E5" i="3"/>
  <c r="E7" i="3"/>
  <c r="E19" i="3"/>
  <c r="E11" i="3"/>
  <c r="E20" i="3"/>
  <c r="E6" i="3"/>
  <c r="E14" i="3"/>
  <c r="E12" i="3"/>
  <c r="E15" i="3"/>
  <c r="E21" i="3"/>
  <c r="E24" i="3"/>
  <c r="E22" i="3"/>
  <c r="E26" i="3"/>
  <c r="E23" i="3"/>
  <c r="E25" i="3"/>
  <c r="E8" i="3"/>
  <c r="AH29" i="16"/>
  <c r="AG29" i="16"/>
  <c r="AF29" i="16"/>
  <c r="AE29" i="16"/>
  <c r="AD29" i="16"/>
  <c r="AC29" i="16"/>
  <c r="AB29" i="16"/>
  <c r="AA29" i="16"/>
  <c r="Z29" i="16"/>
  <c r="Y29" i="16"/>
  <c r="O29" i="16"/>
  <c r="N29" i="16"/>
  <c r="L29" i="16"/>
  <c r="R29" i="16" s="1"/>
  <c r="H29" i="16"/>
  <c r="G29" i="16"/>
  <c r="I29" i="16" s="1"/>
  <c r="AH28" i="16"/>
  <c r="AG28" i="16"/>
  <c r="AF28" i="16"/>
  <c r="AE28" i="16"/>
  <c r="AD28" i="16"/>
  <c r="AC28" i="16"/>
  <c r="AB28" i="16"/>
  <c r="AA28" i="16"/>
  <c r="Z28" i="16"/>
  <c r="Y28" i="16"/>
  <c r="O28" i="16"/>
  <c r="N28" i="16"/>
  <c r="L28" i="16"/>
  <c r="X28" i="16" s="1"/>
  <c r="H28" i="16"/>
  <c r="G28" i="16"/>
  <c r="AH27" i="16"/>
  <c r="AG27" i="16"/>
  <c r="AF27" i="16"/>
  <c r="AE27" i="16"/>
  <c r="AD27" i="16"/>
  <c r="AC27" i="16"/>
  <c r="AB27" i="16"/>
  <c r="AA27" i="16"/>
  <c r="Z27" i="16"/>
  <c r="Y27" i="16"/>
  <c r="U27" i="16"/>
  <c r="T27" i="16"/>
  <c r="S27" i="16"/>
  <c r="O27" i="16"/>
  <c r="N27" i="16"/>
  <c r="L27" i="16"/>
  <c r="W27" i="16" s="1"/>
  <c r="H27" i="16"/>
  <c r="G27" i="16"/>
  <c r="AH26" i="16"/>
  <c r="AG26" i="16"/>
  <c r="AF26" i="16"/>
  <c r="AE26" i="16"/>
  <c r="AD26" i="16"/>
  <c r="AC26" i="16"/>
  <c r="AB26" i="16"/>
  <c r="AA26" i="16"/>
  <c r="Z26" i="16"/>
  <c r="Y26" i="16"/>
  <c r="V26" i="16"/>
  <c r="O26" i="16"/>
  <c r="N26" i="16"/>
  <c r="L26" i="16"/>
  <c r="H26" i="16"/>
  <c r="G26" i="16"/>
  <c r="AH25" i="16"/>
  <c r="AG25" i="16"/>
  <c r="AF25" i="16"/>
  <c r="AE25" i="16"/>
  <c r="AD25" i="16"/>
  <c r="AC25" i="16"/>
  <c r="AB25" i="16"/>
  <c r="AA25" i="16"/>
  <c r="Z25" i="16"/>
  <c r="Y25" i="16"/>
  <c r="O25" i="16"/>
  <c r="N25" i="16"/>
  <c r="L25" i="16"/>
  <c r="H25" i="16"/>
  <c r="G25" i="16"/>
  <c r="AH24" i="16"/>
  <c r="AG24" i="16"/>
  <c r="AF24" i="16"/>
  <c r="AE24" i="16"/>
  <c r="AD24" i="16"/>
  <c r="AC24" i="16"/>
  <c r="AB24" i="16"/>
  <c r="AA24" i="16"/>
  <c r="Z24" i="16"/>
  <c r="Y24" i="16"/>
  <c r="S24" i="16"/>
  <c r="Q24" i="16"/>
  <c r="O24" i="16"/>
  <c r="N24" i="16"/>
  <c r="L24" i="16"/>
  <c r="H24" i="16"/>
  <c r="G24" i="16"/>
  <c r="AH23" i="16"/>
  <c r="AG23" i="16"/>
  <c r="AF23" i="16"/>
  <c r="AE23" i="16"/>
  <c r="AD23" i="16"/>
  <c r="AC23" i="16"/>
  <c r="AB23" i="16"/>
  <c r="AA23" i="16"/>
  <c r="Z23" i="16"/>
  <c r="Y23" i="16"/>
  <c r="O23" i="16"/>
  <c r="N23" i="16"/>
  <c r="F23" i="16" s="1"/>
  <c r="L23" i="16"/>
  <c r="X23" i="16" s="1"/>
  <c r="H23" i="16"/>
  <c r="G23" i="16"/>
  <c r="AH22" i="16"/>
  <c r="AG22" i="16"/>
  <c r="AF22" i="16"/>
  <c r="AE22" i="16"/>
  <c r="AD22" i="16"/>
  <c r="AC22" i="16"/>
  <c r="AB22" i="16"/>
  <c r="AA22" i="16"/>
  <c r="Z22" i="16"/>
  <c r="Y22" i="16"/>
  <c r="O22" i="16"/>
  <c r="N22" i="16"/>
  <c r="F22" i="16" s="1"/>
  <c r="L22" i="16"/>
  <c r="H22" i="16"/>
  <c r="G22" i="16"/>
  <c r="AH21" i="16"/>
  <c r="AG21" i="16"/>
  <c r="AF21" i="16"/>
  <c r="AE21" i="16"/>
  <c r="AD21" i="16"/>
  <c r="AC21" i="16"/>
  <c r="AB21" i="16"/>
  <c r="AA21" i="16"/>
  <c r="Z21" i="16"/>
  <c r="Y21" i="16"/>
  <c r="N21" i="16"/>
  <c r="F21" i="16" s="1"/>
  <c r="I13" i="2" s="1"/>
  <c r="L21" i="16"/>
  <c r="G21" i="16"/>
  <c r="AH20" i="16"/>
  <c r="AG20" i="16"/>
  <c r="AF20" i="16"/>
  <c r="AE20" i="16"/>
  <c r="AD20" i="16"/>
  <c r="AC20" i="16"/>
  <c r="AB20" i="16"/>
  <c r="AA20" i="16"/>
  <c r="Z20" i="16"/>
  <c r="Y20" i="16"/>
  <c r="N20" i="16"/>
  <c r="F20" i="16" s="1"/>
  <c r="I6" i="2" s="1"/>
  <c r="L20" i="16"/>
  <c r="O20" i="16" s="1"/>
  <c r="H20" i="16" s="1"/>
  <c r="G20" i="16"/>
  <c r="AH19" i="16"/>
  <c r="AG19" i="16"/>
  <c r="AF19" i="16"/>
  <c r="AE19" i="16"/>
  <c r="AD19" i="16"/>
  <c r="AC19" i="16"/>
  <c r="AB19" i="16"/>
  <c r="AA19" i="16"/>
  <c r="Z19" i="16"/>
  <c r="Y19" i="16"/>
  <c r="N19" i="16"/>
  <c r="F19" i="16" s="1"/>
  <c r="I19" i="2" s="1"/>
  <c r="L19" i="16"/>
  <c r="G19" i="16"/>
  <c r="AH18" i="16"/>
  <c r="AG18" i="16"/>
  <c r="AF18" i="16"/>
  <c r="AE18" i="16"/>
  <c r="AD18" i="16"/>
  <c r="AC18" i="16"/>
  <c r="AB18" i="16"/>
  <c r="AA18" i="16"/>
  <c r="Z18" i="16"/>
  <c r="Y18" i="16"/>
  <c r="N18" i="16"/>
  <c r="F18" i="16" s="1"/>
  <c r="I12" i="2" s="1"/>
  <c r="L18" i="16"/>
  <c r="O18" i="16" s="1"/>
  <c r="H18" i="16" s="1"/>
  <c r="G18" i="16"/>
  <c r="AH17" i="16"/>
  <c r="AG17" i="16"/>
  <c r="AF17" i="16"/>
  <c r="AE17" i="16"/>
  <c r="AD17" i="16"/>
  <c r="AC17" i="16"/>
  <c r="AB17" i="16"/>
  <c r="AA17" i="16"/>
  <c r="Z17" i="16"/>
  <c r="Y17" i="16"/>
  <c r="N17" i="16"/>
  <c r="F17" i="16" s="1"/>
  <c r="I18" i="2" s="1"/>
  <c r="L17" i="16"/>
  <c r="O17" i="16" s="1"/>
  <c r="H17" i="16" s="1"/>
  <c r="G17" i="16"/>
  <c r="AH16" i="16"/>
  <c r="AG16" i="16"/>
  <c r="AF16" i="16"/>
  <c r="AE16" i="16"/>
  <c r="AD16" i="16"/>
  <c r="AC16" i="16"/>
  <c r="AB16" i="16"/>
  <c r="AA16" i="16"/>
  <c r="Z16" i="16"/>
  <c r="Y16" i="16"/>
  <c r="N16" i="16"/>
  <c r="F16" i="16" s="1"/>
  <c r="I5" i="2" s="1"/>
  <c r="L16" i="16"/>
  <c r="G16" i="16"/>
  <c r="AH15" i="16"/>
  <c r="AG15" i="16"/>
  <c r="AF15" i="16"/>
  <c r="AE15" i="16"/>
  <c r="AD15" i="16"/>
  <c r="AC15" i="16"/>
  <c r="AB15" i="16"/>
  <c r="AA15" i="16"/>
  <c r="Z15" i="16"/>
  <c r="Y15" i="16"/>
  <c r="N15" i="16"/>
  <c r="F15" i="16" s="1"/>
  <c r="I20" i="2" s="1"/>
  <c r="L15" i="16"/>
  <c r="O15" i="16" s="1"/>
  <c r="H15" i="16" s="1"/>
  <c r="G15" i="16"/>
  <c r="AH14" i="16"/>
  <c r="AG14" i="16"/>
  <c r="AF14" i="16"/>
  <c r="AE14" i="16"/>
  <c r="AD14" i="16"/>
  <c r="AC14" i="16"/>
  <c r="AB14" i="16"/>
  <c r="AA14" i="16"/>
  <c r="Z14" i="16"/>
  <c r="Y14" i="16"/>
  <c r="N14" i="16"/>
  <c r="F14" i="16" s="1"/>
  <c r="I21" i="2" s="1"/>
  <c r="L14" i="16"/>
  <c r="G14" i="16"/>
  <c r="AH13" i="16"/>
  <c r="AG13" i="16"/>
  <c r="AF13" i="16"/>
  <c r="AE13" i="16"/>
  <c r="AD13" i="16"/>
  <c r="AC13" i="16"/>
  <c r="AB13" i="16"/>
  <c r="AA13" i="16"/>
  <c r="Z13" i="16"/>
  <c r="Y13" i="16"/>
  <c r="N13" i="16"/>
  <c r="F13" i="16" s="1"/>
  <c r="I15" i="2" s="1"/>
  <c r="L13" i="16"/>
  <c r="O13" i="16" s="1"/>
  <c r="H13" i="16" s="1"/>
  <c r="G13" i="16"/>
  <c r="AH12" i="16"/>
  <c r="AG12" i="16"/>
  <c r="AF12" i="16"/>
  <c r="AE12" i="16"/>
  <c r="AD12" i="16"/>
  <c r="AC12" i="16"/>
  <c r="AB12" i="16"/>
  <c r="AA12" i="16"/>
  <c r="Z12" i="16"/>
  <c r="Y12" i="16"/>
  <c r="N12" i="16"/>
  <c r="F12" i="16" s="1"/>
  <c r="I11" i="2" s="1"/>
  <c r="L12" i="16"/>
  <c r="G12" i="16"/>
  <c r="AH11" i="16"/>
  <c r="AG11" i="16"/>
  <c r="AF11" i="16"/>
  <c r="AE11" i="16"/>
  <c r="AD11" i="16"/>
  <c r="AC11" i="16"/>
  <c r="AB11" i="16"/>
  <c r="AA11" i="16"/>
  <c r="Z11" i="16"/>
  <c r="Y11" i="16"/>
  <c r="N11" i="16"/>
  <c r="F11" i="16" s="1"/>
  <c r="I4" i="2" s="1"/>
  <c r="L11" i="16"/>
  <c r="O11" i="16" s="1"/>
  <c r="H11" i="16" s="1"/>
  <c r="G11" i="16"/>
  <c r="AH10" i="16"/>
  <c r="AG10" i="16"/>
  <c r="AF10" i="16"/>
  <c r="AE10" i="16"/>
  <c r="AD10" i="16"/>
  <c r="AC10" i="16"/>
  <c r="AB10" i="16"/>
  <c r="AA10" i="16"/>
  <c r="Z10" i="16"/>
  <c r="Y10" i="16"/>
  <c r="N10" i="16"/>
  <c r="F10" i="16" s="1"/>
  <c r="I14" i="2" s="1"/>
  <c r="L10" i="16"/>
  <c r="O10" i="16" s="1"/>
  <c r="H10" i="16" s="1"/>
  <c r="AH9" i="16"/>
  <c r="AG9" i="16"/>
  <c r="AF9" i="16"/>
  <c r="AE9" i="16"/>
  <c r="AD9" i="16"/>
  <c r="AC9" i="16"/>
  <c r="AB9" i="16"/>
  <c r="AA9" i="16"/>
  <c r="Z9" i="16"/>
  <c r="Y9" i="16"/>
  <c r="N9" i="16"/>
  <c r="F9" i="16" s="1"/>
  <c r="I9" i="2" s="1"/>
  <c r="L9" i="16"/>
  <c r="G9" i="16"/>
  <c r="AH8" i="16"/>
  <c r="AG8" i="16"/>
  <c r="AF8" i="16"/>
  <c r="AE8" i="16"/>
  <c r="AD8" i="16"/>
  <c r="AC8" i="16"/>
  <c r="AB8" i="16"/>
  <c r="AA8" i="16"/>
  <c r="Z8" i="16"/>
  <c r="Y8" i="16"/>
  <c r="N8" i="16"/>
  <c r="F8" i="16" s="1"/>
  <c r="I7" i="2" s="1"/>
  <c r="L8" i="16"/>
  <c r="O8" i="16" s="1"/>
  <c r="H8" i="16" s="1"/>
  <c r="G8" i="16"/>
  <c r="AH7" i="16"/>
  <c r="AG7" i="16"/>
  <c r="AF7" i="16"/>
  <c r="AE7" i="16"/>
  <c r="AD7" i="16"/>
  <c r="AC7" i="16"/>
  <c r="AB7" i="16"/>
  <c r="AA7" i="16"/>
  <c r="Z7" i="16"/>
  <c r="Y7" i="16"/>
  <c r="N7" i="16"/>
  <c r="F7" i="16" s="1"/>
  <c r="I8" i="2" s="1"/>
  <c r="L7" i="16"/>
  <c r="O7" i="16" s="1"/>
  <c r="H7" i="16" s="1"/>
  <c r="G7" i="16"/>
  <c r="Z6" i="16"/>
  <c r="Y6" i="16"/>
  <c r="N6" i="16"/>
  <c r="F6" i="16" s="1"/>
  <c r="I3" i="2" s="1"/>
  <c r="L6" i="16"/>
  <c r="O6" i="16" s="1"/>
  <c r="H6" i="16" s="1"/>
  <c r="G6" i="16"/>
  <c r="G19" i="2"/>
  <c r="G22" i="2"/>
  <c r="G23" i="2"/>
  <c r="G24" i="2"/>
  <c r="G26" i="2"/>
  <c r="G10" i="2"/>
  <c r="G19" i="6"/>
  <c r="G22" i="6"/>
  <c r="G25" i="6"/>
  <c r="G26" i="6"/>
  <c r="AH29" i="15"/>
  <c r="AG29" i="15"/>
  <c r="AF29" i="15"/>
  <c r="AE29" i="15"/>
  <c r="AD29" i="15"/>
  <c r="AC29" i="15"/>
  <c r="AB29" i="15"/>
  <c r="AA29" i="15"/>
  <c r="Z29" i="15"/>
  <c r="Y29" i="15"/>
  <c r="X29" i="15"/>
  <c r="S29" i="15"/>
  <c r="O29" i="15"/>
  <c r="N29" i="15"/>
  <c r="L29" i="15"/>
  <c r="W29" i="15" s="1"/>
  <c r="H29" i="15"/>
  <c r="G29" i="15"/>
  <c r="I29" i="15" s="1"/>
  <c r="AH28" i="15"/>
  <c r="AG28" i="15"/>
  <c r="AF28" i="15"/>
  <c r="AE28" i="15"/>
  <c r="AD28" i="15"/>
  <c r="AC28" i="15"/>
  <c r="AB28" i="15"/>
  <c r="AA28" i="15"/>
  <c r="Z28" i="15"/>
  <c r="Y28" i="15"/>
  <c r="O28" i="15"/>
  <c r="N28" i="15"/>
  <c r="L28" i="15"/>
  <c r="R27" i="15" s="1"/>
  <c r="H28" i="15"/>
  <c r="G28" i="15"/>
  <c r="AH27" i="15"/>
  <c r="AG27" i="15"/>
  <c r="AF27" i="15"/>
  <c r="AE27" i="15"/>
  <c r="AD27" i="15"/>
  <c r="AC27" i="15"/>
  <c r="AB27" i="15"/>
  <c r="AA27" i="15"/>
  <c r="Z27" i="15"/>
  <c r="Y27" i="15"/>
  <c r="S27" i="15"/>
  <c r="O27" i="15"/>
  <c r="N27" i="15"/>
  <c r="L27" i="15"/>
  <c r="V27" i="15" s="1"/>
  <c r="H27" i="15"/>
  <c r="G27" i="15"/>
  <c r="AH26" i="15"/>
  <c r="AG26" i="15"/>
  <c r="AF26" i="15"/>
  <c r="AE26" i="15"/>
  <c r="AD26" i="15"/>
  <c r="AC26" i="15"/>
  <c r="AB26" i="15"/>
  <c r="AA26" i="15"/>
  <c r="Z26" i="15"/>
  <c r="Y26" i="15"/>
  <c r="O26" i="15"/>
  <c r="N26" i="15"/>
  <c r="L26" i="15"/>
  <c r="H26" i="15"/>
  <c r="G26" i="15"/>
  <c r="AH25" i="15"/>
  <c r="AG25" i="15"/>
  <c r="AF25" i="15"/>
  <c r="AE25" i="15"/>
  <c r="AD25" i="15"/>
  <c r="AC25" i="15"/>
  <c r="AB25" i="15"/>
  <c r="AA25" i="15"/>
  <c r="Z25" i="15"/>
  <c r="Y25" i="15"/>
  <c r="U25" i="15"/>
  <c r="O25" i="15"/>
  <c r="N25" i="15"/>
  <c r="L25" i="15"/>
  <c r="S25" i="15" s="1"/>
  <c r="H25" i="15"/>
  <c r="G25" i="15"/>
  <c r="I25" i="15" s="1"/>
  <c r="AH24" i="15"/>
  <c r="AG24" i="15"/>
  <c r="AF24" i="15"/>
  <c r="AE24" i="15"/>
  <c r="AD24" i="15"/>
  <c r="AC24" i="15"/>
  <c r="AB24" i="15"/>
  <c r="AA24" i="15"/>
  <c r="Z24" i="15"/>
  <c r="Y24" i="15"/>
  <c r="O24" i="15"/>
  <c r="N24" i="15"/>
  <c r="L24" i="15"/>
  <c r="H24" i="15"/>
  <c r="G24" i="15"/>
  <c r="AH23" i="15"/>
  <c r="AG23" i="15"/>
  <c r="AF23" i="15"/>
  <c r="AE23" i="15"/>
  <c r="AD23" i="15"/>
  <c r="AC23" i="15"/>
  <c r="AB23" i="15"/>
  <c r="AA23" i="15"/>
  <c r="Z23" i="15"/>
  <c r="Y23" i="15"/>
  <c r="O23" i="15"/>
  <c r="N23" i="15"/>
  <c r="F23" i="15" s="1"/>
  <c r="L23" i="15"/>
  <c r="U23" i="15" s="1"/>
  <c r="H23" i="15"/>
  <c r="G23" i="15"/>
  <c r="I23" i="15" s="1"/>
  <c r="AH22" i="15"/>
  <c r="AG22" i="15"/>
  <c r="AF22" i="15"/>
  <c r="AE22" i="15"/>
  <c r="AD22" i="15"/>
  <c r="AC22" i="15"/>
  <c r="AB22" i="15"/>
  <c r="AA22" i="15"/>
  <c r="Z22" i="15"/>
  <c r="Y22" i="15"/>
  <c r="O22" i="15"/>
  <c r="N22" i="15"/>
  <c r="F22" i="15" s="1"/>
  <c r="L22" i="15"/>
  <c r="H22" i="15"/>
  <c r="I22" i="15" s="1"/>
  <c r="G22" i="15"/>
  <c r="AH21" i="15"/>
  <c r="AG21" i="15"/>
  <c r="AF21" i="15"/>
  <c r="AE21" i="15"/>
  <c r="AD21" i="15"/>
  <c r="AC21" i="15"/>
  <c r="AB21" i="15"/>
  <c r="AA21" i="15"/>
  <c r="Z21" i="15"/>
  <c r="Y21" i="15"/>
  <c r="O21" i="15"/>
  <c r="H21" i="15" s="1"/>
  <c r="I21" i="15" s="1"/>
  <c r="H18" i="6" s="1"/>
  <c r="N21" i="15"/>
  <c r="F21" i="15" s="1"/>
  <c r="H18" i="2" s="1"/>
  <c r="L21" i="15"/>
  <c r="G21" i="15"/>
  <c r="AH20" i="15"/>
  <c r="AG20" i="15"/>
  <c r="AF20" i="15"/>
  <c r="AE20" i="15"/>
  <c r="AD20" i="15"/>
  <c r="AC20" i="15"/>
  <c r="AB20" i="15"/>
  <c r="AA20" i="15"/>
  <c r="Z20" i="15"/>
  <c r="Y20" i="15"/>
  <c r="N20" i="15"/>
  <c r="F20" i="15" s="1"/>
  <c r="H12" i="2" s="1"/>
  <c r="L20" i="15"/>
  <c r="Q20" i="15" s="1"/>
  <c r="G20" i="15"/>
  <c r="AH19" i="15"/>
  <c r="AG19" i="15"/>
  <c r="AF19" i="15"/>
  <c r="AE19" i="15"/>
  <c r="AD19" i="15"/>
  <c r="AC19" i="15"/>
  <c r="AB19" i="15"/>
  <c r="AA19" i="15"/>
  <c r="Z19" i="15"/>
  <c r="Y19" i="15"/>
  <c r="N19" i="15"/>
  <c r="F19" i="15" s="1"/>
  <c r="H7" i="2" s="1"/>
  <c r="L19" i="15"/>
  <c r="G19" i="15"/>
  <c r="AH18" i="15"/>
  <c r="AG18" i="15"/>
  <c r="AF18" i="15"/>
  <c r="AE18" i="15"/>
  <c r="AD18" i="15"/>
  <c r="AC18" i="15"/>
  <c r="AB18" i="15"/>
  <c r="AA18" i="15"/>
  <c r="Z18" i="15"/>
  <c r="Y18" i="15"/>
  <c r="N18" i="15"/>
  <c r="F18" i="15" s="1"/>
  <c r="H11" i="2" s="1"/>
  <c r="L18" i="15"/>
  <c r="Q18" i="15" s="1"/>
  <c r="G18" i="15"/>
  <c r="AH17" i="15"/>
  <c r="AG17" i="15"/>
  <c r="AF17" i="15"/>
  <c r="AE17" i="15"/>
  <c r="AD17" i="15"/>
  <c r="AC17" i="15"/>
  <c r="AB17" i="15"/>
  <c r="AA17" i="15"/>
  <c r="Z17" i="15"/>
  <c r="Y17" i="15"/>
  <c r="O17" i="15"/>
  <c r="H17" i="15" s="1"/>
  <c r="N17" i="15"/>
  <c r="F17" i="15" s="1"/>
  <c r="H15" i="2" s="1"/>
  <c r="L17" i="15"/>
  <c r="G17" i="15"/>
  <c r="AH16" i="15"/>
  <c r="AG16" i="15"/>
  <c r="AF16" i="15"/>
  <c r="AE16" i="15"/>
  <c r="AD16" i="15"/>
  <c r="AC16" i="15"/>
  <c r="AB16" i="15"/>
  <c r="AA16" i="15"/>
  <c r="Z16" i="15"/>
  <c r="Y16" i="15"/>
  <c r="R16" i="15"/>
  <c r="O16" i="15"/>
  <c r="H16" i="15" s="1"/>
  <c r="N16" i="15"/>
  <c r="F16" i="15" s="1"/>
  <c r="H20" i="2" s="1"/>
  <c r="L16" i="15"/>
  <c r="Q16" i="15" s="1"/>
  <c r="G16" i="15"/>
  <c r="AH15" i="15"/>
  <c r="AG15" i="15"/>
  <c r="AF15" i="15"/>
  <c r="AE15" i="15"/>
  <c r="AD15" i="15"/>
  <c r="AC15" i="15"/>
  <c r="AB15" i="15"/>
  <c r="AA15" i="15"/>
  <c r="Z15" i="15"/>
  <c r="Y15" i="15"/>
  <c r="O15" i="15"/>
  <c r="H15" i="15" s="1"/>
  <c r="N15" i="15"/>
  <c r="F15" i="15" s="1"/>
  <c r="H14" i="2" s="1"/>
  <c r="L15" i="15"/>
  <c r="G15" i="15"/>
  <c r="AH14" i="15"/>
  <c r="AG14" i="15"/>
  <c r="AF14" i="15"/>
  <c r="AE14" i="15"/>
  <c r="AD14" i="15"/>
  <c r="AC14" i="15"/>
  <c r="AB14" i="15"/>
  <c r="AA14" i="15"/>
  <c r="Z14" i="15"/>
  <c r="Y14" i="15"/>
  <c r="T14" i="15"/>
  <c r="N14" i="15"/>
  <c r="L14" i="15"/>
  <c r="S14" i="15" s="1"/>
  <c r="G14" i="15"/>
  <c r="F14" i="15"/>
  <c r="H13" i="2" s="1"/>
  <c r="AH13" i="15"/>
  <c r="AG13" i="15"/>
  <c r="AF13" i="15"/>
  <c r="AE13" i="15"/>
  <c r="AD13" i="15"/>
  <c r="AC13" i="15"/>
  <c r="AB13" i="15"/>
  <c r="AA13" i="15"/>
  <c r="Z13" i="15"/>
  <c r="Y13" i="15"/>
  <c r="N13" i="15"/>
  <c r="F13" i="15" s="1"/>
  <c r="H22" i="2" s="1"/>
  <c r="L13" i="15"/>
  <c r="O13" i="15" s="1"/>
  <c r="H13" i="15" s="1"/>
  <c r="G13" i="15"/>
  <c r="AH12" i="15"/>
  <c r="AG12" i="15"/>
  <c r="AF12" i="15"/>
  <c r="AE12" i="15"/>
  <c r="AD12" i="15"/>
  <c r="AC12" i="15"/>
  <c r="AB12" i="15"/>
  <c r="AA12" i="15"/>
  <c r="Z12" i="15"/>
  <c r="Y12" i="15"/>
  <c r="V12" i="15"/>
  <c r="N12" i="15"/>
  <c r="L12" i="15"/>
  <c r="U12" i="15" s="1"/>
  <c r="G12" i="15"/>
  <c r="F12" i="15"/>
  <c r="H16" i="2" s="1"/>
  <c r="AH11" i="15"/>
  <c r="AG11" i="15"/>
  <c r="AF11" i="15"/>
  <c r="AE11" i="15"/>
  <c r="AD11" i="15"/>
  <c r="AC11" i="15"/>
  <c r="AB11" i="15"/>
  <c r="AA11" i="15"/>
  <c r="Z11" i="15"/>
  <c r="Y11" i="15"/>
  <c r="N11" i="15"/>
  <c r="F11" i="15" s="1"/>
  <c r="H5" i="2" s="1"/>
  <c r="L11" i="15"/>
  <c r="O11" i="15" s="1"/>
  <c r="H11" i="15" s="1"/>
  <c r="G11" i="15"/>
  <c r="AH10" i="15"/>
  <c r="AG10" i="15"/>
  <c r="AF10" i="15"/>
  <c r="AE10" i="15"/>
  <c r="AD10" i="15"/>
  <c r="AC10" i="15"/>
  <c r="AB10" i="15"/>
  <c r="AA10" i="15"/>
  <c r="Z10" i="15"/>
  <c r="Y10" i="15"/>
  <c r="O10" i="15"/>
  <c r="H10" i="15" s="1"/>
  <c r="N10" i="15"/>
  <c r="F10" i="15" s="1"/>
  <c r="H9" i="2" s="1"/>
  <c r="L10" i="15"/>
  <c r="G10" i="15"/>
  <c r="AH9" i="15"/>
  <c r="AG9" i="15"/>
  <c r="AF9" i="15"/>
  <c r="AE9" i="15"/>
  <c r="AD9" i="15"/>
  <c r="AC9" i="15"/>
  <c r="AB9" i="15"/>
  <c r="AA9" i="15"/>
  <c r="Z9" i="15"/>
  <c r="Y9" i="15"/>
  <c r="S9" i="15"/>
  <c r="R9" i="15"/>
  <c r="Q9" i="15"/>
  <c r="O9" i="15"/>
  <c r="H9" i="15" s="1"/>
  <c r="N9" i="15"/>
  <c r="F9" i="15" s="1"/>
  <c r="H4" i="2" s="1"/>
  <c r="L9" i="15"/>
  <c r="G9" i="15"/>
  <c r="AH8" i="15"/>
  <c r="AG8" i="15"/>
  <c r="AF8" i="15"/>
  <c r="AE8" i="15"/>
  <c r="AD8" i="15"/>
  <c r="AC8" i="15"/>
  <c r="AB8" i="15"/>
  <c r="AA8" i="15"/>
  <c r="Z8" i="15"/>
  <c r="Y8" i="15"/>
  <c r="N8" i="15"/>
  <c r="F8" i="15" s="1"/>
  <c r="H8" i="2" s="1"/>
  <c r="L8" i="15"/>
  <c r="R7" i="15" s="1"/>
  <c r="G8" i="15"/>
  <c r="AH7" i="15"/>
  <c r="AG7" i="15"/>
  <c r="AF7" i="15"/>
  <c r="AE7" i="15"/>
  <c r="AD7" i="15"/>
  <c r="AC7" i="15"/>
  <c r="AB7" i="15"/>
  <c r="AA7" i="15"/>
  <c r="Z7" i="15"/>
  <c r="Y7" i="15"/>
  <c r="O7" i="15"/>
  <c r="H7" i="15" s="1"/>
  <c r="N7" i="15"/>
  <c r="L7" i="15"/>
  <c r="G7" i="15"/>
  <c r="F7" i="15"/>
  <c r="H3" i="2" s="1"/>
  <c r="Z6" i="15"/>
  <c r="Y6" i="15"/>
  <c r="N6" i="15"/>
  <c r="F6" i="15" s="1"/>
  <c r="H6" i="2" s="1"/>
  <c r="L6" i="15"/>
  <c r="O6" i="15" s="1"/>
  <c r="H6" i="15" s="1"/>
  <c r="G6" i="15"/>
  <c r="H22" i="13"/>
  <c r="H23" i="13"/>
  <c r="H24" i="13"/>
  <c r="H25" i="13"/>
  <c r="H26" i="13"/>
  <c r="H27" i="13"/>
  <c r="H28" i="13"/>
  <c r="H29" i="13"/>
  <c r="T21" i="16" l="1"/>
  <c r="Q16" i="16"/>
  <c r="U22" i="16"/>
  <c r="O16" i="16"/>
  <c r="H16" i="16" s="1"/>
  <c r="I16" i="16" s="1"/>
  <c r="I8" i="6" s="1"/>
  <c r="U23" i="16"/>
  <c r="T14" i="16"/>
  <c r="W23" i="16"/>
  <c r="U25" i="16"/>
  <c r="T24" i="16"/>
  <c r="U24" i="16"/>
  <c r="W25" i="16"/>
  <c r="R26" i="16"/>
  <c r="W12" i="16"/>
  <c r="U26" i="16"/>
  <c r="T28" i="16"/>
  <c r="Q29" i="16"/>
  <c r="I22" i="16"/>
  <c r="V19" i="16"/>
  <c r="O21" i="16"/>
  <c r="H21" i="16" s="1"/>
  <c r="I21" i="16" s="1"/>
  <c r="I12" i="6" s="1"/>
  <c r="X17" i="16"/>
  <c r="O19" i="16"/>
  <c r="H19" i="16" s="1"/>
  <c r="Q21" i="16"/>
  <c r="R22" i="16"/>
  <c r="R23" i="16"/>
  <c r="W19" i="16"/>
  <c r="S22" i="16"/>
  <c r="T22" i="16"/>
  <c r="R16" i="16"/>
  <c r="S23" i="16"/>
  <c r="X24" i="16"/>
  <c r="U28" i="16"/>
  <c r="O14" i="16"/>
  <c r="H14" i="16" s="1"/>
  <c r="I14" i="16" s="1"/>
  <c r="I21" i="6" s="1"/>
  <c r="G10" i="16"/>
  <c r="I10" i="16" s="1"/>
  <c r="I15" i="6" s="1"/>
  <c r="W11" i="16"/>
  <c r="O12" i="16"/>
  <c r="H12" i="16" s="1"/>
  <c r="I12" i="16" s="1"/>
  <c r="I6" i="6" s="1"/>
  <c r="W8" i="16"/>
  <c r="V24" i="16"/>
  <c r="S25" i="16"/>
  <c r="X26" i="16"/>
  <c r="W9" i="16"/>
  <c r="O9" i="16"/>
  <c r="H9" i="16" s="1"/>
  <c r="I9" i="16" s="1"/>
  <c r="I7" i="6" s="1"/>
  <c r="T25" i="16"/>
  <c r="Q27" i="16"/>
  <c r="I13" i="16"/>
  <c r="I14" i="6" s="1"/>
  <c r="I11" i="16"/>
  <c r="I5" i="6" s="1"/>
  <c r="I7" i="16"/>
  <c r="I11" i="6" s="1"/>
  <c r="I27" i="16"/>
  <c r="I19" i="16"/>
  <c r="I19" i="6" s="1"/>
  <c r="W21" i="15"/>
  <c r="X10" i="15"/>
  <c r="Q11" i="15"/>
  <c r="O12" i="15"/>
  <c r="H12" i="15" s="1"/>
  <c r="O14" i="15"/>
  <c r="H14" i="15" s="1"/>
  <c r="I14" i="15" s="1"/>
  <c r="H12" i="6" s="1"/>
  <c r="V23" i="15"/>
  <c r="T25" i="15"/>
  <c r="R7" i="16"/>
  <c r="I8" i="16"/>
  <c r="I9" i="6" s="1"/>
  <c r="R15" i="16"/>
  <c r="R24" i="16"/>
  <c r="I25" i="16"/>
  <c r="W26" i="16"/>
  <c r="I28" i="16"/>
  <c r="S21" i="16"/>
  <c r="W22" i="16"/>
  <c r="R25" i="16"/>
  <c r="U14" i="15"/>
  <c r="S16" i="15"/>
  <c r="U27" i="15"/>
  <c r="Q29" i="15"/>
  <c r="Q7" i="16"/>
  <c r="U21" i="16"/>
  <c r="V25" i="15"/>
  <c r="R29" i="15"/>
  <c r="S7" i="16"/>
  <c r="W10" i="16"/>
  <c r="V21" i="16"/>
  <c r="T27" i="15"/>
  <c r="Q22" i="16"/>
  <c r="I23" i="16"/>
  <c r="W24" i="16"/>
  <c r="Q25" i="16"/>
  <c r="I26" i="16"/>
  <c r="X27" i="16"/>
  <c r="Q28" i="16"/>
  <c r="T29" i="15"/>
  <c r="R28" i="16"/>
  <c r="X10" i="16"/>
  <c r="S28" i="16"/>
  <c r="U12" i="16"/>
  <c r="U11" i="16"/>
  <c r="Q8" i="16"/>
  <c r="Q9" i="16"/>
  <c r="U29" i="15"/>
  <c r="I6" i="16"/>
  <c r="I4" i="6" s="1"/>
  <c r="V29" i="15"/>
  <c r="W9" i="15"/>
  <c r="T21" i="15"/>
  <c r="T12" i="16"/>
  <c r="X13" i="16"/>
  <c r="V12" i="16"/>
  <c r="S14" i="16"/>
  <c r="I15" i="16"/>
  <c r="I20" i="6" s="1"/>
  <c r="X22" i="16"/>
  <c r="Q23" i="16"/>
  <c r="I24" i="16"/>
  <c r="X25" i="16"/>
  <c r="Q26" i="16"/>
  <c r="W28" i="16"/>
  <c r="I10" i="15"/>
  <c r="H7" i="6" s="1"/>
  <c r="S7" i="15"/>
  <c r="S29" i="16"/>
  <c r="T22" i="15"/>
  <c r="T7" i="15"/>
  <c r="O8" i="15"/>
  <c r="H8" i="15" s="1"/>
  <c r="W10" i="15"/>
  <c r="I12" i="15"/>
  <c r="H16" i="6" s="1"/>
  <c r="I13" i="15"/>
  <c r="H22" i="6" s="1"/>
  <c r="U21" i="15"/>
  <c r="S13" i="16"/>
  <c r="X15" i="16"/>
  <c r="I17" i="16"/>
  <c r="I18" i="6" s="1"/>
  <c r="I18" i="16"/>
  <c r="I13" i="6" s="1"/>
  <c r="I20" i="16"/>
  <c r="I3" i="6" s="1"/>
  <c r="T23" i="16"/>
  <c r="S26" i="16"/>
  <c r="T29" i="16"/>
  <c r="I16" i="15"/>
  <c r="H20" i="6" s="1"/>
  <c r="V18" i="15"/>
  <c r="V19" i="15"/>
  <c r="O20" i="15"/>
  <c r="H20" i="15" s="1"/>
  <c r="I20" i="15" s="1"/>
  <c r="H13" i="6" s="1"/>
  <c r="V21" i="15"/>
  <c r="S23" i="15"/>
  <c r="R23" i="15"/>
  <c r="R14" i="16"/>
  <c r="T26" i="16"/>
  <c r="R27" i="16"/>
  <c r="U29" i="16"/>
  <c r="U7" i="15"/>
  <c r="S11" i="15"/>
  <c r="T23" i="15"/>
  <c r="T17" i="16"/>
  <c r="U19" i="16"/>
  <c r="Q10" i="15"/>
  <c r="S15" i="15"/>
  <c r="X17" i="15"/>
  <c r="O18" i="15"/>
  <c r="H18" i="15" s="1"/>
  <c r="I18" i="15" s="1"/>
  <c r="H6" i="6" s="1"/>
  <c r="O19" i="15"/>
  <c r="H19" i="15" s="1"/>
  <c r="R25" i="15"/>
  <c r="U14" i="16"/>
  <c r="Q15" i="16"/>
  <c r="I7" i="15"/>
  <c r="H4" i="6" s="1"/>
  <c r="I24" i="15"/>
  <c r="I8" i="15"/>
  <c r="H11" i="6" s="1"/>
  <c r="I9" i="15"/>
  <c r="H5" i="6" s="1"/>
  <c r="I27" i="15"/>
  <c r="I26" i="15"/>
  <c r="I28" i="15"/>
  <c r="I11" i="15"/>
  <c r="H8" i="6" s="1"/>
  <c r="I6" i="15"/>
  <c r="H3" i="6" s="1"/>
  <c r="I17" i="15"/>
  <c r="H14" i="6" s="1"/>
  <c r="I15" i="15"/>
  <c r="H15" i="6" s="1"/>
  <c r="I19" i="15"/>
  <c r="H9" i="6" s="1"/>
  <c r="S16" i="16"/>
  <c r="Q18" i="16"/>
  <c r="X19" i="16"/>
  <c r="Q11" i="16"/>
  <c r="X12" i="16"/>
  <c r="V14" i="16"/>
  <c r="T16" i="16"/>
  <c r="R18" i="16"/>
  <c r="W21" i="16"/>
  <c r="V7" i="16"/>
  <c r="T9" i="16"/>
  <c r="R11" i="16"/>
  <c r="W14" i="16"/>
  <c r="U16" i="16"/>
  <c r="S18" i="16"/>
  <c r="Q20" i="16"/>
  <c r="X21" i="16"/>
  <c r="V23" i="16"/>
  <c r="V25" i="16"/>
  <c r="V27" i="16"/>
  <c r="V29" i="16"/>
  <c r="R9" i="16"/>
  <c r="S9" i="16"/>
  <c r="W7" i="16"/>
  <c r="U9" i="16"/>
  <c r="S11" i="16"/>
  <c r="Q13" i="16"/>
  <c r="X14" i="16"/>
  <c r="V16" i="16"/>
  <c r="T18" i="16"/>
  <c r="R20" i="16"/>
  <c r="W29" i="16"/>
  <c r="T7" i="16"/>
  <c r="U7" i="16"/>
  <c r="X7" i="16"/>
  <c r="V9" i="16"/>
  <c r="T11" i="16"/>
  <c r="R13" i="16"/>
  <c r="W16" i="16"/>
  <c r="U18" i="16"/>
  <c r="S20" i="16"/>
  <c r="X29" i="16"/>
  <c r="X16" i="16"/>
  <c r="V18" i="16"/>
  <c r="T20" i="16"/>
  <c r="X9" i="16"/>
  <c r="V11" i="16"/>
  <c r="T13" i="16"/>
  <c r="W18" i="16"/>
  <c r="U20" i="16"/>
  <c r="U13" i="16"/>
  <c r="S15" i="16"/>
  <c r="Q17" i="16"/>
  <c r="X18" i="16"/>
  <c r="V20" i="16"/>
  <c r="Q10" i="16"/>
  <c r="X11" i="16"/>
  <c r="V13" i="16"/>
  <c r="T15" i="16"/>
  <c r="R17" i="16"/>
  <c r="W20" i="16"/>
  <c r="R8" i="16"/>
  <c r="T8" i="16"/>
  <c r="R10" i="16"/>
  <c r="W13" i="16"/>
  <c r="U15" i="16"/>
  <c r="S17" i="16"/>
  <c r="Q19" i="16"/>
  <c r="X20" i="16"/>
  <c r="V22" i="16"/>
  <c r="S8" i="16"/>
  <c r="S10" i="16"/>
  <c r="Q12" i="16"/>
  <c r="R19" i="16"/>
  <c r="V28" i="16"/>
  <c r="V15" i="16"/>
  <c r="V8" i="16"/>
  <c r="T10" i="16"/>
  <c r="R12" i="16"/>
  <c r="W15" i="16"/>
  <c r="U17" i="16"/>
  <c r="S19" i="16"/>
  <c r="U8" i="16"/>
  <c r="U10" i="16"/>
  <c r="S12" i="16"/>
  <c r="Q14" i="16"/>
  <c r="V17" i="16"/>
  <c r="T19" i="16"/>
  <c r="R21" i="16"/>
  <c r="X8" i="16"/>
  <c r="V10" i="16"/>
  <c r="W17" i="16"/>
  <c r="X14" i="15"/>
  <c r="X12" i="15"/>
  <c r="X23" i="15"/>
  <c r="T16" i="15"/>
  <c r="W7" i="15"/>
  <c r="T18" i="15"/>
  <c r="X7" i="15"/>
  <c r="R13" i="15"/>
  <c r="W16" i="15"/>
  <c r="S20" i="15"/>
  <c r="Q22" i="15"/>
  <c r="X25" i="15"/>
  <c r="X27" i="15"/>
  <c r="U11" i="15"/>
  <c r="S13" i="15"/>
  <c r="Q15" i="15"/>
  <c r="X16" i="15"/>
  <c r="T20" i="15"/>
  <c r="R22" i="15"/>
  <c r="Q24" i="15"/>
  <c r="Q26" i="15"/>
  <c r="Q28" i="15"/>
  <c r="W27" i="15"/>
  <c r="Q8" i="15"/>
  <c r="U20" i="15"/>
  <c r="R26" i="15"/>
  <c r="R28" i="15"/>
  <c r="W11" i="15"/>
  <c r="V20" i="15"/>
  <c r="X11" i="15"/>
  <c r="V13" i="15"/>
  <c r="R17" i="15"/>
  <c r="W20" i="15"/>
  <c r="T26" i="15"/>
  <c r="T8" i="15"/>
  <c r="W13" i="15"/>
  <c r="U15" i="15"/>
  <c r="S17" i="15"/>
  <c r="Q19" i="15"/>
  <c r="X20" i="15"/>
  <c r="V22" i="15"/>
  <c r="U24" i="15"/>
  <c r="U26" i="15"/>
  <c r="U28" i="15"/>
  <c r="U8" i="15"/>
  <c r="S10" i="15"/>
  <c r="Q12" i="15"/>
  <c r="X13" i="15"/>
  <c r="V15" i="15"/>
  <c r="T17" i="15"/>
  <c r="R19" i="15"/>
  <c r="W22" i="15"/>
  <c r="V24" i="15"/>
  <c r="V26" i="15"/>
  <c r="V28" i="15"/>
  <c r="W12" i="15"/>
  <c r="X19" i="15"/>
  <c r="T9" i="15"/>
  <c r="X21" i="15"/>
  <c r="Q13" i="15"/>
  <c r="V9" i="15"/>
  <c r="U18" i="15"/>
  <c r="X9" i="15"/>
  <c r="R24" i="15"/>
  <c r="U22" i="15"/>
  <c r="T28" i="15"/>
  <c r="R10" i="15"/>
  <c r="V8" i="15"/>
  <c r="T10" i="15"/>
  <c r="R12" i="15"/>
  <c r="W15" i="15"/>
  <c r="U17" i="15"/>
  <c r="S19" i="15"/>
  <c r="Q21" i="15"/>
  <c r="X22" i="15"/>
  <c r="W24" i="15"/>
  <c r="W26" i="15"/>
  <c r="W28" i="15"/>
  <c r="W19" i="15"/>
  <c r="W14" i="15"/>
  <c r="S18" i="15"/>
  <c r="U9" i="15"/>
  <c r="V16" i="15"/>
  <c r="V11" i="15"/>
  <c r="T13" i="15"/>
  <c r="R8" i="15"/>
  <c r="Q17" i="15"/>
  <c r="S28" i="15"/>
  <c r="T24" i="15"/>
  <c r="U10" i="15"/>
  <c r="S12" i="15"/>
  <c r="Q14" i="15"/>
  <c r="X15" i="15"/>
  <c r="V17" i="15"/>
  <c r="T19" i="15"/>
  <c r="R21" i="15"/>
  <c r="X24" i="15"/>
  <c r="X26" i="15"/>
  <c r="X28" i="15"/>
  <c r="V14" i="15"/>
  <c r="U16" i="15"/>
  <c r="R20" i="15"/>
  <c r="W23" i="15"/>
  <c r="W25" i="15"/>
  <c r="T11" i="15"/>
  <c r="R15" i="15"/>
  <c r="U13" i="15"/>
  <c r="T15" i="15"/>
  <c r="W8" i="15"/>
  <c r="Q7" i="15"/>
  <c r="X8" i="15"/>
  <c r="T12" i="15"/>
  <c r="R14" i="15"/>
  <c r="W17" i="15"/>
  <c r="S21" i="15"/>
  <c r="Q23" i="15"/>
  <c r="Q25" i="15"/>
  <c r="Q27" i="15"/>
  <c r="R18" i="15"/>
  <c r="V7" i="15"/>
  <c r="R11" i="15"/>
  <c r="W18" i="15"/>
  <c r="S22" i="15"/>
  <c r="X18" i="15"/>
  <c r="S24" i="15"/>
  <c r="S26" i="15"/>
  <c r="S8" i="15"/>
  <c r="V10" i="15"/>
  <c r="U19" i="15"/>
  <c r="N4" i="5"/>
  <c r="K3" i="9" s="1"/>
  <c r="O4" i="5"/>
  <c r="L3" i="9" s="1"/>
  <c r="N5" i="5"/>
  <c r="K4" i="9" s="1"/>
  <c r="O5" i="5"/>
  <c r="N6" i="5"/>
  <c r="K5" i="9" s="1"/>
  <c r="O6" i="5"/>
  <c r="L5" i="9" s="1"/>
  <c r="N7" i="5"/>
  <c r="K6" i="9" s="1"/>
  <c r="O7" i="5"/>
  <c r="L6" i="9" s="1"/>
  <c r="N8" i="5"/>
  <c r="K7" i="9" s="1"/>
  <c r="O8" i="5"/>
  <c r="L7" i="9" s="1"/>
  <c r="N9" i="5"/>
  <c r="K8" i="9" s="1"/>
  <c r="O9" i="5"/>
  <c r="L8" i="9" s="1"/>
  <c r="N10" i="5"/>
  <c r="K9" i="9" s="1"/>
  <c r="O10" i="5"/>
  <c r="L9" i="9" s="1"/>
  <c r="N11" i="5"/>
  <c r="K10" i="9" s="1"/>
  <c r="O11" i="5"/>
  <c r="L10" i="9" s="1"/>
  <c r="N12" i="5"/>
  <c r="K11" i="9" s="1"/>
  <c r="O12" i="5"/>
  <c r="L11" i="9" s="1"/>
  <c r="L4" i="9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3" i="5"/>
  <c r="F7" i="2"/>
  <c r="F11" i="2"/>
  <c r="F14" i="2"/>
  <c r="F9" i="2"/>
  <c r="F13" i="2"/>
  <c r="F6" i="2"/>
  <c r="F5" i="2"/>
  <c r="F15" i="2"/>
  <c r="F3" i="2"/>
  <c r="F4" i="2"/>
  <c r="F12" i="2"/>
  <c r="F16" i="2"/>
  <c r="F18" i="2"/>
  <c r="F8" i="2"/>
  <c r="F22" i="2"/>
  <c r="F20" i="2"/>
  <c r="F19" i="2"/>
  <c r="F23" i="2"/>
  <c r="F24" i="2"/>
  <c r="F21" i="2"/>
  <c r="F25" i="2"/>
  <c r="F17" i="2"/>
  <c r="F26" i="2"/>
  <c r="F10" i="2"/>
  <c r="D3" i="3"/>
  <c r="D6" i="3"/>
  <c r="D4" i="3"/>
  <c r="D14" i="3"/>
  <c r="D9" i="3"/>
  <c r="D19" i="3"/>
  <c r="D5" i="3"/>
  <c r="D10" i="3"/>
  <c r="D13" i="3"/>
  <c r="D8" i="3"/>
  <c r="D12" i="3"/>
  <c r="D15" i="3"/>
  <c r="D21" i="3"/>
  <c r="D7" i="3"/>
  <c r="D24" i="3"/>
  <c r="D22" i="3"/>
  <c r="D11" i="3"/>
  <c r="D16" i="3"/>
  <c r="D26" i="3"/>
  <c r="D20" i="3"/>
  <c r="D23" i="3"/>
  <c r="D17" i="3"/>
  <c r="D25" i="3"/>
  <c r="D18" i="3"/>
  <c r="F14" i="6"/>
  <c r="F15" i="6"/>
  <c r="F11" i="6"/>
  <c r="F22" i="6"/>
  <c r="F23" i="6"/>
  <c r="F25" i="6"/>
  <c r="F24" i="6"/>
  <c r="F26" i="6"/>
  <c r="E10" i="6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H26" i="14"/>
  <c r="I26" i="14" s="1"/>
  <c r="G27" i="14"/>
  <c r="H27" i="14"/>
  <c r="G28" i="14"/>
  <c r="H28" i="14"/>
  <c r="G29" i="14"/>
  <c r="H29" i="14"/>
  <c r="I28" i="14" l="1"/>
  <c r="I27" i="14"/>
  <c r="I29" i="14"/>
  <c r="G6" i="14" l="1"/>
  <c r="AH29" i="14" l="1"/>
  <c r="AG29" i="14"/>
  <c r="AF29" i="14"/>
  <c r="AE29" i="14"/>
  <c r="AD29" i="14"/>
  <c r="AC29" i="14"/>
  <c r="AB29" i="14"/>
  <c r="AA29" i="14"/>
  <c r="Z29" i="14"/>
  <c r="Y29" i="14"/>
  <c r="O29" i="14"/>
  <c r="N29" i="14"/>
  <c r="L29" i="14"/>
  <c r="R29" i="14" s="1"/>
  <c r="AH28" i="14"/>
  <c r="AG28" i="14"/>
  <c r="AF28" i="14"/>
  <c r="AE28" i="14"/>
  <c r="AD28" i="14"/>
  <c r="AC28" i="14"/>
  <c r="AB28" i="14"/>
  <c r="AA28" i="14"/>
  <c r="Z28" i="14"/>
  <c r="Y28" i="14"/>
  <c r="O28" i="14"/>
  <c r="N28" i="14"/>
  <c r="L28" i="14"/>
  <c r="AH27" i="14"/>
  <c r="AG27" i="14"/>
  <c r="AF27" i="14"/>
  <c r="AE27" i="14"/>
  <c r="AD27" i="14"/>
  <c r="AC27" i="14"/>
  <c r="AB27" i="14"/>
  <c r="AA27" i="14"/>
  <c r="Z27" i="14"/>
  <c r="Y27" i="14"/>
  <c r="O27" i="14"/>
  <c r="N27" i="14"/>
  <c r="L27" i="14"/>
  <c r="Q27" i="14" s="1"/>
  <c r="AH26" i="14"/>
  <c r="AG26" i="14"/>
  <c r="AF26" i="14"/>
  <c r="AE26" i="14"/>
  <c r="AD26" i="14"/>
  <c r="AC26" i="14"/>
  <c r="AB26" i="14"/>
  <c r="AA26" i="14"/>
  <c r="Z26" i="14"/>
  <c r="Y26" i="14"/>
  <c r="N26" i="14"/>
  <c r="L26" i="14"/>
  <c r="O26" i="14" s="1"/>
  <c r="AH25" i="14"/>
  <c r="AG25" i="14"/>
  <c r="AF25" i="14"/>
  <c r="AE25" i="14"/>
  <c r="AD25" i="14"/>
  <c r="AC25" i="14"/>
  <c r="AB25" i="14"/>
  <c r="AA25" i="14"/>
  <c r="Z25" i="14"/>
  <c r="Y25" i="14"/>
  <c r="O25" i="14"/>
  <c r="H25" i="14" s="1"/>
  <c r="I25" i="14" s="1"/>
  <c r="G23" i="6" s="1"/>
  <c r="N25" i="14"/>
  <c r="L25" i="14"/>
  <c r="AH24" i="14"/>
  <c r="AG24" i="14"/>
  <c r="AF24" i="14"/>
  <c r="AE24" i="14"/>
  <c r="AD24" i="14"/>
  <c r="AC24" i="14"/>
  <c r="AB24" i="14"/>
  <c r="AA24" i="14"/>
  <c r="Z24" i="14"/>
  <c r="Y24" i="14"/>
  <c r="N24" i="14"/>
  <c r="L24" i="14"/>
  <c r="O24" i="14" s="1"/>
  <c r="H24" i="14" s="1"/>
  <c r="I24" i="14" s="1"/>
  <c r="G10" i="6" s="1"/>
  <c r="AH23" i="14"/>
  <c r="AG23" i="14"/>
  <c r="AF23" i="14"/>
  <c r="AE23" i="14"/>
  <c r="AD23" i="14"/>
  <c r="AC23" i="14"/>
  <c r="AB23" i="14"/>
  <c r="AA23" i="14"/>
  <c r="Z23" i="14"/>
  <c r="Y23" i="14"/>
  <c r="O23" i="14"/>
  <c r="H23" i="14" s="1"/>
  <c r="I23" i="14" s="1"/>
  <c r="G24" i="6" s="1"/>
  <c r="N23" i="14"/>
  <c r="F23" i="14" s="1"/>
  <c r="G25" i="2" s="1"/>
  <c r="L23" i="14"/>
  <c r="AH22" i="14"/>
  <c r="AG22" i="14"/>
  <c r="AF22" i="14"/>
  <c r="AE22" i="14"/>
  <c r="AD22" i="14"/>
  <c r="AC22" i="14"/>
  <c r="AB22" i="14"/>
  <c r="AA22" i="14"/>
  <c r="Z22" i="14"/>
  <c r="Y22" i="14"/>
  <c r="N22" i="14"/>
  <c r="F22" i="14" s="1"/>
  <c r="G16" i="2" s="1"/>
  <c r="L22" i="14"/>
  <c r="O22" i="14" s="1"/>
  <c r="H22" i="14" s="1"/>
  <c r="I22" i="14" s="1"/>
  <c r="G16" i="6" s="1"/>
  <c r="AH21" i="14"/>
  <c r="AG21" i="14"/>
  <c r="AF21" i="14"/>
  <c r="AE21" i="14"/>
  <c r="AD21" i="14"/>
  <c r="AC21" i="14"/>
  <c r="AB21" i="14"/>
  <c r="AA21" i="14"/>
  <c r="Z21" i="14"/>
  <c r="Y21" i="14"/>
  <c r="N21" i="14"/>
  <c r="F21" i="14" s="1"/>
  <c r="G6" i="2" s="1"/>
  <c r="L21" i="14"/>
  <c r="AH20" i="14"/>
  <c r="AG20" i="14"/>
  <c r="AF20" i="14"/>
  <c r="AE20" i="14"/>
  <c r="AD20" i="14"/>
  <c r="AC20" i="14"/>
  <c r="AB20" i="14"/>
  <c r="AA20" i="14"/>
  <c r="Z20" i="14"/>
  <c r="Y20" i="14"/>
  <c r="N20" i="14"/>
  <c r="F20" i="14" s="1"/>
  <c r="G14" i="2" s="1"/>
  <c r="L20" i="14"/>
  <c r="AH19" i="14"/>
  <c r="AG19" i="14"/>
  <c r="AF19" i="14"/>
  <c r="AE19" i="14"/>
  <c r="AD19" i="14"/>
  <c r="AC19" i="14"/>
  <c r="AB19" i="14"/>
  <c r="AA19" i="14"/>
  <c r="Z19" i="14"/>
  <c r="Y19" i="14"/>
  <c r="N19" i="14"/>
  <c r="F19" i="14" s="1"/>
  <c r="G18" i="2" s="1"/>
  <c r="L19" i="14"/>
  <c r="AH18" i="14"/>
  <c r="AG18" i="14"/>
  <c r="AF18" i="14"/>
  <c r="AE18" i="14"/>
  <c r="AD18" i="14"/>
  <c r="AC18" i="14"/>
  <c r="AB18" i="14"/>
  <c r="AA18" i="14"/>
  <c r="Z18" i="14"/>
  <c r="Y18" i="14"/>
  <c r="N18" i="14"/>
  <c r="F18" i="14" s="1"/>
  <c r="G11" i="2" s="1"/>
  <c r="L18" i="14"/>
  <c r="AH17" i="14"/>
  <c r="AG17" i="14"/>
  <c r="AF17" i="14"/>
  <c r="AE17" i="14"/>
  <c r="AD17" i="14"/>
  <c r="AC17" i="14"/>
  <c r="AB17" i="14"/>
  <c r="AA17" i="14"/>
  <c r="Z17" i="14"/>
  <c r="Y17" i="14"/>
  <c r="N17" i="14"/>
  <c r="F17" i="14" s="1"/>
  <c r="G4" i="2" s="1"/>
  <c r="L17" i="14"/>
  <c r="AH16" i="14"/>
  <c r="AG16" i="14"/>
  <c r="AF16" i="14"/>
  <c r="AE16" i="14"/>
  <c r="AD16" i="14"/>
  <c r="AC16" i="14"/>
  <c r="AB16" i="14"/>
  <c r="AA16" i="14"/>
  <c r="Z16" i="14"/>
  <c r="Y16" i="14"/>
  <c r="N16" i="14"/>
  <c r="F16" i="14" s="1"/>
  <c r="G17" i="2" s="1"/>
  <c r="L16" i="14"/>
  <c r="AH15" i="14"/>
  <c r="AG15" i="14"/>
  <c r="AF15" i="14"/>
  <c r="AE15" i="14"/>
  <c r="AD15" i="14"/>
  <c r="AC15" i="14"/>
  <c r="AB15" i="14"/>
  <c r="AA15" i="14"/>
  <c r="Z15" i="14"/>
  <c r="Y15" i="14"/>
  <c r="N15" i="14"/>
  <c r="F15" i="14" s="1"/>
  <c r="G21" i="2" s="1"/>
  <c r="L15" i="14"/>
  <c r="O15" i="14" s="1"/>
  <c r="H15" i="14" s="1"/>
  <c r="I15" i="14" s="1"/>
  <c r="G21" i="6" s="1"/>
  <c r="AH14" i="14"/>
  <c r="AG14" i="14"/>
  <c r="AF14" i="14"/>
  <c r="AE14" i="14"/>
  <c r="AD14" i="14"/>
  <c r="AC14" i="14"/>
  <c r="AB14" i="14"/>
  <c r="AA14" i="14"/>
  <c r="Z14" i="14"/>
  <c r="Y14" i="14"/>
  <c r="N14" i="14"/>
  <c r="F14" i="14" s="1"/>
  <c r="G15" i="2" s="1"/>
  <c r="L14" i="14"/>
  <c r="AH13" i="14"/>
  <c r="AG13" i="14"/>
  <c r="AF13" i="14"/>
  <c r="AE13" i="14"/>
  <c r="AD13" i="14"/>
  <c r="AC13" i="14"/>
  <c r="AB13" i="14"/>
  <c r="AA13" i="14"/>
  <c r="Z13" i="14"/>
  <c r="Y13" i="14"/>
  <c r="N13" i="14"/>
  <c r="F13" i="14" s="1"/>
  <c r="G20" i="2" s="1"/>
  <c r="L13" i="14"/>
  <c r="O13" i="14" s="1"/>
  <c r="H13" i="14" s="1"/>
  <c r="I13" i="14" s="1"/>
  <c r="G20" i="6" s="1"/>
  <c r="AH12" i="14"/>
  <c r="AG12" i="14"/>
  <c r="AF12" i="14"/>
  <c r="AE12" i="14"/>
  <c r="AD12" i="14"/>
  <c r="AC12" i="14"/>
  <c r="AB12" i="14"/>
  <c r="AA12" i="14"/>
  <c r="Z12" i="14"/>
  <c r="Y12" i="14"/>
  <c r="N12" i="14"/>
  <c r="F12" i="14" s="1"/>
  <c r="G7" i="2" s="1"/>
  <c r="L12" i="14"/>
  <c r="G7" i="14" s="1"/>
  <c r="AH11" i="14"/>
  <c r="AG11" i="14"/>
  <c r="AF11" i="14"/>
  <c r="AE11" i="14"/>
  <c r="AD11" i="14"/>
  <c r="AC11" i="14"/>
  <c r="AB11" i="14"/>
  <c r="AA11" i="14"/>
  <c r="Z11" i="14"/>
  <c r="Y11" i="14"/>
  <c r="N11" i="14"/>
  <c r="F11" i="14" s="1"/>
  <c r="G3" i="2" s="1"/>
  <c r="L11" i="14"/>
  <c r="S11" i="14" s="1"/>
  <c r="AH10" i="14"/>
  <c r="AG10" i="14"/>
  <c r="AF10" i="14"/>
  <c r="AE10" i="14"/>
  <c r="AD10" i="14"/>
  <c r="AC10" i="14"/>
  <c r="AB10" i="14"/>
  <c r="AA10" i="14"/>
  <c r="Z10" i="14"/>
  <c r="Y10" i="14"/>
  <c r="N10" i="14"/>
  <c r="F10" i="14" s="1"/>
  <c r="G9" i="2" s="1"/>
  <c r="L10" i="14"/>
  <c r="AH9" i="14"/>
  <c r="AG9" i="14"/>
  <c r="AF9" i="14"/>
  <c r="AE9" i="14"/>
  <c r="AD9" i="14"/>
  <c r="AC9" i="14"/>
  <c r="AB9" i="14"/>
  <c r="AA9" i="14"/>
  <c r="Z9" i="14"/>
  <c r="Y9" i="14"/>
  <c r="N9" i="14"/>
  <c r="F9" i="14" s="1"/>
  <c r="G5" i="2" s="1"/>
  <c r="L9" i="14"/>
  <c r="AH8" i="14"/>
  <c r="AG8" i="14"/>
  <c r="AF8" i="14"/>
  <c r="AE8" i="14"/>
  <c r="AD8" i="14"/>
  <c r="AC8" i="14"/>
  <c r="AB8" i="14"/>
  <c r="AA8" i="14"/>
  <c r="Z8" i="14"/>
  <c r="Y8" i="14"/>
  <c r="N8" i="14"/>
  <c r="F8" i="14" s="1"/>
  <c r="G8" i="2" s="1"/>
  <c r="L8" i="14"/>
  <c r="AH7" i="14"/>
  <c r="AG7" i="14"/>
  <c r="AF7" i="14"/>
  <c r="AE7" i="14"/>
  <c r="AD7" i="14"/>
  <c r="AC7" i="14"/>
  <c r="AB7" i="14"/>
  <c r="AA7" i="14"/>
  <c r="Z7" i="14"/>
  <c r="Y7" i="14"/>
  <c r="O7" i="14"/>
  <c r="N7" i="14"/>
  <c r="F7" i="14" s="1"/>
  <c r="G13" i="2" s="1"/>
  <c r="L7" i="14"/>
  <c r="Z6" i="14"/>
  <c r="Y6" i="14"/>
  <c r="O6" i="14"/>
  <c r="H6" i="14" s="1"/>
  <c r="I6" i="14" s="1"/>
  <c r="G13" i="6" s="1"/>
  <c r="N6" i="14"/>
  <c r="F6" i="14" s="1"/>
  <c r="G12" i="2" s="1"/>
  <c r="L6" i="14"/>
  <c r="G8" i="13"/>
  <c r="G9" i="13"/>
  <c r="G11" i="13"/>
  <c r="G12" i="13"/>
  <c r="G13" i="13"/>
  <c r="G14" i="13"/>
  <c r="G15" i="13"/>
  <c r="G16" i="13"/>
  <c r="G17" i="13"/>
  <c r="G18" i="13"/>
  <c r="G19" i="13"/>
  <c r="G20" i="13"/>
  <c r="G22" i="13"/>
  <c r="I22" i="13" s="1"/>
  <c r="G23" i="13"/>
  <c r="I23" i="13" s="1"/>
  <c r="G24" i="13"/>
  <c r="I24" i="13" s="1"/>
  <c r="G25" i="13"/>
  <c r="I25" i="13" s="1"/>
  <c r="G26" i="13"/>
  <c r="I26" i="13" s="1"/>
  <c r="G27" i="13"/>
  <c r="I27" i="13" s="1"/>
  <c r="G28" i="13"/>
  <c r="I28" i="13" s="1"/>
  <c r="G29" i="13"/>
  <c r="I29" i="13" s="1"/>
  <c r="G6" i="13"/>
  <c r="Q10" i="14" l="1"/>
  <c r="U17" i="14"/>
  <c r="X17" i="14"/>
  <c r="O17" i="14"/>
  <c r="H17" i="14" s="1"/>
  <c r="I17" i="14" s="1"/>
  <c r="G5" i="6" s="1"/>
  <c r="H7" i="14"/>
  <c r="I7" i="14" s="1"/>
  <c r="G12" i="6" s="1"/>
  <c r="R22" i="14"/>
  <c r="Q7" i="14"/>
  <c r="T22" i="14"/>
  <c r="U15" i="14"/>
  <c r="Q21" i="14"/>
  <c r="R10" i="14"/>
  <c r="R21" i="14"/>
  <c r="X28" i="14"/>
  <c r="Q29" i="14"/>
  <c r="V29" i="14"/>
  <c r="W20" i="14"/>
  <c r="S21" i="14"/>
  <c r="Q22" i="14"/>
  <c r="T24" i="14"/>
  <c r="T26" i="14"/>
  <c r="X29" i="14"/>
  <c r="V13" i="14"/>
  <c r="X14" i="14"/>
  <c r="U21" i="14"/>
  <c r="S25" i="14"/>
  <c r="T27" i="14"/>
  <c r="X9" i="14"/>
  <c r="T23" i="14"/>
  <c r="V20" i="14"/>
  <c r="S19" i="14"/>
  <c r="U22" i="14"/>
  <c r="Q25" i="14"/>
  <c r="S18" i="14"/>
  <c r="U23" i="14"/>
  <c r="R25" i="14"/>
  <c r="W13" i="14"/>
  <c r="W24" i="14"/>
  <c r="S15" i="14"/>
  <c r="S22" i="14"/>
  <c r="R23" i="14"/>
  <c r="Q13" i="14"/>
  <c r="R24" i="14"/>
  <c r="W12" i="14"/>
  <c r="T19" i="14"/>
  <c r="V24" i="14"/>
  <c r="W17" i="14"/>
  <c r="R18" i="14"/>
  <c r="S29" i="14"/>
  <c r="X21" i="14"/>
  <c r="Q23" i="14"/>
  <c r="U27" i="14"/>
  <c r="Q14" i="14"/>
  <c r="Q24" i="14"/>
  <c r="Q26" i="14"/>
  <c r="T8" i="14"/>
  <c r="S23" i="14"/>
  <c r="R7" i="14"/>
  <c r="R13" i="14"/>
  <c r="X11" i="14"/>
  <c r="W9" i="14"/>
  <c r="T7" i="14"/>
  <c r="T18" i="14"/>
  <c r="X20" i="14"/>
  <c r="W23" i="14"/>
  <c r="U26" i="14"/>
  <c r="S13" i="14"/>
  <c r="W15" i="14"/>
  <c r="Q16" i="14"/>
  <c r="U18" i="14"/>
  <c r="T21" i="14"/>
  <c r="X23" i="14"/>
  <c r="V26" i="14"/>
  <c r="T29" i="14"/>
  <c r="S7" i="14"/>
  <c r="O16" i="14"/>
  <c r="H16" i="14" s="1"/>
  <c r="I16" i="14" s="1"/>
  <c r="G17" i="6" s="1"/>
  <c r="O11" i="14"/>
  <c r="H11" i="14" s="1"/>
  <c r="I11" i="14" s="1"/>
  <c r="G4" i="6" s="1"/>
  <c r="X15" i="14"/>
  <c r="R16" i="14"/>
  <c r="V18" i="14"/>
  <c r="O19" i="14"/>
  <c r="H19" i="14" s="1"/>
  <c r="I19" i="14" s="1"/>
  <c r="G18" i="6" s="1"/>
  <c r="S24" i="14"/>
  <c r="W26" i="14"/>
  <c r="U29" i="14"/>
  <c r="U7" i="14"/>
  <c r="T10" i="14"/>
  <c r="V15" i="14"/>
  <c r="V7" i="14"/>
  <c r="Q8" i="14"/>
  <c r="V10" i="14"/>
  <c r="T13" i="14"/>
  <c r="X7" i="14"/>
  <c r="R8" i="14"/>
  <c r="W10" i="14"/>
  <c r="Q11" i="14"/>
  <c r="U13" i="14"/>
  <c r="S16" i="14"/>
  <c r="W18" i="14"/>
  <c r="Q19" i="14"/>
  <c r="V21" i="14"/>
  <c r="X26" i="14"/>
  <c r="R27" i="14"/>
  <c r="V12" i="14"/>
  <c r="T15" i="14"/>
  <c r="X12" i="14"/>
  <c r="O8" i="14"/>
  <c r="H8" i="14" s="1"/>
  <c r="I8" i="14" s="1"/>
  <c r="G11" i="6" s="1"/>
  <c r="U10" i="14"/>
  <c r="W7" i="14"/>
  <c r="S8" i="14"/>
  <c r="X10" i="14"/>
  <c r="R11" i="14"/>
  <c r="O14" i="14"/>
  <c r="H14" i="14" s="1"/>
  <c r="I14" i="14" s="1"/>
  <c r="G14" i="6" s="1"/>
  <c r="T16" i="14"/>
  <c r="X18" i="14"/>
  <c r="R19" i="14"/>
  <c r="W21" i="14"/>
  <c r="U24" i="14"/>
  <c r="S27" i="14"/>
  <c r="W29" i="14"/>
  <c r="O9" i="14"/>
  <c r="H9" i="14" s="1"/>
  <c r="I9" i="14" s="1"/>
  <c r="G8" i="6" s="1"/>
  <c r="S14" i="14"/>
  <c r="W16" i="14"/>
  <c r="Q17" i="14"/>
  <c r="U19" i="14"/>
  <c r="X24" i="14"/>
  <c r="V27" i="14"/>
  <c r="U16" i="14"/>
  <c r="T11" i="14"/>
  <c r="R14" i="14"/>
  <c r="V16" i="14"/>
  <c r="V8" i="14"/>
  <c r="W8" i="14"/>
  <c r="Q9" i="14"/>
  <c r="V11" i="14"/>
  <c r="O12" i="14"/>
  <c r="H12" i="14" s="1"/>
  <c r="I12" i="14" s="1"/>
  <c r="G9" i="6" s="1"/>
  <c r="T14" i="14"/>
  <c r="X16" i="14"/>
  <c r="R17" i="14"/>
  <c r="V19" i="14"/>
  <c r="O20" i="14"/>
  <c r="H20" i="14" s="1"/>
  <c r="I20" i="14" s="1"/>
  <c r="G15" i="6" s="1"/>
  <c r="W27" i="14"/>
  <c r="Q28" i="14"/>
  <c r="U11" i="14"/>
  <c r="X8" i="14"/>
  <c r="R9" i="14"/>
  <c r="W11" i="14"/>
  <c r="Q12" i="14"/>
  <c r="U14" i="14"/>
  <c r="S17" i="14"/>
  <c r="W19" i="14"/>
  <c r="Q20" i="14"/>
  <c r="V22" i="14"/>
  <c r="T25" i="14"/>
  <c r="X27" i="14"/>
  <c r="R28" i="14"/>
  <c r="V14" i="14"/>
  <c r="T17" i="14"/>
  <c r="X19" i="14"/>
  <c r="R20" i="14"/>
  <c r="W22" i="14"/>
  <c r="U25" i="14"/>
  <c r="S28" i="14"/>
  <c r="Q15" i="14"/>
  <c r="S20" i="14"/>
  <c r="X22" i="14"/>
  <c r="V25" i="14"/>
  <c r="T28" i="14"/>
  <c r="W25" i="14"/>
  <c r="U28" i="14"/>
  <c r="U8" i="14"/>
  <c r="X13" i="14"/>
  <c r="S9" i="14"/>
  <c r="R12" i="14"/>
  <c r="T9" i="14"/>
  <c r="S12" i="14"/>
  <c r="W14" i="14"/>
  <c r="U9" i="14"/>
  <c r="O10" i="14"/>
  <c r="H10" i="14" s="1"/>
  <c r="I10" i="14" s="1"/>
  <c r="G7" i="6" s="1"/>
  <c r="T12" i="14"/>
  <c r="R15" i="14"/>
  <c r="V17" i="14"/>
  <c r="O18" i="14"/>
  <c r="H18" i="14" s="1"/>
  <c r="I18" i="14" s="1"/>
  <c r="G6" i="6" s="1"/>
  <c r="T20" i="14"/>
  <c r="V9" i="14"/>
  <c r="U12" i="14"/>
  <c r="Q18" i="14"/>
  <c r="U20" i="14"/>
  <c r="O21" i="14"/>
  <c r="H21" i="14" s="1"/>
  <c r="I21" i="14" s="1"/>
  <c r="G3" i="6" s="1"/>
  <c r="X25" i="14"/>
  <c r="R26" i="14"/>
  <c r="V28" i="14"/>
  <c r="S26" i="14"/>
  <c r="W28" i="14"/>
  <c r="S10" i="14"/>
  <c r="V23" i="14"/>
  <c r="D15" i="11"/>
  <c r="D9" i="12" s="1"/>
  <c r="D12" i="11"/>
  <c r="D10" i="11"/>
  <c r="D17" i="11"/>
  <c r="D11" i="11"/>
  <c r="D8" i="12" s="1"/>
  <c r="D9" i="11"/>
  <c r="D5" i="12" s="1"/>
  <c r="D6" i="11"/>
  <c r="D7" i="12" s="1"/>
  <c r="D13" i="11"/>
  <c r="D7" i="11"/>
  <c r="D16" i="11"/>
  <c r="D8" i="11"/>
  <c r="D18" i="11"/>
  <c r="D15" i="12" s="1"/>
  <c r="D19" i="11"/>
  <c r="D16" i="12" s="1"/>
  <c r="D20" i="11"/>
  <c r="D17" i="12" s="1"/>
  <c r="D21" i="11"/>
  <c r="D18" i="12" s="1"/>
  <c r="D22" i="11"/>
  <c r="D19" i="12" s="1"/>
  <c r="D23" i="11"/>
  <c r="D14" i="11"/>
  <c r="D4" i="12" s="1"/>
  <c r="C15" i="11"/>
  <c r="C4" i="12" s="1"/>
  <c r="C12" i="11"/>
  <c r="C10" i="11"/>
  <c r="C17" i="11"/>
  <c r="C11" i="11"/>
  <c r="C8" i="12" s="1"/>
  <c r="C9" i="11"/>
  <c r="C5" i="12" s="1"/>
  <c r="C6" i="11"/>
  <c r="C13" i="11"/>
  <c r="C7" i="11"/>
  <c r="C16" i="11"/>
  <c r="C8" i="11"/>
  <c r="C3" i="12" s="1"/>
  <c r="C18" i="11"/>
  <c r="C15" i="12" s="1"/>
  <c r="C19" i="11"/>
  <c r="C16" i="12" s="1"/>
  <c r="C20" i="11"/>
  <c r="C17" i="12" s="1"/>
  <c r="C21" i="11"/>
  <c r="C18" i="12" s="1"/>
  <c r="C22" i="11"/>
  <c r="C19" i="12" s="1"/>
  <c r="C23" i="11"/>
  <c r="C14" i="11"/>
  <c r="AH29" i="13"/>
  <c r="AG29" i="13"/>
  <c r="AF29" i="13"/>
  <c r="AE29" i="13"/>
  <c r="AD29" i="13"/>
  <c r="AC29" i="13"/>
  <c r="AB29" i="13"/>
  <c r="AA29" i="13"/>
  <c r="Z29" i="13"/>
  <c r="Y29" i="13"/>
  <c r="O29" i="13"/>
  <c r="N29" i="13"/>
  <c r="L29" i="13"/>
  <c r="R29" i="13" s="1"/>
  <c r="AH28" i="13"/>
  <c r="AG28" i="13"/>
  <c r="AF28" i="13"/>
  <c r="AE28" i="13"/>
  <c r="AD28" i="13"/>
  <c r="AC28" i="13"/>
  <c r="AB28" i="13"/>
  <c r="AA28" i="13"/>
  <c r="Z28" i="13"/>
  <c r="Y28" i="13"/>
  <c r="O28" i="13"/>
  <c r="N28" i="13"/>
  <c r="L28" i="13"/>
  <c r="AH27" i="13"/>
  <c r="AG27" i="13"/>
  <c r="AF27" i="13"/>
  <c r="AE27" i="13"/>
  <c r="AD27" i="13"/>
  <c r="AC27" i="13"/>
  <c r="AB27" i="13"/>
  <c r="AA27" i="13"/>
  <c r="Z27" i="13"/>
  <c r="Y27" i="13"/>
  <c r="O27" i="13"/>
  <c r="N27" i="13"/>
  <c r="L27" i="13"/>
  <c r="AH26" i="13"/>
  <c r="AG26" i="13"/>
  <c r="AF26" i="13"/>
  <c r="AE26" i="13"/>
  <c r="AD26" i="13"/>
  <c r="AC26" i="13"/>
  <c r="AB26" i="13"/>
  <c r="AA26" i="13"/>
  <c r="Z26" i="13"/>
  <c r="Y26" i="13"/>
  <c r="O26" i="13"/>
  <c r="N26" i="13"/>
  <c r="L26" i="13"/>
  <c r="AH25" i="13"/>
  <c r="AG25" i="13"/>
  <c r="AF25" i="13"/>
  <c r="AE25" i="13"/>
  <c r="AD25" i="13"/>
  <c r="AC25" i="13"/>
  <c r="AB25" i="13"/>
  <c r="AA25" i="13"/>
  <c r="Z25" i="13"/>
  <c r="Y25" i="13"/>
  <c r="O25" i="13"/>
  <c r="N25" i="13"/>
  <c r="L25" i="13"/>
  <c r="AH24" i="13"/>
  <c r="AG24" i="13"/>
  <c r="AF24" i="13"/>
  <c r="AE24" i="13"/>
  <c r="AD24" i="13"/>
  <c r="AC24" i="13"/>
  <c r="AB24" i="13"/>
  <c r="AA24" i="13"/>
  <c r="Z24" i="13"/>
  <c r="Y24" i="13"/>
  <c r="O24" i="13"/>
  <c r="N24" i="13"/>
  <c r="L24" i="13"/>
  <c r="AH23" i="13"/>
  <c r="AG23" i="13"/>
  <c r="AF23" i="13"/>
  <c r="AE23" i="13"/>
  <c r="AD23" i="13"/>
  <c r="AC23" i="13"/>
  <c r="AB23" i="13"/>
  <c r="AA23" i="13"/>
  <c r="Z23" i="13"/>
  <c r="Y23" i="13"/>
  <c r="O23" i="13"/>
  <c r="N23" i="13"/>
  <c r="L23" i="13"/>
  <c r="AH22" i="13"/>
  <c r="AG22" i="13"/>
  <c r="AF22" i="13"/>
  <c r="AE22" i="13"/>
  <c r="AD22" i="13"/>
  <c r="AC22" i="13"/>
  <c r="AB22" i="13"/>
  <c r="AA22" i="13"/>
  <c r="Z22" i="13"/>
  <c r="Y22" i="13"/>
  <c r="N22" i="13"/>
  <c r="L22" i="13"/>
  <c r="O22" i="13" s="1"/>
  <c r="AH21" i="13"/>
  <c r="AG21" i="13"/>
  <c r="AF21" i="13"/>
  <c r="AE21" i="13"/>
  <c r="AD21" i="13"/>
  <c r="AC21" i="13"/>
  <c r="AB21" i="13"/>
  <c r="AA21" i="13"/>
  <c r="Z21" i="13"/>
  <c r="Y21" i="13"/>
  <c r="O21" i="13"/>
  <c r="H21" i="13" s="1"/>
  <c r="I21" i="13" s="1"/>
  <c r="F7" i="6" s="1"/>
  <c r="N21" i="13"/>
  <c r="L21" i="13"/>
  <c r="AH20" i="13"/>
  <c r="AG20" i="13"/>
  <c r="AF20" i="13"/>
  <c r="AE20" i="13"/>
  <c r="AD20" i="13"/>
  <c r="AC20" i="13"/>
  <c r="AB20" i="13"/>
  <c r="AA20" i="13"/>
  <c r="Z20" i="13"/>
  <c r="Y20" i="13"/>
  <c r="N20" i="13"/>
  <c r="L20" i="13"/>
  <c r="O20" i="13" s="1"/>
  <c r="H20" i="13" s="1"/>
  <c r="I20" i="13" s="1"/>
  <c r="F16" i="6" s="1"/>
  <c r="AH19" i="13"/>
  <c r="AG19" i="13"/>
  <c r="AF19" i="13"/>
  <c r="AE19" i="13"/>
  <c r="AD19" i="13"/>
  <c r="AC19" i="13"/>
  <c r="AB19" i="13"/>
  <c r="AA19" i="13"/>
  <c r="Z19" i="13"/>
  <c r="Y19" i="13"/>
  <c r="O19" i="13"/>
  <c r="H19" i="13" s="1"/>
  <c r="I19" i="13" s="1"/>
  <c r="F9" i="6" s="1"/>
  <c r="N19" i="13"/>
  <c r="L19" i="13"/>
  <c r="AH18" i="13"/>
  <c r="AG18" i="13"/>
  <c r="AF18" i="13"/>
  <c r="AE18" i="13"/>
  <c r="AD18" i="13"/>
  <c r="AC18" i="13"/>
  <c r="AB18" i="13"/>
  <c r="AA18" i="13"/>
  <c r="Z18" i="13"/>
  <c r="Y18" i="13"/>
  <c r="O18" i="13"/>
  <c r="H18" i="13" s="1"/>
  <c r="I18" i="13" s="1"/>
  <c r="F4" i="6" s="1"/>
  <c r="N18" i="13"/>
  <c r="L18" i="13"/>
  <c r="AH17" i="13"/>
  <c r="AG17" i="13"/>
  <c r="AF17" i="13"/>
  <c r="AE17" i="13"/>
  <c r="AD17" i="13"/>
  <c r="AC17" i="13"/>
  <c r="AB17" i="13"/>
  <c r="AA17" i="13"/>
  <c r="Z17" i="13"/>
  <c r="Y17" i="13"/>
  <c r="N17" i="13"/>
  <c r="L17" i="13"/>
  <c r="O17" i="13" s="1"/>
  <c r="H17" i="13" s="1"/>
  <c r="I17" i="13" s="1"/>
  <c r="F13" i="6" s="1"/>
  <c r="AH16" i="13"/>
  <c r="AG16" i="13"/>
  <c r="AF16" i="13"/>
  <c r="AE16" i="13"/>
  <c r="AD16" i="13"/>
  <c r="AC16" i="13"/>
  <c r="AB16" i="13"/>
  <c r="AA16" i="13"/>
  <c r="Z16" i="13"/>
  <c r="Y16" i="13"/>
  <c r="O16" i="13"/>
  <c r="H16" i="13" s="1"/>
  <c r="I16" i="13" s="1"/>
  <c r="F20" i="6" s="1"/>
  <c r="N16" i="13"/>
  <c r="L16" i="13"/>
  <c r="AH15" i="13"/>
  <c r="AG15" i="13"/>
  <c r="AF15" i="13"/>
  <c r="AE15" i="13"/>
  <c r="AD15" i="13"/>
  <c r="AC15" i="13"/>
  <c r="AB15" i="13"/>
  <c r="AA15" i="13"/>
  <c r="Z15" i="13"/>
  <c r="Y15" i="13"/>
  <c r="N15" i="13"/>
  <c r="L15" i="13"/>
  <c r="O15" i="13" s="1"/>
  <c r="H15" i="13" s="1"/>
  <c r="I15" i="13" s="1"/>
  <c r="F21" i="6" s="1"/>
  <c r="AH14" i="13"/>
  <c r="AG14" i="13"/>
  <c r="AF14" i="13"/>
  <c r="AE14" i="13"/>
  <c r="AD14" i="13"/>
  <c r="AC14" i="13"/>
  <c r="AB14" i="13"/>
  <c r="AA14" i="13"/>
  <c r="Z14" i="13"/>
  <c r="Y14" i="13"/>
  <c r="N14" i="13"/>
  <c r="L14" i="13"/>
  <c r="AH13" i="13"/>
  <c r="AG13" i="13"/>
  <c r="AF13" i="13"/>
  <c r="AE13" i="13"/>
  <c r="AD13" i="13"/>
  <c r="AC13" i="13"/>
  <c r="AB13" i="13"/>
  <c r="AA13" i="13"/>
  <c r="Z13" i="13"/>
  <c r="Y13" i="13"/>
  <c r="N13" i="13"/>
  <c r="L13" i="13"/>
  <c r="O13" i="13" s="1"/>
  <c r="H13" i="13" s="1"/>
  <c r="I13" i="13" s="1"/>
  <c r="F10" i="6" s="1"/>
  <c r="AH12" i="13"/>
  <c r="AG12" i="13"/>
  <c r="AF12" i="13"/>
  <c r="AE12" i="13"/>
  <c r="AD12" i="13"/>
  <c r="AC12" i="13"/>
  <c r="AB12" i="13"/>
  <c r="AA12" i="13"/>
  <c r="Z12" i="13"/>
  <c r="Y12" i="13"/>
  <c r="N12" i="13"/>
  <c r="L12" i="13"/>
  <c r="AH11" i="13"/>
  <c r="AG11" i="13"/>
  <c r="AF11" i="13"/>
  <c r="AE11" i="13"/>
  <c r="AD11" i="13"/>
  <c r="AC11" i="13"/>
  <c r="AB11" i="13"/>
  <c r="AA11" i="13"/>
  <c r="Z11" i="13"/>
  <c r="Y11" i="13"/>
  <c r="N11" i="13"/>
  <c r="L11" i="13"/>
  <c r="AH10" i="13"/>
  <c r="AG10" i="13"/>
  <c r="AF10" i="13"/>
  <c r="AE10" i="13"/>
  <c r="AD10" i="13"/>
  <c r="AC10" i="13"/>
  <c r="AB10" i="13"/>
  <c r="AA10" i="13"/>
  <c r="Z10" i="13"/>
  <c r="Y10" i="13"/>
  <c r="N10" i="13"/>
  <c r="L10" i="13"/>
  <c r="AH9" i="13"/>
  <c r="AG9" i="13"/>
  <c r="AF9" i="13"/>
  <c r="AE9" i="13"/>
  <c r="AD9" i="13"/>
  <c r="AC9" i="13"/>
  <c r="AB9" i="13"/>
  <c r="AA9" i="13"/>
  <c r="Z9" i="13"/>
  <c r="Y9" i="13"/>
  <c r="N9" i="13"/>
  <c r="L9" i="13"/>
  <c r="AH8" i="13"/>
  <c r="AG8" i="13"/>
  <c r="AF8" i="13"/>
  <c r="AE8" i="13"/>
  <c r="AD8" i="13"/>
  <c r="AC8" i="13"/>
  <c r="AB8" i="13"/>
  <c r="AA8" i="13"/>
  <c r="Z8" i="13"/>
  <c r="Y8" i="13"/>
  <c r="N8" i="13"/>
  <c r="L8" i="13"/>
  <c r="AH7" i="13"/>
  <c r="AG7" i="13"/>
  <c r="AF7" i="13"/>
  <c r="AE7" i="13"/>
  <c r="AD7" i="13"/>
  <c r="AC7" i="13"/>
  <c r="AB7" i="13"/>
  <c r="AA7" i="13"/>
  <c r="Z7" i="13"/>
  <c r="Y7" i="13"/>
  <c r="N7" i="13"/>
  <c r="L7" i="13"/>
  <c r="O7" i="13" s="1"/>
  <c r="H7" i="13" s="1"/>
  <c r="I7" i="13" s="1"/>
  <c r="F3" i="6" s="1"/>
  <c r="Z6" i="13"/>
  <c r="Y6" i="13"/>
  <c r="N6" i="13"/>
  <c r="L6" i="13"/>
  <c r="O6" i="13" s="1"/>
  <c r="H6" i="13" s="1"/>
  <c r="I6" i="13" s="1"/>
  <c r="F5" i="6" s="1"/>
  <c r="F3" i="12"/>
  <c r="G3" i="12"/>
  <c r="H3" i="12"/>
  <c r="I3" i="12"/>
  <c r="J3" i="12"/>
  <c r="K3" i="12"/>
  <c r="L3" i="12"/>
  <c r="M3" i="12"/>
  <c r="N3" i="12"/>
  <c r="P3" i="12"/>
  <c r="Q3" i="12"/>
  <c r="R3" i="12"/>
  <c r="S3" i="12"/>
  <c r="T3" i="12"/>
  <c r="U3" i="12"/>
  <c r="V3" i="12"/>
  <c r="W3" i="12"/>
  <c r="X3" i="12"/>
  <c r="Z3" i="12"/>
  <c r="AA3" i="12"/>
  <c r="AB3" i="12"/>
  <c r="AC3" i="12"/>
  <c r="AD3" i="12"/>
  <c r="AE3" i="12"/>
  <c r="AF3" i="12"/>
  <c r="AG3" i="12"/>
  <c r="AH3" i="12"/>
  <c r="F4" i="12"/>
  <c r="G4" i="12"/>
  <c r="H4" i="12"/>
  <c r="I4" i="12"/>
  <c r="J4" i="12"/>
  <c r="K4" i="12"/>
  <c r="L4" i="12"/>
  <c r="M4" i="12"/>
  <c r="N4" i="12"/>
  <c r="P4" i="12"/>
  <c r="Q4" i="12"/>
  <c r="R4" i="12"/>
  <c r="S4" i="12"/>
  <c r="T4" i="12"/>
  <c r="U4" i="12"/>
  <c r="V4" i="12"/>
  <c r="W4" i="12"/>
  <c r="X4" i="12"/>
  <c r="Z4" i="12"/>
  <c r="AA4" i="12"/>
  <c r="AB4" i="12"/>
  <c r="AC4" i="12"/>
  <c r="AD4" i="12"/>
  <c r="AE4" i="12"/>
  <c r="AF4" i="12"/>
  <c r="AG4" i="12"/>
  <c r="AH4" i="12"/>
  <c r="F5" i="12"/>
  <c r="G5" i="12"/>
  <c r="H5" i="12"/>
  <c r="I5" i="12"/>
  <c r="J5" i="12"/>
  <c r="K5" i="12"/>
  <c r="L5" i="12"/>
  <c r="M5" i="12"/>
  <c r="N5" i="12"/>
  <c r="P5" i="12"/>
  <c r="Q5" i="12"/>
  <c r="R5" i="12"/>
  <c r="S5" i="12"/>
  <c r="T5" i="12"/>
  <c r="U5" i="12"/>
  <c r="V5" i="12"/>
  <c r="W5" i="12"/>
  <c r="X5" i="12"/>
  <c r="Z5" i="12"/>
  <c r="AA5" i="12"/>
  <c r="AB5" i="12"/>
  <c r="AC5" i="12"/>
  <c r="AD5" i="12"/>
  <c r="AE5" i="12"/>
  <c r="AF5" i="12"/>
  <c r="AG5" i="12"/>
  <c r="AH5" i="12"/>
  <c r="F6" i="12"/>
  <c r="G6" i="12"/>
  <c r="H6" i="12"/>
  <c r="I6" i="12"/>
  <c r="J6" i="12"/>
  <c r="K6" i="12"/>
  <c r="L6" i="12"/>
  <c r="M6" i="12"/>
  <c r="N6" i="12"/>
  <c r="P6" i="12"/>
  <c r="Q6" i="12"/>
  <c r="R6" i="12"/>
  <c r="S6" i="12"/>
  <c r="T6" i="12"/>
  <c r="U6" i="12"/>
  <c r="V6" i="12"/>
  <c r="W6" i="12"/>
  <c r="X6" i="12"/>
  <c r="Z6" i="12"/>
  <c r="AA6" i="12"/>
  <c r="AB6" i="12"/>
  <c r="AC6" i="12"/>
  <c r="AD6" i="12"/>
  <c r="AE6" i="12"/>
  <c r="AF6" i="12"/>
  <c r="AG6" i="12"/>
  <c r="AH6" i="12"/>
  <c r="F7" i="12"/>
  <c r="G7" i="12"/>
  <c r="H7" i="12"/>
  <c r="I7" i="12"/>
  <c r="J7" i="12"/>
  <c r="K7" i="12"/>
  <c r="L7" i="12"/>
  <c r="M7" i="12"/>
  <c r="N7" i="12"/>
  <c r="P7" i="12"/>
  <c r="Q7" i="12"/>
  <c r="R7" i="12"/>
  <c r="S7" i="12"/>
  <c r="T7" i="12"/>
  <c r="U7" i="12"/>
  <c r="V7" i="12"/>
  <c r="W7" i="12"/>
  <c r="X7" i="12"/>
  <c r="Z7" i="12"/>
  <c r="AA7" i="12"/>
  <c r="AB7" i="12"/>
  <c r="AC7" i="12"/>
  <c r="AD7" i="12"/>
  <c r="AE7" i="12"/>
  <c r="AF7" i="12"/>
  <c r="AG7" i="12"/>
  <c r="AH7" i="12"/>
  <c r="F8" i="12"/>
  <c r="G8" i="12"/>
  <c r="H8" i="12"/>
  <c r="I8" i="12"/>
  <c r="J8" i="12"/>
  <c r="K8" i="12"/>
  <c r="L8" i="12"/>
  <c r="M8" i="12"/>
  <c r="N8" i="12"/>
  <c r="P8" i="12"/>
  <c r="Q8" i="12"/>
  <c r="R8" i="12"/>
  <c r="S8" i="12"/>
  <c r="T8" i="12"/>
  <c r="U8" i="12"/>
  <c r="V8" i="12"/>
  <c r="W8" i="12"/>
  <c r="X8" i="12"/>
  <c r="Z8" i="12"/>
  <c r="AA8" i="12"/>
  <c r="AB8" i="12"/>
  <c r="AC8" i="12"/>
  <c r="AD8" i="12"/>
  <c r="AE8" i="12"/>
  <c r="AF8" i="12"/>
  <c r="AG8" i="12"/>
  <c r="AH8" i="12"/>
  <c r="F9" i="12"/>
  <c r="G9" i="12"/>
  <c r="H9" i="12"/>
  <c r="I9" i="12"/>
  <c r="J9" i="12"/>
  <c r="K9" i="12"/>
  <c r="L9" i="12"/>
  <c r="M9" i="12"/>
  <c r="N9" i="12"/>
  <c r="P9" i="12"/>
  <c r="Q9" i="12"/>
  <c r="R9" i="12"/>
  <c r="S9" i="12"/>
  <c r="T9" i="12"/>
  <c r="U9" i="12"/>
  <c r="V9" i="12"/>
  <c r="W9" i="12"/>
  <c r="X9" i="12"/>
  <c r="Z9" i="12"/>
  <c r="AA9" i="12"/>
  <c r="AB9" i="12"/>
  <c r="AC9" i="12"/>
  <c r="AD9" i="12"/>
  <c r="AE9" i="12"/>
  <c r="AF9" i="12"/>
  <c r="AG9" i="12"/>
  <c r="AH9" i="12"/>
  <c r="F10" i="12"/>
  <c r="G10" i="12"/>
  <c r="H10" i="12"/>
  <c r="I10" i="12"/>
  <c r="J10" i="12"/>
  <c r="K10" i="12"/>
  <c r="L10" i="12"/>
  <c r="M10" i="12"/>
  <c r="N10" i="12"/>
  <c r="P10" i="12"/>
  <c r="Q10" i="12"/>
  <c r="R10" i="12"/>
  <c r="S10" i="12"/>
  <c r="T10" i="12"/>
  <c r="U10" i="12"/>
  <c r="V10" i="12"/>
  <c r="W10" i="12"/>
  <c r="X10" i="12"/>
  <c r="Z10" i="12"/>
  <c r="AA10" i="12"/>
  <c r="AB10" i="12"/>
  <c r="AC10" i="12"/>
  <c r="AD10" i="12"/>
  <c r="AE10" i="12"/>
  <c r="AF10" i="12"/>
  <c r="AG10" i="12"/>
  <c r="AH10" i="12"/>
  <c r="F11" i="12"/>
  <c r="G11" i="12"/>
  <c r="H11" i="12"/>
  <c r="I11" i="12"/>
  <c r="J11" i="12"/>
  <c r="K11" i="12"/>
  <c r="L11" i="12"/>
  <c r="M11" i="12"/>
  <c r="N11" i="12"/>
  <c r="P11" i="12"/>
  <c r="Q11" i="12"/>
  <c r="R11" i="12"/>
  <c r="S11" i="12"/>
  <c r="T11" i="12"/>
  <c r="U11" i="12"/>
  <c r="V11" i="12"/>
  <c r="W11" i="12"/>
  <c r="X11" i="12"/>
  <c r="Z11" i="12"/>
  <c r="AA11" i="12"/>
  <c r="AB11" i="12"/>
  <c r="AC11" i="12"/>
  <c r="AD11" i="12"/>
  <c r="AE11" i="12"/>
  <c r="AF11" i="12"/>
  <c r="AG11" i="12"/>
  <c r="AH11" i="12"/>
  <c r="F12" i="12"/>
  <c r="G12" i="12"/>
  <c r="H12" i="12"/>
  <c r="I12" i="12"/>
  <c r="J12" i="12"/>
  <c r="K12" i="12"/>
  <c r="L12" i="12"/>
  <c r="M12" i="12"/>
  <c r="N12" i="12"/>
  <c r="P12" i="12"/>
  <c r="Q12" i="12"/>
  <c r="R12" i="12"/>
  <c r="S12" i="12"/>
  <c r="T12" i="12"/>
  <c r="U12" i="12"/>
  <c r="V12" i="12"/>
  <c r="W12" i="12"/>
  <c r="X12" i="12"/>
  <c r="Z12" i="12"/>
  <c r="AA12" i="12"/>
  <c r="AB12" i="12"/>
  <c r="AC12" i="12"/>
  <c r="AD12" i="12"/>
  <c r="AE12" i="12"/>
  <c r="AF12" i="12"/>
  <c r="AG12" i="12"/>
  <c r="AH12" i="12"/>
  <c r="F13" i="12"/>
  <c r="G13" i="12"/>
  <c r="H13" i="12"/>
  <c r="I13" i="12"/>
  <c r="J13" i="12"/>
  <c r="K13" i="12"/>
  <c r="L13" i="12"/>
  <c r="M13" i="12"/>
  <c r="N13" i="12"/>
  <c r="P13" i="12"/>
  <c r="Q13" i="12"/>
  <c r="R13" i="12"/>
  <c r="S13" i="12"/>
  <c r="T13" i="12"/>
  <c r="U13" i="12"/>
  <c r="V13" i="12"/>
  <c r="W13" i="12"/>
  <c r="X13" i="12"/>
  <c r="Z13" i="12"/>
  <c r="AA13" i="12"/>
  <c r="AB13" i="12"/>
  <c r="AC13" i="12"/>
  <c r="AD13" i="12"/>
  <c r="AE13" i="12"/>
  <c r="AF13" i="12"/>
  <c r="AG13" i="12"/>
  <c r="AH13" i="12"/>
  <c r="F14" i="12"/>
  <c r="G14" i="12"/>
  <c r="H14" i="12"/>
  <c r="I14" i="12"/>
  <c r="J14" i="12"/>
  <c r="K14" i="12"/>
  <c r="L14" i="12"/>
  <c r="M14" i="12"/>
  <c r="N14" i="12"/>
  <c r="P14" i="12"/>
  <c r="Q14" i="12"/>
  <c r="R14" i="12"/>
  <c r="S14" i="12"/>
  <c r="T14" i="12"/>
  <c r="U14" i="12"/>
  <c r="V14" i="12"/>
  <c r="W14" i="12"/>
  <c r="X14" i="12"/>
  <c r="Z14" i="12"/>
  <c r="AA14" i="12"/>
  <c r="AB14" i="12"/>
  <c r="AC14" i="12"/>
  <c r="AD14" i="12"/>
  <c r="AE14" i="12"/>
  <c r="AF14" i="12"/>
  <c r="AG14" i="12"/>
  <c r="AH14" i="12"/>
  <c r="F15" i="12"/>
  <c r="G15" i="12"/>
  <c r="H15" i="12"/>
  <c r="I15" i="12"/>
  <c r="J15" i="12"/>
  <c r="K15" i="12"/>
  <c r="L15" i="12"/>
  <c r="M15" i="12"/>
  <c r="N15" i="12"/>
  <c r="P15" i="12"/>
  <c r="Q15" i="12"/>
  <c r="R15" i="12"/>
  <c r="S15" i="12"/>
  <c r="T15" i="12"/>
  <c r="U15" i="12"/>
  <c r="V15" i="12"/>
  <c r="W15" i="12"/>
  <c r="X15" i="12"/>
  <c r="Z15" i="12"/>
  <c r="AA15" i="12"/>
  <c r="AB15" i="12"/>
  <c r="AC15" i="12"/>
  <c r="AD15" i="12"/>
  <c r="AE15" i="12"/>
  <c r="AF15" i="12"/>
  <c r="AG15" i="12"/>
  <c r="AH15" i="12"/>
  <c r="F16" i="12"/>
  <c r="G16" i="12"/>
  <c r="H16" i="12"/>
  <c r="I16" i="12"/>
  <c r="J16" i="12"/>
  <c r="K16" i="12"/>
  <c r="L16" i="12"/>
  <c r="M16" i="12"/>
  <c r="N16" i="12"/>
  <c r="P16" i="12"/>
  <c r="Q16" i="12"/>
  <c r="R16" i="12"/>
  <c r="S16" i="12"/>
  <c r="T16" i="12"/>
  <c r="U16" i="12"/>
  <c r="V16" i="12"/>
  <c r="W16" i="12"/>
  <c r="X16" i="12"/>
  <c r="Z16" i="12"/>
  <c r="AA16" i="12"/>
  <c r="AB16" i="12"/>
  <c r="AC16" i="12"/>
  <c r="AD16" i="12"/>
  <c r="AE16" i="12"/>
  <c r="AF16" i="12"/>
  <c r="AG16" i="12"/>
  <c r="AH16" i="12"/>
  <c r="F17" i="12"/>
  <c r="G17" i="12"/>
  <c r="H17" i="12"/>
  <c r="I17" i="12"/>
  <c r="J17" i="12"/>
  <c r="K17" i="12"/>
  <c r="L17" i="12"/>
  <c r="M17" i="12"/>
  <c r="N17" i="12"/>
  <c r="P17" i="12"/>
  <c r="Q17" i="12"/>
  <c r="R17" i="12"/>
  <c r="S17" i="12"/>
  <c r="T17" i="12"/>
  <c r="U17" i="12"/>
  <c r="V17" i="12"/>
  <c r="W17" i="12"/>
  <c r="X17" i="12"/>
  <c r="Z17" i="12"/>
  <c r="AA17" i="12"/>
  <c r="AB17" i="12"/>
  <c r="AC17" i="12"/>
  <c r="AD17" i="12"/>
  <c r="AE17" i="12"/>
  <c r="AF17" i="12"/>
  <c r="AG17" i="12"/>
  <c r="AH17" i="12"/>
  <c r="F18" i="12"/>
  <c r="G18" i="12"/>
  <c r="H18" i="12"/>
  <c r="I18" i="12"/>
  <c r="J18" i="12"/>
  <c r="K18" i="12"/>
  <c r="L18" i="12"/>
  <c r="M18" i="12"/>
  <c r="N18" i="12"/>
  <c r="P18" i="12"/>
  <c r="Q18" i="12"/>
  <c r="R18" i="12"/>
  <c r="S18" i="12"/>
  <c r="T18" i="12"/>
  <c r="U18" i="12"/>
  <c r="V18" i="12"/>
  <c r="W18" i="12"/>
  <c r="X18" i="12"/>
  <c r="Z18" i="12"/>
  <c r="AA18" i="12"/>
  <c r="AB18" i="12"/>
  <c r="AC18" i="12"/>
  <c r="AD18" i="12"/>
  <c r="AE18" i="12"/>
  <c r="AF18" i="12"/>
  <c r="AG18" i="12"/>
  <c r="AH18" i="12"/>
  <c r="F19" i="12"/>
  <c r="G19" i="12"/>
  <c r="H19" i="12"/>
  <c r="I19" i="12"/>
  <c r="J19" i="12"/>
  <c r="K19" i="12"/>
  <c r="L19" i="12"/>
  <c r="M19" i="12"/>
  <c r="N19" i="12"/>
  <c r="P19" i="12"/>
  <c r="Q19" i="12"/>
  <c r="R19" i="12"/>
  <c r="S19" i="12"/>
  <c r="T19" i="12"/>
  <c r="U19" i="12"/>
  <c r="V19" i="12"/>
  <c r="W19" i="12"/>
  <c r="X19" i="12"/>
  <c r="Z19" i="12"/>
  <c r="AA19" i="12"/>
  <c r="AB19" i="12"/>
  <c r="AC19" i="12"/>
  <c r="AD19" i="12"/>
  <c r="AE19" i="12"/>
  <c r="AF19" i="12"/>
  <c r="AG19" i="12"/>
  <c r="AH19" i="12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3" i="12"/>
  <c r="A4" i="12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E10" i="2"/>
  <c r="E9" i="2"/>
  <c r="E6" i="2"/>
  <c r="E7" i="2"/>
  <c r="E5" i="2"/>
  <c r="E14" i="2"/>
  <c r="E12" i="2"/>
  <c r="E16" i="2"/>
  <c r="E18" i="2"/>
  <c r="E3" i="2"/>
  <c r="E8" i="2"/>
  <c r="E22" i="2"/>
  <c r="E20" i="2"/>
  <c r="E19" i="2"/>
  <c r="E15" i="2"/>
  <c r="E23" i="2"/>
  <c r="E13" i="2"/>
  <c r="E24" i="2"/>
  <c r="E21" i="2"/>
  <c r="E4" i="2"/>
  <c r="E25" i="2"/>
  <c r="E17" i="2"/>
  <c r="E26" i="2"/>
  <c r="E11" i="2"/>
  <c r="E3" i="6"/>
  <c r="E7" i="6"/>
  <c r="E9" i="6"/>
  <c r="E8" i="6"/>
  <c r="E15" i="6"/>
  <c r="E13" i="6"/>
  <c r="E16" i="6"/>
  <c r="E18" i="6"/>
  <c r="E12" i="6"/>
  <c r="E4" i="6"/>
  <c r="E11" i="6"/>
  <c r="E22" i="6"/>
  <c r="E20" i="6"/>
  <c r="E19" i="6"/>
  <c r="E14" i="6"/>
  <c r="E23" i="6"/>
  <c r="E25" i="6"/>
  <c r="E21" i="6"/>
  <c r="E5" i="6"/>
  <c r="E24" i="6"/>
  <c r="E17" i="6"/>
  <c r="E26" i="6"/>
  <c r="E6" i="6"/>
  <c r="C13" i="12" l="1"/>
  <c r="D3" i="12"/>
  <c r="C6" i="12"/>
  <c r="C14" i="12"/>
  <c r="C12" i="12"/>
  <c r="C7" i="12"/>
  <c r="D6" i="12"/>
  <c r="D10" i="12"/>
  <c r="C9" i="12"/>
  <c r="V23" i="13"/>
  <c r="D14" i="12"/>
  <c r="Q16" i="13"/>
  <c r="C11" i="12"/>
  <c r="C10" i="12"/>
  <c r="D12" i="12"/>
  <c r="D13" i="12"/>
  <c r="D11" i="12"/>
  <c r="T14" i="13"/>
  <c r="U14" i="13"/>
  <c r="V13" i="13"/>
  <c r="W22" i="13"/>
  <c r="S21" i="13"/>
  <c r="Q10" i="13"/>
  <c r="V9" i="13"/>
  <c r="S10" i="13"/>
  <c r="R23" i="13"/>
  <c r="W28" i="13"/>
  <c r="S29" i="13"/>
  <c r="X15" i="13"/>
  <c r="R22" i="13"/>
  <c r="V29" i="13"/>
  <c r="X9" i="13"/>
  <c r="T19" i="13"/>
  <c r="R21" i="13"/>
  <c r="S26" i="13"/>
  <c r="Q20" i="13"/>
  <c r="U22" i="13"/>
  <c r="U18" i="13"/>
  <c r="X8" i="13"/>
  <c r="S13" i="13"/>
  <c r="S19" i="13"/>
  <c r="X17" i="13"/>
  <c r="Q18" i="13"/>
  <c r="V19" i="13"/>
  <c r="Q26" i="13"/>
  <c r="W12" i="13"/>
  <c r="V25" i="13"/>
  <c r="X21" i="13"/>
  <c r="X18" i="13"/>
  <c r="Q13" i="13"/>
  <c r="R7" i="13"/>
  <c r="T12" i="13"/>
  <c r="R13" i="13"/>
  <c r="O14" i="13"/>
  <c r="H14" i="13" s="1"/>
  <c r="I14" i="13" s="1"/>
  <c r="F12" i="6" s="1"/>
  <c r="R16" i="13"/>
  <c r="O10" i="13"/>
  <c r="H10" i="13" s="1"/>
  <c r="I10" i="13" s="1"/>
  <c r="F6" i="6" s="1"/>
  <c r="V15" i="13"/>
  <c r="V12" i="13"/>
  <c r="T13" i="13"/>
  <c r="Q14" i="13"/>
  <c r="Q15" i="13"/>
  <c r="S16" i="13"/>
  <c r="X11" i="13"/>
  <c r="U13" i="13"/>
  <c r="W15" i="13"/>
  <c r="U16" i="13"/>
  <c r="W24" i="13"/>
  <c r="X25" i="13"/>
  <c r="S8" i="13"/>
  <c r="U9" i="13"/>
  <c r="Q7" i="13"/>
  <c r="W9" i="13"/>
  <c r="R10" i="13"/>
  <c r="X12" i="13"/>
  <c r="T16" i="13"/>
  <c r="U19" i="13"/>
  <c r="V22" i="13"/>
  <c r="Q23" i="13"/>
  <c r="W25" i="13"/>
  <c r="R26" i="13"/>
  <c r="X28" i="13"/>
  <c r="T29" i="13"/>
  <c r="V16" i="13"/>
  <c r="Q17" i="13"/>
  <c r="W19" i="13"/>
  <c r="R20" i="13"/>
  <c r="X22" i="13"/>
  <c r="S23" i="13"/>
  <c r="T26" i="13"/>
  <c r="U29" i="13"/>
  <c r="T7" i="13"/>
  <c r="U10" i="13"/>
  <c r="O11" i="13"/>
  <c r="H11" i="13" s="1"/>
  <c r="I11" i="13" s="1"/>
  <c r="F8" i="6" s="1"/>
  <c r="W16" i="13"/>
  <c r="R17" i="13"/>
  <c r="X19" i="13"/>
  <c r="S20" i="13"/>
  <c r="T23" i="13"/>
  <c r="U26" i="13"/>
  <c r="U7" i="13"/>
  <c r="O8" i="13"/>
  <c r="H8" i="13" s="1"/>
  <c r="I8" i="13" s="1"/>
  <c r="F17" i="6" s="1"/>
  <c r="V10" i="13"/>
  <c r="Q11" i="13"/>
  <c r="W13" i="13"/>
  <c r="R14" i="13"/>
  <c r="X16" i="13"/>
  <c r="S17" i="13"/>
  <c r="T20" i="13"/>
  <c r="U23" i="13"/>
  <c r="V26" i="13"/>
  <c r="Q27" i="13"/>
  <c r="W29" i="13"/>
  <c r="V7" i="13"/>
  <c r="Q8" i="13"/>
  <c r="W10" i="13"/>
  <c r="R11" i="13"/>
  <c r="X13" i="13"/>
  <c r="S14" i="13"/>
  <c r="T17" i="13"/>
  <c r="U20" i="13"/>
  <c r="Q24" i="13"/>
  <c r="W26" i="13"/>
  <c r="R27" i="13"/>
  <c r="X29" i="13"/>
  <c r="S7" i="13"/>
  <c r="T10" i="13"/>
  <c r="W7" i="13"/>
  <c r="R8" i="13"/>
  <c r="X10" i="13"/>
  <c r="S11" i="13"/>
  <c r="U17" i="13"/>
  <c r="V20" i="13"/>
  <c r="Q21" i="13"/>
  <c r="W23" i="13"/>
  <c r="R24" i="13"/>
  <c r="X26" i="13"/>
  <c r="S27" i="13"/>
  <c r="T11" i="13"/>
  <c r="V17" i="13"/>
  <c r="W20" i="13"/>
  <c r="X23" i="13"/>
  <c r="S24" i="13"/>
  <c r="T27" i="13"/>
  <c r="T8" i="13"/>
  <c r="U11" i="13"/>
  <c r="O12" i="13"/>
  <c r="H12" i="13" s="1"/>
  <c r="I12" i="13" s="1"/>
  <c r="F19" i="6" s="1"/>
  <c r="V14" i="13"/>
  <c r="W17" i="13"/>
  <c r="R18" i="13"/>
  <c r="X20" i="13"/>
  <c r="T24" i="13"/>
  <c r="U27" i="13"/>
  <c r="O9" i="13"/>
  <c r="H9" i="13" s="1"/>
  <c r="I9" i="13" s="1"/>
  <c r="F18" i="6" s="1"/>
  <c r="V11" i="13"/>
  <c r="Q12" i="13"/>
  <c r="W14" i="13"/>
  <c r="R15" i="13"/>
  <c r="S18" i="13"/>
  <c r="T21" i="13"/>
  <c r="U24" i="13"/>
  <c r="V27" i="13"/>
  <c r="Q28" i="13"/>
  <c r="U8" i="13"/>
  <c r="V8" i="13"/>
  <c r="Q9" i="13"/>
  <c r="W11" i="13"/>
  <c r="R12" i="13"/>
  <c r="X14" i="13"/>
  <c r="S15" i="13"/>
  <c r="T18" i="13"/>
  <c r="U21" i="13"/>
  <c r="V24" i="13"/>
  <c r="Q25" i="13"/>
  <c r="W27" i="13"/>
  <c r="R28" i="13"/>
  <c r="W8" i="13"/>
  <c r="R9" i="13"/>
  <c r="S12" i="13"/>
  <c r="T15" i="13"/>
  <c r="V21" i="13"/>
  <c r="Q22" i="13"/>
  <c r="R25" i="13"/>
  <c r="X27" i="13"/>
  <c r="S28" i="13"/>
  <c r="U15" i="13"/>
  <c r="V18" i="13"/>
  <c r="Q19" i="13"/>
  <c r="W21" i="13"/>
  <c r="X24" i="13"/>
  <c r="S25" i="13"/>
  <c r="T28" i="13"/>
  <c r="X7" i="13"/>
  <c r="S9" i="13"/>
  <c r="T9" i="13"/>
  <c r="U12" i="13"/>
  <c r="W18" i="13"/>
  <c r="R19" i="13"/>
  <c r="S22" i="13"/>
  <c r="T25" i="13"/>
  <c r="U28" i="13"/>
  <c r="T22" i="13"/>
  <c r="U25" i="13"/>
  <c r="V28" i="13"/>
  <c r="Q29" i="13"/>
  <c r="AH29" i="10"/>
  <c r="AG29" i="10"/>
  <c r="AF29" i="10"/>
  <c r="AE29" i="10"/>
  <c r="AD29" i="10"/>
  <c r="AC29" i="10"/>
  <c r="AB29" i="10"/>
  <c r="AA29" i="10"/>
  <c r="Z29" i="10"/>
  <c r="Y29" i="10"/>
  <c r="O29" i="10"/>
  <c r="N29" i="10"/>
  <c r="L29" i="10"/>
  <c r="U29" i="10" s="1"/>
  <c r="AH28" i="10"/>
  <c r="AG28" i="10"/>
  <c r="AF28" i="10"/>
  <c r="AE28" i="10"/>
  <c r="AD28" i="10"/>
  <c r="AC28" i="10"/>
  <c r="AB28" i="10"/>
  <c r="AA28" i="10"/>
  <c r="Z28" i="10"/>
  <c r="Y28" i="10"/>
  <c r="O28" i="10"/>
  <c r="N28" i="10"/>
  <c r="L28" i="10"/>
  <c r="AH27" i="10"/>
  <c r="AG27" i="10"/>
  <c r="AF27" i="10"/>
  <c r="AE27" i="10"/>
  <c r="AD27" i="10"/>
  <c r="AC27" i="10"/>
  <c r="AB27" i="10"/>
  <c r="AA27" i="10"/>
  <c r="Z27" i="10"/>
  <c r="Y27" i="10"/>
  <c r="O27" i="10"/>
  <c r="N27" i="10"/>
  <c r="L27" i="10"/>
  <c r="AH26" i="10"/>
  <c r="AG26" i="10"/>
  <c r="AF26" i="10"/>
  <c r="AE26" i="10"/>
  <c r="AD26" i="10"/>
  <c r="AC26" i="10"/>
  <c r="AB26" i="10"/>
  <c r="AA26" i="10"/>
  <c r="Z26" i="10"/>
  <c r="Y26" i="10"/>
  <c r="O26" i="10"/>
  <c r="N26" i="10"/>
  <c r="L26" i="10"/>
  <c r="AH25" i="10"/>
  <c r="AG25" i="10"/>
  <c r="AF25" i="10"/>
  <c r="AE25" i="10"/>
  <c r="AD25" i="10"/>
  <c r="AC25" i="10"/>
  <c r="AB25" i="10"/>
  <c r="AA25" i="10"/>
  <c r="Z25" i="10"/>
  <c r="Y25" i="10"/>
  <c r="O25" i="10"/>
  <c r="N25" i="10"/>
  <c r="L25" i="10"/>
  <c r="AH24" i="10"/>
  <c r="AG24" i="10"/>
  <c r="AF24" i="10"/>
  <c r="AE24" i="10"/>
  <c r="AD24" i="10"/>
  <c r="AC24" i="10"/>
  <c r="AB24" i="10"/>
  <c r="AA24" i="10"/>
  <c r="Z24" i="10"/>
  <c r="Y24" i="10"/>
  <c r="O24" i="10"/>
  <c r="N24" i="10"/>
  <c r="L24" i="10"/>
  <c r="AH23" i="10"/>
  <c r="AG23" i="10"/>
  <c r="AF23" i="10"/>
  <c r="AE23" i="10"/>
  <c r="AD23" i="10"/>
  <c r="AC23" i="10"/>
  <c r="AB23" i="10"/>
  <c r="AA23" i="10"/>
  <c r="Z23" i="10"/>
  <c r="Y23" i="10"/>
  <c r="O23" i="10"/>
  <c r="N23" i="10"/>
  <c r="L23" i="10"/>
  <c r="AH22" i="10"/>
  <c r="AG22" i="10"/>
  <c r="AF22" i="10"/>
  <c r="AE22" i="10"/>
  <c r="AD22" i="10"/>
  <c r="AC22" i="10"/>
  <c r="AB22" i="10"/>
  <c r="AA22" i="10"/>
  <c r="Z22" i="10"/>
  <c r="Y22" i="10"/>
  <c r="O22" i="10"/>
  <c r="N22" i="10"/>
  <c r="L22" i="10"/>
  <c r="AH21" i="10"/>
  <c r="AG21" i="10"/>
  <c r="AF21" i="10"/>
  <c r="AE21" i="10"/>
  <c r="AD21" i="10"/>
  <c r="AC21" i="10"/>
  <c r="AB21" i="10"/>
  <c r="AA21" i="10"/>
  <c r="Z21" i="10"/>
  <c r="Y21" i="10"/>
  <c r="O21" i="10"/>
  <c r="N21" i="10"/>
  <c r="L21" i="10"/>
  <c r="AH20" i="10"/>
  <c r="AG20" i="10"/>
  <c r="AF20" i="10"/>
  <c r="AE20" i="10"/>
  <c r="AD20" i="10"/>
  <c r="AC20" i="10"/>
  <c r="AB20" i="10"/>
  <c r="AA20" i="10"/>
  <c r="Z20" i="10"/>
  <c r="Y20" i="10"/>
  <c r="O20" i="10"/>
  <c r="N20" i="10"/>
  <c r="L20" i="10"/>
  <c r="AH19" i="10"/>
  <c r="AG19" i="10"/>
  <c r="AF19" i="10"/>
  <c r="AE19" i="10"/>
  <c r="AD19" i="10"/>
  <c r="AC19" i="10"/>
  <c r="AB19" i="10"/>
  <c r="AA19" i="10"/>
  <c r="Z19" i="10"/>
  <c r="Y19" i="10"/>
  <c r="O19" i="10"/>
  <c r="N19" i="10"/>
  <c r="L19" i="10"/>
  <c r="AH18" i="10"/>
  <c r="AG18" i="10"/>
  <c r="AF18" i="10"/>
  <c r="AE18" i="10"/>
  <c r="AD18" i="10"/>
  <c r="AC18" i="10"/>
  <c r="AB18" i="10"/>
  <c r="AA18" i="10"/>
  <c r="Z18" i="10"/>
  <c r="Y18" i="10"/>
  <c r="O18" i="10"/>
  <c r="N18" i="10"/>
  <c r="L18" i="10"/>
  <c r="AH17" i="10"/>
  <c r="AG17" i="10"/>
  <c r="AF17" i="10"/>
  <c r="AE17" i="10"/>
  <c r="AD17" i="10"/>
  <c r="AC17" i="10"/>
  <c r="AB17" i="10"/>
  <c r="AA17" i="10"/>
  <c r="Z17" i="10"/>
  <c r="Y17" i="10"/>
  <c r="N17" i="10"/>
  <c r="L17" i="10"/>
  <c r="AH16" i="10"/>
  <c r="AG16" i="10"/>
  <c r="AF16" i="10"/>
  <c r="AE16" i="10"/>
  <c r="AD16" i="10"/>
  <c r="AC16" i="10"/>
  <c r="AB16" i="10"/>
  <c r="AA16" i="10"/>
  <c r="Z16" i="10"/>
  <c r="Y16" i="10"/>
  <c r="N16" i="10"/>
  <c r="L16" i="10"/>
  <c r="AH15" i="10"/>
  <c r="AG15" i="10"/>
  <c r="AF15" i="10"/>
  <c r="AE15" i="10"/>
  <c r="AD15" i="10"/>
  <c r="AC15" i="10"/>
  <c r="AB15" i="10"/>
  <c r="AA15" i="10"/>
  <c r="Z15" i="10"/>
  <c r="Y15" i="10"/>
  <c r="O15" i="10"/>
  <c r="N15" i="10"/>
  <c r="L15" i="10"/>
  <c r="AH14" i="10"/>
  <c r="AG14" i="10"/>
  <c r="AF14" i="10"/>
  <c r="AE14" i="10"/>
  <c r="AD14" i="10"/>
  <c r="AC14" i="10"/>
  <c r="AB14" i="10"/>
  <c r="AA14" i="10"/>
  <c r="Z14" i="10"/>
  <c r="Y14" i="10"/>
  <c r="N14" i="10"/>
  <c r="L14" i="10"/>
  <c r="AH13" i="10"/>
  <c r="AG13" i="10"/>
  <c r="AF13" i="10"/>
  <c r="AE13" i="10"/>
  <c r="AD13" i="10"/>
  <c r="AC13" i="10"/>
  <c r="AB13" i="10"/>
  <c r="AA13" i="10"/>
  <c r="Z13" i="10"/>
  <c r="Y13" i="10"/>
  <c r="N13" i="10"/>
  <c r="L13" i="10"/>
  <c r="O13" i="10" s="1"/>
  <c r="AH12" i="10"/>
  <c r="AG12" i="10"/>
  <c r="AF12" i="10"/>
  <c r="AE12" i="10"/>
  <c r="AD12" i="10"/>
  <c r="AC12" i="10"/>
  <c r="AB12" i="10"/>
  <c r="AA12" i="10"/>
  <c r="Z12" i="10"/>
  <c r="Y12" i="10"/>
  <c r="N12" i="10"/>
  <c r="L12" i="10"/>
  <c r="Q12" i="10" s="1"/>
  <c r="AH11" i="10"/>
  <c r="AG11" i="10"/>
  <c r="AF11" i="10"/>
  <c r="AE11" i="10"/>
  <c r="AD11" i="10"/>
  <c r="AC11" i="10"/>
  <c r="AB11" i="10"/>
  <c r="AA11" i="10"/>
  <c r="Z11" i="10"/>
  <c r="Y11" i="10"/>
  <c r="N11" i="10"/>
  <c r="L11" i="10"/>
  <c r="AH10" i="10"/>
  <c r="AG10" i="10"/>
  <c r="AF10" i="10"/>
  <c r="AE10" i="10"/>
  <c r="AD10" i="10"/>
  <c r="AC10" i="10"/>
  <c r="AB10" i="10"/>
  <c r="AA10" i="10"/>
  <c r="Z10" i="10"/>
  <c r="Y10" i="10"/>
  <c r="N10" i="10"/>
  <c r="L10" i="10"/>
  <c r="O10" i="10" s="1"/>
  <c r="AH9" i="10"/>
  <c r="AG9" i="10"/>
  <c r="AF9" i="10"/>
  <c r="AE9" i="10"/>
  <c r="AD9" i="10"/>
  <c r="AC9" i="10"/>
  <c r="AB9" i="10"/>
  <c r="AA9" i="10"/>
  <c r="Z9" i="10"/>
  <c r="Y9" i="10"/>
  <c r="N9" i="10"/>
  <c r="L9" i="10"/>
  <c r="AH8" i="10"/>
  <c r="AG8" i="10"/>
  <c r="AF8" i="10"/>
  <c r="AE8" i="10"/>
  <c r="AD8" i="10"/>
  <c r="AC8" i="10"/>
  <c r="AB8" i="10"/>
  <c r="AA8" i="10"/>
  <c r="Z8" i="10"/>
  <c r="Y8" i="10"/>
  <c r="N8" i="10"/>
  <c r="L8" i="10"/>
  <c r="AH7" i="10"/>
  <c r="AG7" i="10"/>
  <c r="AF7" i="10"/>
  <c r="AE7" i="10"/>
  <c r="AD7" i="10"/>
  <c r="AC7" i="10"/>
  <c r="AB7" i="10"/>
  <c r="AA7" i="10"/>
  <c r="Z7" i="10"/>
  <c r="Y7" i="10"/>
  <c r="O7" i="10"/>
  <c r="N7" i="10"/>
  <c r="L7" i="10"/>
  <c r="Z6" i="10"/>
  <c r="Y6" i="10"/>
  <c r="N6" i="10"/>
  <c r="L6" i="10"/>
  <c r="O6" i="10" s="1"/>
  <c r="L13" i="9"/>
  <c r="L14" i="9"/>
  <c r="L15" i="9"/>
  <c r="L16" i="9"/>
  <c r="L17" i="9"/>
  <c r="K14" i="9"/>
  <c r="K15" i="9"/>
  <c r="K16" i="9"/>
  <c r="K17" i="9"/>
  <c r="K13" i="9"/>
  <c r="H3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" i="9"/>
  <c r="O3" i="5"/>
  <c r="L2" i="9" s="1"/>
  <c r="N3" i="5"/>
  <c r="K2" i="9" s="1"/>
  <c r="F4" i="5"/>
  <c r="E3" i="9" s="1"/>
  <c r="F5" i="5"/>
  <c r="E4" i="9" s="1"/>
  <c r="F6" i="5"/>
  <c r="E5" i="9" s="1"/>
  <c r="F7" i="5"/>
  <c r="E6" i="9" s="1"/>
  <c r="F8" i="5"/>
  <c r="E7" i="9" s="1"/>
  <c r="F9" i="5"/>
  <c r="E8" i="9" s="1"/>
  <c r="F10" i="5"/>
  <c r="E9" i="9" s="1"/>
  <c r="F11" i="5"/>
  <c r="E10" i="9" s="1"/>
  <c r="F12" i="5"/>
  <c r="E11" i="9" s="1"/>
  <c r="F13" i="5"/>
  <c r="E12" i="9" s="1"/>
  <c r="F14" i="5"/>
  <c r="E13" i="9" s="1"/>
  <c r="F15" i="5"/>
  <c r="E14" i="9" s="1"/>
  <c r="F16" i="5"/>
  <c r="E15" i="9" s="1"/>
  <c r="F17" i="5"/>
  <c r="E16" i="9" s="1"/>
  <c r="F18" i="5"/>
  <c r="E17" i="9" s="1"/>
  <c r="F19" i="5"/>
  <c r="E18" i="9" s="1"/>
  <c r="F20" i="5"/>
  <c r="E19" i="9" s="1"/>
  <c r="F21" i="5"/>
  <c r="E20" i="9" s="1"/>
  <c r="F22" i="5"/>
  <c r="E21" i="9" s="1"/>
  <c r="F23" i="5"/>
  <c r="E22" i="9" s="1"/>
  <c r="F24" i="5"/>
  <c r="E23" i="9" s="1"/>
  <c r="F25" i="5"/>
  <c r="E24" i="9" s="1"/>
  <c r="F26" i="5"/>
  <c r="E25" i="9" s="1"/>
  <c r="F3" i="5"/>
  <c r="E2" i="9" s="1"/>
  <c r="B4" i="5"/>
  <c r="B3" i="9" s="1"/>
  <c r="B5" i="5"/>
  <c r="B4" i="9" s="1"/>
  <c r="B6" i="5"/>
  <c r="B5" i="9" s="1"/>
  <c r="B7" i="5"/>
  <c r="B6" i="9" s="1"/>
  <c r="B8" i="5"/>
  <c r="B7" i="9" s="1"/>
  <c r="B9" i="5"/>
  <c r="B8" i="9" s="1"/>
  <c r="B10" i="5"/>
  <c r="B9" i="9" s="1"/>
  <c r="B11" i="5"/>
  <c r="B10" i="9" s="1"/>
  <c r="B12" i="5"/>
  <c r="B11" i="9" s="1"/>
  <c r="B13" i="5"/>
  <c r="B12" i="9" s="1"/>
  <c r="B14" i="5"/>
  <c r="B13" i="9" s="1"/>
  <c r="B15" i="5"/>
  <c r="B14" i="9" s="1"/>
  <c r="B16" i="5"/>
  <c r="B15" i="9" s="1"/>
  <c r="B17" i="5"/>
  <c r="B16" i="9" s="1"/>
  <c r="B18" i="5"/>
  <c r="B17" i="9" s="1"/>
  <c r="B19" i="5"/>
  <c r="B18" i="9" s="1"/>
  <c r="B20" i="5"/>
  <c r="B19" i="9" s="1"/>
  <c r="B21" i="5"/>
  <c r="B20" i="9" s="1"/>
  <c r="B22" i="5"/>
  <c r="B21" i="9" s="1"/>
  <c r="B23" i="5"/>
  <c r="B22" i="9" s="1"/>
  <c r="B24" i="5"/>
  <c r="B23" i="9" s="1"/>
  <c r="B25" i="5"/>
  <c r="B24" i="9" s="1"/>
  <c r="B26" i="5"/>
  <c r="B25" i="9" s="1"/>
  <c r="B3" i="5"/>
  <c r="B2" i="9" s="1"/>
  <c r="C18" i="3"/>
  <c r="V13" i="10" l="1"/>
  <c r="S13" i="10"/>
  <c r="S8" i="10"/>
  <c r="R21" i="10"/>
  <c r="W14" i="10"/>
  <c r="V11" i="10"/>
  <c r="V14" i="10"/>
  <c r="U9" i="10"/>
  <c r="O12" i="10"/>
  <c r="Q11" i="10"/>
  <c r="Q10" i="10"/>
  <c r="T11" i="10"/>
  <c r="R10" i="10"/>
  <c r="U26" i="10"/>
  <c r="U10" i="10"/>
  <c r="O8" i="10"/>
  <c r="R16" i="10"/>
  <c r="Q13" i="10"/>
  <c r="R15" i="10"/>
  <c r="U11" i="10"/>
  <c r="W12" i="10"/>
  <c r="W28" i="10"/>
  <c r="V20" i="10"/>
  <c r="R8" i="10"/>
  <c r="R29" i="10"/>
  <c r="W7" i="10"/>
  <c r="Q26" i="10"/>
  <c r="T28" i="10"/>
  <c r="S29" i="10"/>
  <c r="X18" i="10"/>
  <c r="S19" i="10"/>
  <c r="W20" i="10"/>
  <c r="T27" i="10"/>
  <c r="T29" i="10"/>
  <c r="Q7" i="10"/>
  <c r="S15" i="10"/>
  <c r="V25" i="10"/>
  <c r="V29" i="10"/>
  <c r="X7" i="10"/>
  <c r="Q18" i="10"/>
  <c r="W29" i="10"/>
  <c r="X21" i="10"/>
  <c r="X27" i="10"/>
  <c r="R17" i="10"/>
  <c r="R18" i="10"/>
  <c r="W24" i="10"/>
  <c r="X29" i="10"/>
  <c r="V17" i="10"/>
  <c r="S18" i="10"/>
  <c r="V23" i="10"/>
  <c r="X11" i="10"/>
  <c r="S16" i="10"/>
  <c r="S24" i="10"/>
  <c r="Q29" i="10"/>
  <c r="U27" i="10"/>
  <c r="W15" i="10"/>
  <c r="U12" i="10"/>
  <c r="Q14" i="10"/>
  <c r="O11" i="10"/>
  <c r="R13" i="10"/>
  <c r="U14" i="10"/>
  <c r="Q15" i="10"/>
  <c r="U22" i="10"/>
  <c r="X23" i="10"/>
  <c r="V22" i="10"/>
  <c r="Q23" i="10"/>
  <c r="W25" i="10"/>
  <c r="R26" i="10"/>
  <c r="X28" i="10"/>
  <c r="T19" i="10"/>
  <c r="X9" i="10"/>
  <c r="U16" i="10"/>
  <c r="O17" i="10"/>
  <c r="V19" i="10"/>
  <c r="Q20" i="10"/>
  <c r="W22" i="10"/>
  <c r="R23" i="10"/>
  <c r="X25" i="10"/>
  <c r="S26" i="10"/>
  <c r="V9" i="10"/>
  <c r="X15" i="10"/>
  <c r="W9" i="10"/>
  <c r="X12" i="10"/>
  <c r="T16" i="10"/>
  <c r="U19" i="10"/>
  <c r="R7" i="10"/>
  <c r="S10" i="10"/>
  <c r="T13" i="10"/>
  <c r="S7" i="10"/>
  <c r="T10" i="10"/>
  <c r="U13" i="10"/>
  <c r="O14" i="10"/>
  <c r="V16" i="10"/>
  <c r="Q17" i="10"/>
  <c r="W19" i="10"/>
  <c r="R20" i="10"/>
  <c r="X22" i="10"/>
  <c r="S23" i="10"/>
  <c r="T26" i="10"/>
  <c r="T23" i="10"/>
  <c r="U23" i="10"/>
  <c r="V26" i="10"/>
  <c r="Q27" i="10"/>
  <c r="Q24" i="10"/>
  <c r="W26" i="10"/>
  <c r="R27" i="10"/>
  <c r="T7" i="10"/>
  <c r="W16" i="10"/>
  <c r="X19" i="10"/>
  <c r="S20" i="10"/>
  <c r="U7" i="10"/>
  <c r="V10" i="10"/>
  <c r="W13" i="10"/>
  <c r="R14" i="10"/>
  <c r="X16" i="10"/>
  <c r="S17" i="10"/>
  <c r="T20" i="10"/>
  <c r="V7" i="10"/>
  <c r="Q8" i="10"/>
  <c r="W10" i="10"/>
  <c r="R11" i="10"/>
  <c r="X13" i="10"/>
  <c r="S14" i="10"/>
  <c r="T17" i="10"/>
  <c r="U20" i="10"/>
  <c r="X10" i="10"/>
  <c r="S11" i="10"/>
  <c r="T14" i="10"/>
  <c r="U17" i="10"/>
  <c r="Q21" i="10"/>
  <c r="W23" i="10"/>
  <c r="R24" i="10"/>
  <c r="X26" i="10"/>
  <c r="S27" i="10"/>
  <c r="V27" i="10"/>
  <c r="Q28" i="10"/>
  <c r="V24" i="10"/>
  <c r="Q25" i="10"/>
  <c r="W27" i="10"/>
  <c r="R28" i="10"/>
  <c r="T8" i="10"/>
  <c r="W17" i="10"/>
  <c r="T24" i="10"/>
  <c r="U8" i="10"/>
  <c r="X17" i="10"/>
  <c r="V8" i="10"/>
  <c r="X14" i="10"/>
  <c r="W8" i="10"/>
  <c r="R9" i="10"/>
  <c r="S12" i="10"/>
  <c r="T15" i="10"/>
  <c r="U18" i="10"/>
  <c r="V21" i="10"/>
  <c r="Q22" i="10"/>
  <c r="R25" i="10"/>
  <c r="S28" i="10"/>
  <c r="O9" i="10"/>
  <c r="U24" i="10"/>
  <c r="Q9" i="10"/>
  <c r="W11" i="10"/>
  <c r="R12" i="10"/>
  <c r="U21" i="10"/>
  <c r="X8" i="10"/>
  <c r="S9" i="10"/>
  <c r="T12" i="10"/>
  <c r="U15" i="10"/>
  <c r="O16" i="10"/>
  <c r="V18" i="10"/>
  <c r="Q19" i="10"/>
  <c r="W21" i="10"/>
  <c r="R22" i="10"/>
  <c r="X24" i="10"/>
  <c r="S25" i="10"/>
  <c r="T9" i="10"/>
  <c r="V15" i="10"/>
  <c r="Q16" i="10"/>
  <c r="W18" i="10"/>
  <c r="R19" i="10"/>
  <c r="S22" i="10"/>
  <c r="T25" i="10"/>
  <c r="U28" i="10"/>
  <c r="X20" i="10"/>
  <c r="T21" i="10"/>
  <c r="T18" i="10"/>
  <c r="V12" i="10"/>
  <c r="T22" i="10"/>
  <c r="U25" i="10"/>
  <c r="V28" i="10"/>
  <c r="S21" i="10"/>
  <c r="AH29" i="4"/>
  <c r="AG29" i="4"/>
  <c r="AF29" i="4"/>
  <c r="AE29" i="4"/>
  <c r="AD29" i="4"/>
  <c r="AC29" i="4"/>
  <c r="AB29" i="4"/>
  <c r="AA29" i="4"/>
  <c r="Z29" i="4"/>
  <c r="L29" i="4"/>
  <c r="X29" i="4" s="1"/>
  <c r="AH28" i="4"/>
  <c r="AG28" i="4"/>
  <c r="AF28" i="4"/>
  <c r="AE28" i="4"/>
  <c r="AD28" i="4"/>
  <c r="AC28" i="4"/>
  <c r="AB28" i="4"/>
  <c r="AA28" i="4"/>
  <c r="Z28" i="4"/>
  <c r="L28" i="4"/>
  <c r="AH27" i="4"/>
  <c r="AG27" i="4"/>
  <c r="AF27" i="4"/>
  <c r="AE27" i="4"/>
  <c r="AD27" i="4"/>
  <c r="AC27" i="4"/>
  <c r="AB27" i="4"/>
  <c r="AA27" i="4"/>
  <c r="Z27" i="4"/>
  <c r="L27" i="4"/>
  <c r="AH26" i="4"/>
  <c r="AG26" i="4"/>
  <c r="AF26" i="4"/>
  <c r="AE26" i="4"/>
  <c r="AD26" i="4"/>
  <c r="AC26" i="4"/>
  <c r="AB26" i="4"/>
  <c r="AA26" i="4"/>
  <c r="Z26" i="4"/>
  <c r="L26" i="4"/>
  <c r="AH25" i="4"/>
  <c r="AG25" i="4"/>
  <c r="AF25" i="4"/>
  <c r="AE25" i="4"/>
  <c r="AD25" i="4"/>
  <c r="AC25" i="4"/>
  <c r="AB25" i="4"/>
  <c r="AA25" i="4"/>
  <c r="Z25" i="4"/>
  <c r="L25" i="4"/>
  <c r="AH24" i="4"/>
  <c r="AG24" i="4"/>
  <c r="AF24" i="4"/>
  <c r="AE24" i="4"/>
  <c r="AD24" i="4"/>
  <c r="AC24" i="4"/>
  <c r="AB24" i="4"/>
  <c r="AA24" i="4"/>
  <c r="Z24" i="4"/>
  <c r="L24" i="4"/>
  <c r="AH23" i="4"/>
  <c r="AG23" i="4"/>
  <c r="AF23" i="4"/>
  <c r="AE23" i="4"/>
  <c r="AD23" i="4"/>
  <c r="AC23" i="4"/>
  <c r="AB23" i="4"/>
  <c r="AA23" i="4"/>
  <c r="Z23" i="4"/>
  <c r="L23" i="4"/>
  <c r="AH22" i="4"/>
  <c r="AG22" i="4"/>
  <c r="AF22" i="4"/>
  <c r="AE22" i="4"/>
  <c r="AD22" i="4"/>
  <c r="AC22" i="4"/>
  <c r="AB22" i="4"/>
  <c r="AA22" i="4"/>
  <c r="Z22" i="4"/>
  <c r="L22" i="4"/>
  <c r="AH21" i="4"/>
  <c r="AG21" i="4"/>
  <c r="AF21" i="4"/>
  <c r="AE21" i="4"/>
  <c r="AD21" i="4"/>
  <c r="AC21" i="4"/>
  <c r="AB21" i="4"/>
  <c r="AA21" i="4"/>
  <c r="Z21" i="4"/>
  <c r="L21" i="4"/>
  <c r="AH20" i="4"/>
  <c r="AG20" i="4"/>
  <c r="AF20" i="4"/>
  <c r="AE20" i="4"/>
  <c r="AD20" i="4"/>
  <c r="AC20" i="4"/>
  <c r="AB20" i="4"/>
  <c r="AA20" i="4"/>
  <c r="Z20" i="4"/>
  <c r="L20" i="4"/>
  <c r="AH19" i="4"/>
  <c r="AG19" i="4"/>
  <c r="AF19" i="4"/>
  <c r="AE19" i="4"/>
  <c r="AD19" i="4"/>
  <c r="AC19" i="4"/>
  <c r="AB19" i="4"/>
  <c r="AA19" i="4"/>
  <c r="Z19" i="4"/>
  <c r="L19" i="4"/>
  <c r="AH18" i="4"/>
  <c r="AG18" i="4"/>
  <c r="AF18" i="4"/>
  <c r="AE18" i="4"/>
  <c r="AD18" i="4"/>
  <c r="AC18" i="4"/>
  <c r="AB18" i="4"/>
  <c r="AA18" i="4"/>
  <c r="Z18" i="4"/>
  <c r="L18" i="4"/>
  <c r="AH17" i="4"/>
  <c r="AG17" i="4"/>
  <c r="AF17" i="4"/>
  <c r="AE17" i="4"/>
  <c r="AD17" i="4"/>
  <c r="AC17" i="4"/>
  <c r="AB17" i="4"/>
  <c r="AA17" i="4"/>
  <c r="Z17" i="4"/>
  <c r="L17" i="4"/>
  <c r="AH16" i="4"/>
  <c r="AG16" i="4"/>
  <c r="AF16" i="4"/>
  <c r="AE16" i="4"/>
  <c r="AD16" i="4"/>
  <c r="AC16" i="4"/>
  <c r="AB16" i="4"/>
  <c r="AA16" i="4"/>
  <c r="Z16" i="4"/>
  <c r="L16" i="4"/>
  <c r="Y16" i="4"/>
  <c r="AH15" i="4"/>
  <c r="AG15" i="4"/>
  <c r="AF15" i="4"/>
  <c r="AE15" i="4"/>
  <c r="AD15" i="4"/>
  <c r="AC15" i="4"/>
  <c r="AB15" i="4"/>
  <c r="AA15" i="4"/>
  <c r="Z15" i="4"/>
  <c r="L15" i="4"/>
  <c r="AH14" i="4"/>
  <c r="AG14" i="4"/>
  <c r="AF14" i="4"/>
  <c r="AE14" i="4"/>
  <c r="AD14" i="4"/>
  <c r="AC14" i="4"/>
  <c r="AB14" i="4"/>
  <c r="AA14" i="4"/>
  <c r="Z14" i="4"/>
  <c r="L14" i="4"/>
  <c r="AH13" i="4"/>
  <c r="AG13" i="4"/>
  <c r="AF13" i="4"/>
  <c r="AE13" i="4"/>
  <c r="AD13" i="4"/>
  <c r="AC13" i="4"/>
  <c r="AB13" i="4"/>
  <c r="AA13" i="4"/>
  <c r="Z13" i="4"/>
  <c r="L13" i="4"/>
  <c r="R13" i="4" s="1"/>
  <c r="AH12" i="4"/>
  <c r="AG12" i="4"/>
  <c r="AF12" i="4"/>
  <c r="AE12" i="4"/>
  <c r="AD12" i="4"/>
  <c r="AC12" i="4"/>
  <c r="AB12" i="4"/>
  <c r="AA12" i="4"/>
  <c r="Z12" i="4"/>
  <c r="L12" i="4"/>
  <c r="AH11" i="4"/>
  <c r="AG11" i="4"/>
  <c r="AF11" i="4"/>
  <c r="AE11" i="4"/>
  <c r="AD11" i="4"/>
  <c r="AC11" i="4"/>
  <c r="AB11" i="4"/>
  <c r="AA11" i="4"/>
  <c r="Z11" i="4"/>
  <c r="L11" i="4"/>
  <c r="AH10" i="4"/>
  <c r="AG10" i="4"/>
  <c r="AF10" i="4"/>
  <c r="AE10" i="4"/>
  <c r="AD10" i="4"/>
  <c r="AC10" i="4"/>
  <c r="AB10" i="4"/>
  <c r="AA10" i="4"/>
  <c r="Z10" i="4"/>
  <c r="L10" i="4"/>
  <c r="AH9" i="4"/>
  <c r="AG9" i="4"/>
  <c r="AF9" i="4"/>
  <c r="AE9" i="4"/>
  <c r="AD9" i="4"/>
  <c r="AC9" i="4"/>
  <c r="AB9" i="4"/>
  <c r="AA9" i="4"/>
  <c r="Z9" i="4"/>
  <c r="L9" i="4"/>
  <c r="AH8" i="4"/>
  <c r="AG8" i="4"/>
  <c r="AF8" i="4"/>
  <c r="AE8" i="4"/>
  <c r="AD8" i="4"/>
  <c r="AC8" i="4"/>
  <c r="AB8" i="4"/>
  <c r="AA8" i="4"/>
  <c r="Z8" i="4"/>
  <c r="L8" i="4"/>
  <c r="AH7" i="4"/>
  <c r="AG7" i="4"/>
  <c r="AF7" i="4"/>
  <c r="AE7" i="4"/>
  <c r="AD7" i="4"/>
  <c r="AC7" i="4"/>
  <c r="AB7" i="4"/>
  <c r="AA7" i="4"/>
  <c r="Z7" i="4"/>
  <c r="L7" i="4"/>
  <c r="Z6" i="4"/>
  <c r="L6" i="4"/>
  <c r="N6" i="4"/>
  <c r="X21" i="4" l="1"/>
  <c r="X18" i="4"/>
  <c r="X26" i="4"/>
  <c r="W7" i="4"/>
  <c r="Q9" i="4"/>
  <c r="S11" i="4"/>
  <c r="R18" i="4"/>
  <c r="R28" i="4"/>
  <c r="X14" i="4"/>
  <c r="U9" i="4"/>
  <c r="T11" i="4"/>
  <c r="X16" i="4"/>
  <c r="S9" i="4"/>
  <c r="Q19" i="4"/>
  <c r="X22" i="4"/>
  <c r="Q25" i="4"/>
  <c r="S25" i="4"/>
  <c r="Q29" i="4"/>
  <c r="Q18" i="4"/>
  <c r="R29" i="4"/>
  <c r="V23" i="4"/>
  <c r="T7" i="4"/>
  <c r="V28" i="4"/>
  <c r="Q8" i="4"/>
  <c r="Q28" i="4"/>
  <c r="T8" i="4"/>
  <c r="U8" i="4"/>
  <c r="S18" i="4"/>
  <c r="S28" i="4"/>
  <c r="T29" i="4"/>
  <c r="Q11" i="4"/>
  <c r="S24" i="4"/>
  <c r="T28" i="4"/>
  <c r="U29" i="4"/>
  <c r="R19" i="4"/>
  <c r="V27" i="4"/>
  <c r="U28" i="4"/>
  <c r="W29" i="4"/>
  <c r="U14" i="4"/>
  <c r="R17" i="4"/>
  <c r="U27" i="4"/>
  <c r="W28" i="4"/>
  <c r="S12" i="4"/>
  <c r="X25" i="4"/>
  <c r="R7" i="4"/>
  <c r="W17" i="4"/>
  <c r="D4" i="6"/>
  <c r="C4" i="6" s="1"/>
  <c r="D11" i="6"/>
  <c r="C11" i="6" s="1"/>
  <c r="D21" i="6"/>
  <c r="C21" i="6" s="1"/>
  <c r="D5" i="6"/>
  <c r="C5" i="6" s="1"/>
  <c r="D22" i="6"/>
  <c r="C22" i="6" s="1"/>
  <c r="D20" i="6"/>
  <c r="C20" i="6" s="1"/>
  <c r="D17" i="6"/>
  <c r="C17" i="6" s="1"/>
  <c r="D26" i="6"/>
  <c r="C26" i="6" s="1"/>
  <c r="G26" i="5" s="1"/>
  <c r="F25" i="9" s="1"/>
  <c r="D19" i="6"/>
  <c r="C19" i="6" s="1"/>
  <c r="D16" i="6"/>
  <c r="C16" i="6" s="1"/>
  <c r="D14" i="6"/>
  <c r="C14" i="6" s="1"/>
  <c r="D23" i="6"/>
  <c r="C23" i="6" s="1"/>
  <c r="D25" i="6"/>
  <c r="C25" i="6" s="1"/>
  <c r="D13" i="6"/>
  <c r="C13" i="6" s="1"/>
  <c r="D24" i="6"/>
  <c r="C24" i="6" s="1"/>
  <c r="N11" i="4"/>
  <c r="O12" i="4"/>
  <c r="D15" i="6" s="1"/>
  <c r="C15" i="6" s="1"/>
  <c r="N14" i="4"/>
  <c r="D16" i="2" s="1"/>
  <c r="N15" i="4"/>
  <c r="D18" i="2" s="1"/>
  <c r="N18" i="4"/>
  <c r="O20" i="4"/>
  <c r="Y20" i="4"/>
  <c r="N22" i="4"/>
  <c r="Y24" i="4"/>
  <c r="O28" i="4"/>
  <c r="N23" i="4"/>
  <c r="Y26" i="4"/>
  <c r="Y27" i="4"/>
  <c r="S20" i="4"/>
  <c r="W22" i="4"/>
  <c r="U15" i="4"/>
  <c r="Q16" i="4"/>
  <c r="U13" i="4"/>
  <c r="V14" i="4"/>
  <c r="S7" i="4"/>
  <c r="U10" i="4"/>
  <c r="W13" i="4"/>
  <c r="Q14" i="4"/>
  <c r="Q17" i="4"/>
  <c r="T20" i="4"/>
  <c r="Q26" i="4"/>
  <c r="W9" i="4"/>
  <c r="Q22" i="4"/>
  <c r="T10" i="4"/>
  <c r="O8" i="4"/>
  <c r="D7" i="6" s="1"/>
  <c r="C7" i="6" s="1"/>
  <c r="W10" i="4"/>
  <c r="V11" i="4"/>
  <c r="R14" i="4"/>
  <c r="S17" i="4"/>
  <c r="U20" i="4"/>
  <c r="Q23" i="4"/>
  <c r="R26" i="4"/>
  <c r="X28" i="4"/>
  <c r="N10" i="4"/>
  <c r="D7" i="2" s="1"/>
  <c r="U7" i="4"/>
  <c r="X8" i="4"/>
  <c r="X10" i="4"/>
  <c r="S14" i="4"/>
  <c r="U17" i="4"/>
  <c r="V18" i="4"/>
  <c r="W20" i="4"/>
  <c r="S23" i="4"/>
  <c r="S26" i="4"/>
  <c r="V21" i="4"/>
  <c r="T23" i="4"/>
  <c r="O24" i="4"/>
  <c r="T26" i="4"/>
  <c r="S8" i="4"/>
  <c r="R11" i="4"/>
  <c r="W14" i="4"/>
  <c r="V15" i="4"/>
  <c r="Q21" i="4"/>
  <c r="U23" i="4"/>
  <c r="X24" i="4"/>
  <c r="U26" i="4"/>
  <c r="R21" i="4"/>
  <c r="W23" i="4"/>
  <c r="Q24" i="4"/>
  <c r="W26" i="4"/>
  <c r="N27" i="4"/>
  <c r="S21" i="4"/>
  <c r="W8" i="4"/>
  <c r="R9" i="4"/>
  <c r="U11" i="4"/>
  <c r="X12" i="4"/>
  <c r="R15" i="4"/>
  <c r="U18" i="4"/>
  <c r="U21" i="4"/>
  <c r="U24" i="4"/>
  <c r="Q27" i="4"/>
  <c r="Q15" i="4"/>
  <c r="W11" i="4"/>
  <c r="Q12" i="4"/>
  <c r="S15" i="4"/>
  <c r="O16" i="4"/>
  <c r="D12" i="6" s="1"/>
  <c r="C12" i="6" s="1"/>
  <c r="W18" i="4"/>
  <c r="V19" i="4"/>
  <c r="W21" i="4"/>
  <c r="W24" i="4"/>
  <c r="V25" i="4"/>
  <c r="T27" i="4"/>
  <c r="R25" i="4"/>
  <c r="W27" i="4"/>
  <c r="R22" i="4"/>
  <c r="T25" i="4"/>
  <c r="V10" i="4"/>
  <c r="T12" i="4"/>
  <c r="S16" i="4"/>
  <c r="S19" i="4"/>
  <c r="Q10" i="4"/>
  <c r="T16" i="4"/>
  <c r="T19" i="4"/>
  <c r="V7" i="4"/>
  <c r="R10" i="4"/>
  <c r="Q13" i="4"/>
  <c r="U16" i="4"/>
  <c r="U19" i="4"/>
  <c r="X20" i="4"/>
  <c r="S22" i="4"/>
  <c r="U25" i="4"/>
  <c r="W15" i="4"/>
  <c r="U12" i="4"/>
  <c r="W12" i="4"/>
  <c r="Q7" i="4"/>
  <c r="S10" i="4"/>
  <c r="S13" i="4"/>
  <c r="W16" i="4"/>
  <c r="W19" i="4"/>
  <c r="Q20" i="4"/>
  <c r="U22" i="4"/>
  <c r="W25" i="4"/>
  <c r="Y10" i="4"/>
  <c r="Y28" i="4"/>
  <c r="Y8" i="4"/>
  <c r="Y6" i="4"/>
  <c r="Y12" i="4"/>
  <c r="Y21" i="4"/>
  <c r="D3" i="2"/>
  <c r="D21" i="2"/>
  <c r="D15" i="2"/>
  <c r="D4" i="2"/>
  <c r="D23" i="2"/>
  <c r="D25" i="2"/>
  <c r="D17" i="2"/>
  <c r="D24" i="2"/>
  <c r="D26" i="2"/>
  <c r="D8" i="2"/>
  <c r="D22" i="2"/>
  <c r="D20" i="2"/>
  <c r="D19" i="2"/>
  <c r="N7" i="4"/>
  <c r="D10" i="2" s="1"/>
  <c r="N19" i="4"/>
  <c r="Y29" i="4"/>
  <c r="Y17" i="4"/>
  <c r="S29" i="4"/>
  <c r="O7" i="4"/>
  <c r="D10" i="6" s="1"/>
  <c r="C10" i="6" s="1"/>
  <c r="X7" i="4"/>
  <c r="R8" i="4"/>
  <c r="T9" i="4"/>
  <c r="O11" i="4"/>
  <c r="D8" i="6" s="1"/>
  <c r="C8" i="6" s="1"/>
  <c r="X11" i="4"/>
  <c r="R12" i="4"/>
  <c r="T13" i="4"/>
  <c r="O15" i="4"/>
  <c r="D18" i="6" s="1"/>
  <c r="C18" i="6" s="1"/>
  <c r="X15" i="4"/>
  <c r="R16" i="4"/>
  <c r="T17" i="4"/>
  <c r="O19" i="4"/>
  <c r="X19" i="4"/>
  <c r="R20" i="4"/>
  <c r="T21" i="4"/>
  <c r="V22" i="4"/>
  <c r="O23" i="4"/>
  <c r="X23" i="4"/>
  <c r="R24" i="4"/>
  <c r="V26" i="4"/>
  <c r="O27" i="4"/>
  <c r="X27" i="4"/>
  <c r="Y7" i="4"/>
  <c r="Y23" i="4"/>
  <c r="N26" i="4"/>
  <c r="O6" i="4"/>
  <c r="D6" i="6" s="1"/>
  <c r="C6" i="6" s="1"/>
  <c r="V9" i="4"/>
  <c r="O10" i="4"/>
  <c r="D9" i="6" s="1"/>
  <c r="C9" i="6" s="1"/>
  <c r="D5" i="2"/>
  <c r="V13" i="4"/>
  <c r="O14" i="4"/>
  <c r="V17" i="4"/>
  <c r="O18" i="4"/>
  <c r="O22" i="4"/>
  <c r="R23" i="4"/>
  <c r="T24" i="4"/>
  <c r="O26" i="4"/>
  <c r="R27" i="4"/>
  <c r="V29" i="4"/>
  <c r="S27" i="4"/>
  <c r="N29" i="4"/>
  <c r="N13" i="4"/>
  <c r="D12" i="2" s="1"/>
  <c r="Y14" i="4"/>
  <c r="N17" i="4"/>
  <c r="Y18" i="4"/>
  <c r="N21" i="4"/>
  <c r="Y22" i="4"/>
  <c r="N25" i="4"/>
  <c r="D11" i="2"/>
  <c r="V8" i="4"/>
  <c r="O9" i="4"/>
  <c r="D3" i="6" s="1"/>
  <c r="C3" i="6" s="1"/>
  <c r="X9" i="4"/>
  <c r="V12" i="4"/>
  <c r="O13" i="4"/>
  <c r="X13" i="4"/>
  <c r="T15" i="4"/>
  <c r="V16" i="4"/>
  <c r="O17" i="4"/>
  <c r="X17" i="4"/>
  <c r="V20" i="4"/>
  <c r="O21" i="4"/>
  <c r="V24" i="4"/>
  <c r="O25" i="4"/>
  <c r="O29" i="4"/>
  <c r="N9" i="4"/>
  <c r="D6" i="2" s="1"/>
  <c r="N12" i="4"/>
  <c r="D14" i="2" s="1"/>
  <c r="N20" i="4"/>
  <c r="Y11" i="4"/>
  <c r="Y15" i="4"/>
  <c r="Y19" i="4"/>
  <c r="N8" i="4"/>
  <c r="D9" i="2" s="1"/>
  <c r="Y9" i="4"/>
  <c r="Y13" i="4"/>
  <c r="N16" i="4"/>
  <c r="D13" i="2" s="1"/>
  <c r="N24" i="4"/>
  <c r="Y25" i="4"/>
  <c r="N28" i="4"/>
  <c r="T14" i="4"/>
  <c r="T18" i="4"/>
  <c r="T22" i="4"/>
  <c r="G5" i="5" l="1"/>
  <c r="F4" i="9" s="1"/>
  <c r="G21" i="5"/>
  <c r="F20" i="9" s="1"/>
  <c r="G20" i="5"/>
  <c r="F19" i="9" s="1"/>
  <c r="G23" i="5"/>
  <c r="F22" i="9" s="1"/>
  <c r="G13" i="5"/>
  <c r="F12" i="9" s="1"/>
  <c r="G25" i="5"/>
  <c r="F24" i="9" s="1"/>
  <c r="G24" i="5"/>
  <c r="F23" i="9" s="1"/>
  <c r="G10" i="5"/>
  <c r="F9" i="9" s="1"/>
  <c r="G4" i="5"/>
  <c r="F3" i="9" s="1"/>
  <c r="G19" i="5"/>
  <c r="F18" i="9" s="1"/>
  <c r="G6" i="5"/>
  <c r="F5" i="9" s="1"/>
  <c r="G18" i="5"/>
  <c r="F17" i="9" s="1"/>
  <c r="G17" i="5"/>
  <c r="F16" i="9" s="1"/>
  <c r="G12" i="5"/>
  <c r="F11" i="9" s="1"/>
  <c r="G8" i="5"/>
  <c r="F7" i="9" s="1"/>
  <c r="G11" i="5"/>
  <c r="F10" i="9" s="1"/>
  <c r="G16" i="5"/>
  <c r="F15" i="9" s="1"/>
  <c r="G3" i="5"/>
  <c r="F2" i="9" s="1"/>
  <c r="G22" i="5"/>
  <c r="F21" i="9" s="1"/>
  <c r="G15" i="5"/>
  <c r="F14" i="9" s="1"/>
  <c r="G7" i="5"/>
  <c r="F6" i="9" s="1"/>
  <c r="G9" i="5"/>
  <c r="F8" i="9" s="1"/>
  <c r="G14" i="5"/>
  <c r="F13" i="9" s="1"/>
  <c r="C3" i="3"/>
  <c r="C6" i="3"/>
  <c r="C4" i="3"/>
  <c r="C14" i="3"/>
  <c r="C9" i="3"/>
  <c r="C19" i="3"/>
  <c r="K14" i="5" s="1"/>
  <c r="I13" i="9" s="1"/>
  <c r="C5" i="3"/>
  <c r="C10" i="3"/>
  <c r="C13" i="3"/>
  <c r="C8" i="3"/>
  <c r="C12" i="3"/>
  <c r="C15" i="3"/>
  <c r="C21" i="3"/>
  <c r="K21" i="5" s="1"/>
  <c r="I20" i="9" s="1"/>
  <c r="C7" i="3"/>
  <c r="C24" i="3"/>
  <c r="C22" i="3"/>
  <c r="C11" i="3"/>
  <c r="K15" i="5" s="1"/>
  <c r="I14" i="9" s="1"/>
  <c r="C16" i="3"/>
  <c r="C26" i="3"/>
  <c r="K24" i="5" s="1"/>
  <c r="I23" i="9" s="1"/>
  <c r="C20" i="3"/>
  <c r="C23" i="3"/>
  <c r="C17" i="3"/>
  <c r="C25" i="3"/>
  <c r="C3" i="2"/>
  <c r="C8" i="2"/>
  <c r="C5" i="2"/>
  <c r="C22" i="2"/>
  <c r="C11" i="2"/>
  <c r="C20" i="2"/>
  <c r="C9" i="2"/>
  <c r="C19" i="2"/>
  <c r="C18" i="2"/>
  <c r="C6" i="2"/>
  <c r="C16" i="2"/>
  <c r="C15" i="2"/>
  <c r="C23" i="2"/>
  <c r="C13" i="2"/>
  <c r="C24" i="2"/>
  <c r="C12" i="2"/>
  <c r="C7" i="2"/>
  <c r="C21" i="2"/>
  <c r="C14" i="2"/>
  <c r="C4" i="2"/>
  <c r="C25" i="2"/>
  <c r="C17" i="2"/>
  <c r="C26" i="2"/>
  <c r="C26" i="5" s="1"/>
  <c r="C25" i="9" s="1"/>
  <c r="C10" i="2"/>
  <c r="K13" i="5" l="1"/>
  <c r="I12" i="9" s="1"/>
  <c r="K22" i="5"/>
  <c r="I21" i="9" s="1"/>
  <c r="K26" i="5"/>
  <c r="I25" i="9" s="1"/>
  <c r="K16" i="5"/>
  <c r="I15" i="9" s="1"/>
  <c r="K12" i="5"/>
  <c r="I11" i="9" s="1"/>
  <c r="K6" i="5"/>
  <c r="I5" i="9" s="1"/>
  <c r="K25" i="5"/>
  <c r="I24" i="9" s="1"/>
  <c r="K17" i="5"/>
  <c r="I16" i="9" s="1"/>
  <c r="K19" i="5"/>
  <c r="I18" i="9" s="1"/>
  <c r="K3" i="5"/>
  <c r="I2" i="9" s="1"/>
  <c r="K11" i="5"/>
  <c r="I10" i="9" s="1"/>
  <c r="K10" i="5"/>
  <c r="I9" i="9" s="1"/>
  <c r="K9" i="5"/>
  <c r="I8" i="9" s="1"/>
  <c r="K7" i="5"/>
  <c r="I6" i="9" s="1"/>
  <c r="K18" i="5"/>
  <c r="I17" i="9" s="1"/>
  <c r="K4" i="5"/>
  <c r="I3" i="9" s="1"/>
  <c r="K23" i="5"/>
  <c r="I22" i="9" s="1"/>
  <c r="K20" i="5"/>
  <c r="I19" i="9" s="1"/>
  <c r="K8" i="5"/>
  <c r="I7" i="9" s="1"/>
  <c r="K5" i="5"/>
  <c r="I4" i="9" s="1"/>
  <c r="C24" i="5"/>
  <c r="C23" i="9" s="1"/>
  <c r="C25" i="5"/>
  <c r="C24" i="9" s="1"/>
  <c r="C21" i="5"/>
  <c r="C20" i="9" s="1"/>
  <c r="C4" i="5"/>
  <c r="C3" i="9" s="1"/>
  <c r="C17" i="5"/>
  <c r="C16" i="9" s="1"/>
  <c r="C7" i="5"/>
  <c r="C6" i="9" s="1"/>
  <c r="C6" i="5"/>
  <c r="C5" i="9" s="1"/>
  <c r="C5" i="5"/>
  <c r="C4" i="9" s="1"/>
  <c r="C16" i="5"/>
  <c r="C15" i="9" s="1"/>
  <c r="C13" i="5"/>
  <c r="C12" i="9" s="1"/>
  <c r="C10" i="5"/>
  <c r="C9" i="9" s="1"/>
  <c r="C20" i="5"/>
  <c r="C19" i="9" s="1"/>
  <c r="C18" i="5"/>
  <c r="C17" i="9" s="1"/>
  <c r="C19" i="5"/>
  <c r="C18" i="9" s="1"/>
  <c r="C11" i="5"/>
  <c r="C10" i="9" s="1"/>
  <c r="C12" i="5"/>
  <c r="C11" i="9" s="1"/>
  <c r="C3" i="5"/>
  <c r="C2" i="9" s="1"/>
  <c r="C23" i="5"/>
  <c r="C22" i="9" s="1"/>
  <c r="C15" i="5"/>
  <c r="C14" i="9" s="1"/>
  <c r="C9" i="5"/>
  <c r="C8" i="9" s="1"/>
  <c r="C8" i="5"/>
  <c r="C7" i="9" s="1"/>
  <c r="C22" i="5"/>
  <c r="C21" i="9" s="1"/>
  <c r="C14" i="5"/>
  <c r="C13" i="9" s="1"/>
</calcChain>
</file>

<file path=xl/sharedStrings.xml><?xml version="1.0" encoding="utf-8"?>
<sst xmlns="http://schemas.openxmlformats.org/spreadsheetml/2006/main" count="1079" uniqueCount="249">
  <si>
    <t>NYBO, Steen</t>
  </si>
  <si>
    <t>Steen N.</t>
  </si>
  <si>
    <t>PEDERSEN, Erik Meincke</t>
  </si>
  <si>
    <t>Erik M.</t>
  </si>
  <si>
    <t>LUND, Carsten</t>
  </si>
  <si>
    <t>Carsten L.</t>
  </si>
  <si>
    <t>CLAUSEN, Morten</t>
  </si>
  <si>
    <t>Morten C.</t>
  </si>
  <si>
    <t>THYBO, Robin</t>
  </si>
  <si>
    <t>Robin T.</t>
  </si>
  <si>
    <t>PAASCH, Kim</t>
  </si>
  <si>
    <t>Kim P.</t>
  </si>
  <si>
    <t>NIELSEN, Jesper Vohs</t>
  </si>
  <si>
    <t>Jesper V.</t>
  </si>
  <si>
    <t>VALEUR, Karsten</t>
  </si>
  <si>
    <t>Karsten V.</t>
  </si>
  <si>
    <t>NIELSEN, Henning Brink</t>
  </si>
  <si>
    <t>Henning B.</t>
  </si>
  <si>
    <t>HEIBERG, Børge</t>
  </si>
  <si>
    <t>Børge H.</t>
  </si>
  <si>
    <t>SØRENSEN, René</t>
  </si>
  <si>
    <t>René S.</t>
  </si>
  <si>
    <t>HANSEN, Jan Hegner</t>
  </si>
  <si>
    <t>Jan H.</t>
  </si>
  <si>
    <t>LAIGAARD, Jens</t>
  </si>
  <si>
    <t>Jens L.</t>
  </si>
  <si>
    <t>JACOBSEN, Torben</t>
  </si>
  <si>
    <t>Torben J.</t>
  </si>
  <si>
    <t>NOE, Anders</t>
  </si>
  <si>
    <t>Anders N.</t>
  </si>
  <si>
    <t>SØRENSEN, John</t>
  </si>
  <si>
    <t>John S.</t>
  </si>
  <si>
    <t>ANDERSEN, Martin</t>
  </si>
  <si>
    <t>Martin A.</t>
  </si>
  <si>
    <t>KARKOV, Martin</t>
  </si>
  <si>
    <t>Martin K.</t>
  </si>
  <si>
    <t>JESSEN, Claus</t>
  </si>
  <si>
    <t>Claus J.</t>
  </si>
  <si>
    <t>CLAUSEN, Peder</t>
  </si>
  <si>
    <t>Peder C.</t>
  </si>
  <si>
    <t>SLOTH, Ole</t>
  </si>
  <si>
    <t>Ole S.</t>
  </si>
  <si>
    <t>NØRSTEN, Per</t>
  </si>
  <si>
    <t>Per. N.</t>
  </si>
  <si>
    <t>HANSEN, Bo</t>
  </si>
  <si>
    <t>Bo H.</t>
  </si>
  <si>
    <t>VESTERGAARD, Henning</t>
  </si>
  <si>
    <t>Henning V.</t>
  </si>
  <si>
    <t>24-03</t>
  </si>
  <si>
    <t>Point</t>
  </si>
  <si>
    <t>28-03</t>
  </si>
  <si>
    <t>04-04</t>
  </si>
  <si>
    <t>11-04</t>
  </si>
  <si>
    <t>18-04</t>
  </si>
  <si>
    <t>25-04</t>
  </si>
  <si>
    <t>02-05</t>
  </si>
  <si>
    <t>09-05</t>
  </si>
  <si>
    <t>16-05</t>
  </si>
  <si>
    <t>23-05</t>
  </si>
  <si>
    <t>30-05</t>
  </si>
  <si>
    <t>06-06</t>
  </si>
  <si>
    <t>13-06</t>
  </si>
  <si>
    <t>15-06</t>
  </si>
  <si>
    <t>20-06</t>
  </si>
  <si>
    <t>27-06</t>
  </si>
  <si>
    <t>04-07</t>
  </si>
  <si>
    <t>11-07</t>
  </si>
  <si>
    <t>18-07</t>
  </si>
  <si>
    <t>25-07</t>
  </si>
  <si>
    <t>01-08</t>
  </si>
  <si>
    <t>08-08</t>
  </si>
  <si>
    <t>15-08</t>
  </si>
  <si>
    <t>22-08</t>
  </si>
  <si>
    <t>29-08</t>
  </si>
  <si>
    <t>31-08</t>
  </si>
  <si>
    <t>01-09</t>
  </si>
  <si>
    <t>05-09</t>
  </si>
  <si>
    <t>12-09</t>
  </si>
  <si>
    <t>19-09</t>
  </si>
  <si>
    <t>26-09</t>
  </si>
  <si>
    <t>03-10</t>
  </si>
  <si>
    <t>10-10</t>
  </si>
  <si>
    <t>12-10</t>
  </si>
  <si>
    <t>Inngolf PGA Tour 2024</t>
  </si>
  <si>
    <t>Texas Children's Houston Open</t>
  </si>
  <si>
    <t>Søndag den 24/3 - 18 huller stableford - Skoven - Sletten</t>
  </si>
  <si>
    <t>Præmiesum:</t>
  </si>
  <si>
    <t>Spiller</t>
  </si>
  <si>
    <t>Putts</t>
  </si>
  <si>
    <t>Tættest flaget</t>
  </si>
  <si>
    <t>Placering</t>
  </si>
  <si>
    <t>POINT</t>
  </si>
  <si>
    <t>TF $</t>
  </si>
  <si>
    <t>Præmie $</t>
  </si>
  <si>
    <t>Samlet gevinst</t>
  </si>
  <si>
    <t>Money fordeling</t>
  </si>
  <si>
    <t>Tæl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</si>
  <si>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</si>
  <si>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</si>
  <si>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</si>
  <si>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</si>
  <si>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</si>
  <si>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</si>
  <si>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</si>
  <si>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</si>
  <si>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</si>
  <si>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</si>
  <si>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</si>
  <si>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</si>
  <si>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</si>
  <si>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</si>
  <si>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</si>
  <si>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</si>
  <si>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</si>
  <si>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</si>
  <si>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</si>
  <si>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</si>
  <si>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</si>
  <si>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</si>
  <si>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</si>
  <si>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</si>
  <si>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MONEY</t>
  </si>
  <si>
    <t>PUTS</t>
  </si>
  <si>
    <t>LÆNGSTE DRIVE</t>
  </si>
  <si>
    <t>Inngolf Banerekorder:</t>
  </si>
  <si>
    <t>Skoven-Sletten: Dan 75 slag 24/3-05      Sletten-Ådalen: Stig 74 slag 21/7-05      Ådalen-Skoven: Dan 78 slag 28/7-05     Udenbys: Robin 73 slag 29/8-15</t>
  </si>
  <si>
    <t>InnGolf Tourplan 2024</t>
  </si>
  <si>
    <t>35 Tællende runder</t>
  </si>
  <si>
    <t xml:space="preserve">Hverken Point eller Money deles ved lige scores - Afgørelse efter sidste 9, 6, 3, 2, 1 </t>
  </si>
  <si>
    <t>Vi tæller kun puts når vi spiller SLAGSPIL - Ikke fremmødte noteres for 37 puts.</t>
  </si>
  <si>
    <t>Puttelisten føres i år som det totale antal puts i de15 matcher.</t>
  </si>
  <si>
    <t>Preseason</t>
  </si>
  <si>
    <t>Dato</t>
  </si>
  <si>
    <t>Start</t>
  </si>
  <si>
    <t>Præmie</t>
  </si>
  <si>
    <t>Match</t>
  </si>
  <si>
    <t>Matchform</t>
  </si>
  <si>
    <t>Sløjfe</t>
  </si>
  <si>
    <t>Bemærk</t>
  </si>
  <si>
    <t>-</t>
  </si>
  <si>
    <t xml:space="preserve">The Players Championship </t>
  </si>
  <si>
    <t>Stableford</t>
  </si>
  <si>
    <t>SK - SL</t>
  </si>
  <si>
    <t>Warm-Up</t>
  </si>
  <si>
    <t>Valspar Championship</t>
  </si>
  <si>
    <t>Regular Season</t>
  </si>
  <si>
    <t>Søndag!</t>
  </si>
  <si>
    <t xml:space="preserve">Valero Texas Open </t>
  </si>
  <si>
    <t>Skær Torsdag</t>
  </si>
  <si>
    <t>THE MASTERS</t>
  </si>
  <si>
    <t>Slag + Puts</t>
  </si>
  <si>
    <t>Superrunde/spisning</t>
  </si>
  <si>
    <t>RBC Heritage</t>
  </si>
  <si>
    <t>SL - ÅD</t>
  </si>
  <si>
    <t xml:space="preserve">Zurich Classic of New Orleans </t>
  </si>
  <si>
    <t>ÅD - SK</t>
  </si>
  <si>
    <t>The CJ CUP Byron Nielson</t>
  </si>
  <si>
    <t xml:space="preserve">Wells Fargo Championship </t>
  </si>
  <si>
    <t>Myrtle Beach Classic</t>
  </si>
  <si>
    <t>Kr. Himmelfart</t>
  </si>
  <si>
    <t xml:space="preserve">PGA CHAMPIONSHIP </t>
  </si>
  <si>
    <t>Charles Schwab Challenge</t>
  </si>
  <si>
    <t>the Memorial Tournament</t>
  </si>
  <si>
    <t>Holdspil</t>
  </si>
  <si>
    <t>U.S. OPEN</t>
  </si>
  <si>
    <t xml:space="preserve">Travelers Championship </t>
  </si>
  <si>
    <t>TBA</t>
  </si>
  <si>
    <t>Udenbystur - Stensballegård</t>
  </si>
  <si>
    <t>Stensballeg.</t>
  </si>
  <si>
    <t>9 huller</t>
  </si>
  <si>
    <t>18 huller</t>
  </si>
  <si>
    <t>Rocket Mortage Classic</t>
  </si>
  <si>
    <t>John Dere Classic</t>
  </si>
  <si>
    <t>the Memorial Tournament </t>
  </si>
  <si>
    <t>THE OPEN CHAMPIONSHIP</t>
  </si>
  <si>
    <t>3M Open</t>
  </si>
  <si>
    <t>Olympic Men's Golf Competition</t>
  </si>
  <si>
    <t>Wyndham Championship</t>
  </si>
  <si>
    <t>FedEx St. Jude Invitational</t>
  </si>
  <si>
    <t>Evt. Sponsor invitation</t>
  </si>
  <si>
    <t>Ikke tællende runde</t>
  </si>
  <si>
    <t xml:space="preserve">BMW Championship </t>
  </si>
  <si>
    <t>Danish Golf Championship</t>
  </si>
  <si>
    <t>Betfred British Masters </t>
  </si>
  <si>
    <t>Udenbystur  - Gut Apeldör</t>
  </si>
  <si>
    <t>BIG APPLE</t>
  </si>
  <si>
    <t>Kia Invitational</t>
  </si>
  <si>
    <t>Omega European Masters</t>
  </si>
  <si>
    <t xml:space="preserve">BMW PGA CHAMPIONSHIP </t>
  </si>
  <si>
    <t>Open de Espania</t>
  </si>
  <si>
    <t>Holdspil / Texas scr</t>
  </si>
  <si>
    <t>Alfred Dunhill Links Championship</t>
  </si>
  <si>
    <t>Captains Cup</t>
  </si>
  <si>
    <t>The InnGolf Final 2024</t>
  </si>
  <si>
    <t>Ådalen - Skoven - Sletten</t>
  </si>
  <si>
    <t>27 huller uden pause 
Dobbelt point 
Afslutningfest</t>
  </si>
  <si>
    <t>Puts</t>
  </si>
  <si>
    <t>Money</t>
  </si>
  <si>
    <t>Point - 18 bedste runder</t>
  </si>
  <si>
    <t>Money - Alle runder tæller</t>
  </si>
  <si>
    <t>Puts - Total antal puts i tællende runder</t>
  </si>
  <si>
    <t>TÆTTEST FLAGET</t>
  </si>
  <si>
    <t/>
  </si>
  <si>
    <t>SL9 2,62</t>
  </si>
  <si>
    <t>Sletten 9</t>
  </si>
  <si>
    <t>LONGEST DRIVE</t>
  </si>
  <si>
    <t>CLOSEST PIN</t>
  </si>
  <si>
    <t>Valero Texas Open</t>
  </si>
  <si>
    <t>Torsdag den 28/3 - 18 huller stableford - Skoven - Sletten</t>
  </si>
  <si>
    <t>SL 9  1,96m</t>
  </si>
  <si>
    <t>Martin K</t>
  </si>
  <si>
    <t>Renê S</t>
  </si>
  <si>
    <t>Per N</t>
  </si>
  <si>
    <t>Peder C</t>
  </si>
  <si>
    <t>Ole S</t>
  </si>
  <si>
    <t>Morten C</t>
  </si>
  <si>
    <t>Martin A</t>
  </si>
  <si>
    <t>Kim P</t>
  </si>
  <si>
    <t xml:space="preserve"> </t>
  </si>
  <si>
    <t>Karsten V</t>
  </si>
  <si>
    <t>Erik P</t>
  </si>
  <si>
    <t>Claus J</t>
  </si>
  <si>
    <t>Anders N</t>
  </si>
  <si>
    <t>ÅDALEN</t>
  </si>
  <si>
    <t>SLETTEN</t>
  </si>
  <si>
    <t>SKOVEN</t>
  </si>
  <si>
    <t>Lukket</t>
  </si>
  <si>
    <t>Total</t>
  </si>
  <si>
    <t>Spiller:</t>
  </si>
  <si>
    <t>Superrunde 2024</t>
  </si>
  <si>
    <t>Tællende</t>
  </si>
  <si>
    <t>The Masters</t>
  </si>
  <si>
    <t>Torsdag den 4/4 - 18 huller SLAGSPIL &amp; PUTS  - Skoven - Sletten</t>
  </si>
  <si>
    <t>sk 5 1,0 sk8 1,92</t>
  </si>
  <si>
    <t>sl 9 2,28</t>
  </si>
  <si>
    <t>sl6 6,06</t>
  </si>
  <si>
    <t>Skoven 5</t>
  </si>
  <si>
    <t>Torsdag den 11/4 - 18 huller Stableford  - Sletten Ådalen</t>
  </si>
  <si>
    <t>3,53 SL9</t>
  </si>
  <si>
    <t>Torsdag den 18/4 - 18 huller Stableford  - Ådalen-Skoven</t>
  </si>
  <si>
    <t>8,23 ÅD 2</t>
  </si>
  <si>
    <t>Ådalen 2</t>
  </si>
  <si>
    <t>Torsdag den 25/4 - 18 huller Stableford  - Skoven Sletten</t>
  </si>
  <si>
    <t>2,02 SL9</t>
  </si>
  <si>
    <t>Skoven-Sletten</t>
  </si>
  <si>
    <t>Sletten-Ådalen</t>
  </si>
  <si>
    <t>Torsdag den 2/5 - 18 huller Slagspil  - Sletten - Ådalen</t>
  </si>
  <si>
    <t>Torsdag den 9/5 kl. 09.00  - 18 huller Stableford  - Ådalen - Skoven</t>
  </si>
  <si>
    <t>Sl 9  6,52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</si>
</sst>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dd\-mm"/>
    <numFmt numFmtId="166" formatCode="dd/mm\ yyyy;@"/>
    <numFmt numFmtId="167" formatCode="hh:mm;@"/>
  </numFmts>
  <fonts count="4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color theme="0" tint="-0.499984740745262"/>
      <name val="Arial"/>
      <family val="2"/>
    </font>
    <font>
      <sz val="10"/>
      <color indexed="9"/>
      <name val="Arial"/>
      <family val="2"/>
    </font>
    <font>
      <sz val="11"/>
      <name val="VU Arial"/>
      <family val="2"/>
    </font>
    <font>
      <b/>
      <sz val="11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sz val="11"/>
      <color indexed="9"/>
      <name val="Arial"/>
      <family val="2"/>
    </font>
    <font>
      <sz val="10"/>
      <color theme="0" tint="-0.499984740745262"/>
      <name val="Arial"/>
      <family val="2"/>
    </font>
    <font>
      <sz val="12"/>
      <name val="Arial"/>
      <family val="2"/>
    </font>
    <font>
      <sz val="11"/>
      <color theme="0" tint="-0.499984740745262"/>
      <name val="VU Arial"/>
      <family val="2"/>
    </font>
    <font>
      <sz val="11"/>
      <color theme="0" tint="-0.499984740745262"/>
      <name val="Arial"/>
      <family val="2"/>
    </font>
    <font>
      <b/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22"/>
      <color rgb="FF008000"/>
      <name val="Arial"/>
      <family val="2"/>
    </font>
    <font>
      <b/>
      <i/>
      <sz val="14"/>
      <color indexed="8"/>
      <name val="Arial"/>
      <family val="2"/>
    </font>
    <font>
      <b/>
      <i/>
      <sz val="10"/>
      <name val="Arial"/>
      <family val="2"/>
    </font>
    <font>
      <i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i/>
      <sz val="12"/>
      <color theme="0"/>
      <name val="Arial"/>
      <family val="2"/>
    </font>
    <font>
      <i/>
      <sz val="12"/>
      <name val="Arial"/>
      <family val="2"/>
    </font>
    <font>
      <i/>
      <sz val="12"/>
      <color theme="1"/>
      <name val="Arial"/>
      <family val="2"/>
    </font>
    <font>
      <i/>
      <sz val="12"/>
      <color theme="0" tint="-4.9989318521683403E-2"/>
      <name val="Arial"/>
      <family val="2"/>
    </font>
    <font>
      <sz val="12"/>
      <color rgb="FF0A1529"/>
      <name val="Arial"/>
      <family val="2"/>
    </font>
    <font>
      <sz val="12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rgb="FF64ED33"/>
        <bgColor indexed="27"/>
      </patternFill>
    </fill>
    <fill>
      <patternFill patternType="solid">
        <fgColor rgb="FF64ED33"/>
        <bgColor indexed="41"/>
      </patternFill>
    </fill>
    <fill>
      <patternFill patternType="solid">
        <fgColor rgb="FF008000"/>
        <bgColor indexed="3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1" fillId="0" borderId="0"/>
  </cellStyleXfs>
  <cellXfs count="267">
    <xf numFmtId="0" fontId="0" fillId="0" borderId="0" xfId="0"/>
    <xf numFmtId="0" fontId="0" fillId="0" borderId="0" xfId="0" applyAlignment="1">
      <alignment horizontal="left" indent="1"/>
    </xf>
    <xf numFmtId="49" fontId="0" fillId="0" borderId="0" xfId="0" applyNumberFormat="1" applyAlignment="1">
      <alignment horizontal="center" vertical="center" textRotation="90"/>
    </xf>
    <xf numFmtId="0" fontId="0" fillId="0" borderId="0" xfId="0" applyAlignment="1">
      <alignment horizontal="center"/>
    </xf>
    <xf numFmtId="0" fontId="2" fillId="0" borderId="0" xfId="2" applyFont="1" applyAlignment="1">
      <alignment horizontal="center"/>
    </xf>
    <xf numFmtId="49" fontId="2" fillId="0" borderId="0" xfId="2" applyNumberFormat="1" applyFont="1" applyAlignment="1">
      <alignment vertical="center"/>
    </xf>
    <xf numFmtId="49" fontId="3" fillId="0" borderId="0" xfId="2" applyNumberFormat="1" applyAlignment="1">
      <alignment vertical="center"/>
    </xf>
    <xf numFmtId="0" fontId="4" fillId="0" borderId="0" xfId="2" applyFont="1" applyAlignment="1">
      <alignment horizontal="center" vertical="center"/>
    </xf>
    <xf numFmtId="0" fontId="3" fillId="0" borderId="0" xfId="2" applyAlignment="1">
      <alignment vertical="center"/>
    </xf>
    <xf numFmtId="1" fontId="3" fillId="0" borderId="0" xfId="2" applyNumberFormat="1" applyAlignme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1" fillId="0" borderId="0" xfId="1" applyAlignment="1">
      <alignment vertical="center"/>
    </xf>
    <xf numFmtId="3" fontId="7" fillId="0" borderId="0" xfId="2" applyNumberFormat="1" applyFont="1" applyAlignment="1">
      <alignment horizontal="center" vertical="center"/>
    </xf>
    <xf numFmtId="0" fontId="8" fillId="2" borderId="5" xfId="2" applyFont="1" applyFill="1" applyBorder="1" applyAlignment="1">
      <alignment horizontal="left" vertical="center" wrapText="1" indent="1"/>
    </xf>
    <xf numFmtId="0" fontId="8" fillId="2" borderId="6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 wrapText="1"/>
    </xf>
    <xf numFmtId="164" fontId="8" fillId="2" borderId="10" xfId="2" applyNumberFormat="1" applyFont="1" applyFill="1" applyBorder="1" applyAlignment="1">
      <alignment horizontal="center" vertical="center" wrapText="1"/>
    </xf>
    <xf numFmtId="3" fontId="8" fillId="2" borderId="11" xfId="2" applyNumberFormat="1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vertical="center" wrapText="1"/>
    </xf>
    <xf numFmtId="1" fontId="8" fillId="2" borderId="0" xfId="2" applyNumberFormat="1" applyFont="1" applyFill="1" applyAlignment="1">
      <alignment horizontal="center" vertical="center"/>
    </xf>
    <xf numFmtId="0" fontId="9" fillId="0" borderId="14" xfId="2" applyFont="1" applyBorder="1" applyAlignment="1">
      <alignment horizontal="left" vertical="center" wrapText="1" indent="1"/>
    </xf>
    <xf numFmtId="0" fontId="9" fillId="0" borderId="14" xfId="2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164" fontId="10" fillId="0" borderId="5" xfId="2" applyNumberFormat="1" applyFont="1" applyBorder="1" applyAlignment="1">
      <alignment horizontal="center" vertical="center"/>
    </xf>
    <xf numFmtId="3" fontId="11" fillId="0" borderId="5" xfId="2" applyNumberFormat="1" applyFont="1" applyBorder="1" applyAlignment="1">
      <alignment horizontal="center" vertical="center"/>
    </xf>
    <xf numFmtId="3" fontId="6" fillId="0" borderId="15" xfId="2" applyNumberFormat="1" applyFont="1" applyBorder="1" applyAlignment="1">
      <alignment horizontal="center" vertical="center"/>
    </xf>
    <xf numFmtId="1" fontId="12" fillId="0" borderId="0" xfId="2" applyNumberFormat="1" applyFont="1" applyAlignment="1">
      <alignment horizontal="center" vertical="center"/>
    </xf>
    <xf numFmtId="9" fontId="13" fillId="0" borderId="14" xfId="2" applyNumberFormat="1" applyFont="1" applyBorder="1" applyAlignment="1">
      <alignment horizontal="center" vertical="center"/>
    </xf>
    <xf numFmtId="3" fontId="13" fillId="0" borderId="14" xfId="2" applyNumberFormat="1" applyFont="1" applyBorder="1" applyAlignment="1">
      <alignment horizontal="center" vertical="center"/>
    </xf>
    <xf numFmtId="3" fontId="13" fillId="0" borderId="0" xfId="2" applyNumberFormat="1" applyFont="1" applyAlignment="1">
      <alignment horizontal="center" vertical="center"/>
    </xf>
    <xf numFmtId="0" fontId="14" fillId="0" borderId="0" xfId="2" applyFont="1" applyAlignment="1">
      <alignment vertical="center"/>
    </xf>
    <xf numFmtId="164" fontId="3" fillId="0" borderId="0" xfId="2" applyNumberFormat="1" applyAlignment="1">
      <alignment vertical="center"/>
    </xf>
    <xf numFmtId="0" fontId="15" fillId="0" borderId="0" xfId="2" applyFont="1" applyAlignment="1">
      <alignment horizontal="left" vertical="center" wrapText="1" indent="1"/>
    </xf>
    <xf numFmtId="1" fontId="16" fillId="0" borderId="0" xfId="2" applyNumberFormat="1" applyFont="1" applyAlignment="1">
      <alignment horizontal="center"/>
    </xf>
    <xf numFmtId="3" fontId="13" fillId="0" borderId="16" xfId="2" applyNumberFormat="1" applyFont="1" applyBorder="1" applyAlignment="1">
      <alignment horizontal="center" vertical="center"/>
    </xf>
    <xf numFmtId="1" fontId="16" fillId="0" borderId="0" xfId="2" applyNumberFormat="1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164" fontId="16" fillId="0" borderId="0" xfId="2" applyNumberFormat="1" applyFont="1" applyAlignment="1">
      <alignment horizontal="center" vertical="center"/>
    </xf>
    <xf numFmtId="3" fontId="16" fillId="0" borderId="0" xfId="2" applyNumberFormat="1" applyFont="1" applyAlignment="1">
      <alignment horizontal="center" vertical="center"/>
    </xf>
    <xf numFmtId="0" fontId="8" fillId="0" borderId="0" xfId="2" applyFont="1"/>
    <xf numFmtId="0" fontId="3" fillId="0" borderId="0" xfId="2"/>
    <xf numFmtId="3" fontId="14" fillId="0" borderId="0" xfId="2" applyNumberFormat="1" applyFont="1" applyAlignment="1" applyProtection="1">
      <alignment horizontal="center"/>
      <protection locked="0"/>
    </xf>
    <xf numFmtId="0" fontId="15" fillId="0" borderId="0" xfId="2" applyFont="1" applyAlignment="1">
      <alignment horizontal="center" vertical="center" wrapText="1"/>
    </xf>
    <xf numFmtId="164" fontId="15" fillId="0" borderId="0" xfId="2" applyNumberFormat="1" applyFont="1" applyAlignment="1">
      <alignment horizontal="center" vertical="center" wrapText="1"/>
    </xf>
    <xf numFmtId="3" fontId="15" fillId="0" borderId="0" xfId="2" applyNumberFormat="1" applyFont="1" applyAlignment="1">
      <alignment horizontal="left" vertical="center" wrapText="1" indent="1"/>
    </xf>
    <xf numFmtId="0" fontId="5" fillId="0" borderId="0" xfId="2" applyFont="1"/>
    <xf numFmtId="0" fontId="5" fillId="0" borderId="0" xfId="2" applyFont="1" applyAlignment="1">
      <alignment horizontal="center"/>
    </xf>
    <xf numFmtId="164" fontId="5" fillId="0" borderId="0" xfId="2" applyNumberFormat="1" applyFont="1" applyAlignment="1">
      <alignment horizontal="center"/>
    </xf>
    <xf numFmtId="3" fontId="5" fillId="0" borderId="0" xfId="2" applyNumberFormat="1" applyFont="1" applyAlignment="1">
      <alignment horizontal="center"/>
    </xf>
    <xf numFmtId="1" fontId="3" fillId="0" borderId="0" xfId="2" applyNumberFormat="1"/>
    <xf numFmtId="1" fontId="5" fillId="0" borderId="0" xfId="2" applyNumberFormat="1" applyFont="1" applyAlignment="1">
      <alignment horizontal="center"/>
    </xf>
    <xf numFmtId="49" fontId="6" fillId="0" borderId="0" xfId="2" applyNumberFormat="1" applyFont="1"/>
    <xf numFmtId="0" fontId="5" fillId="0" borderId="0" xfId="2" applyFont="1" applyAlignment="1">
      <alignment horizontal="left" vertical="center"/>
    </xf>
    <xf numFmtId="0" fontId="19" fillId="0" borderId="1" xfId="2" applyFont="1" applyBorder="1" applyAlignment="1">
      <alignment horizontal="center" vertical="center"/>
    </xf>
    <xf numFmtId="0" fontId="19" fillId="0" borderId="19" xfId="2" applyFont="1" applyBorder="1" applyAlignment="1">
      <alignment horizontal="left" vertical="center" indent="1"/>
    </xf>
    <xf numFmtId="0" fontId="6" fillId="0" borderId="0" xfId="2" applyFont="1"/>
    <xf numFmtId="3" fontId="19" fillId="0" borderId="19" xfId="2" applyNumberFormat="1" applyFont="1" applyBorder="1" applyAlignment="1">
      <alignment horizontal="left" vertical="center" indent="1"/>
    </xf>
    <xf numFmtId="0" fontId="1" fillId="0" borderId="0" xfId="2" applyFont="1" applyAlignment="1">
      <alignment vertical="center"/>
    </xf>
    <xf numFmtId="0" fontId="19" fillId="0" borderId="20" xfId="2" applyFont="1" applyBorder="1" applyAlignment="1">
      <alignment horizontal="center" vertical="center"/>
    </xf>
    <xf numFmtId="1" fontId="19" fillId="0" borderId="21" xfId="2" applyNumberFormat="1" applyFont="1" applyBorder="1" applyAlignment="1">
      <alignment horizontal="left" vertical="center" indent="1"/>
    </xf>
    <xf numFmtId="2" fontId="19" fillId="0" borderId="22" xfId="2" applyNumberFormat="1" applyFont="1" applyBorder="1" applyAlignment="1">
      <alignment horizontal="center" vertical="center"/>
    </xf>
    <xf numFmtId="0" fontId="19" fillId="0" borderId="23" xfId="2" applyFont="1" applyBorder="1" applyAlignment="1">
      <alignment horizontal="center" vertical="center"/>
    </xf>
    <xf numFmtId="0" fontId="19" fillId="0" borderId="25" xfId="2" applyFont="1" applyBorder="1" applyAlignment="1">
      <alignment horizontal="center" vertical="center"/>
    </xf>
    <xf numFmtId="1" fontId="19" fillId="0" borderId="15" xfId="2" applyNumberFormat="1" applyFont="1" applyBorder="1" applyAlignment="1">
      <alignment horizontal="left" vertical="center" indent="1"/>
    </xf>
    <xf numFmtId="2" fontId="19" fillId="0" borderId="26" xfId="2" applyNumberFormat="1" applyFont="1" applyBorder="1" applyAlignment="1">
      <alignment horizontal="center" vertical="center"/>
    </xf>
    <xf numFmtId="0" fontId="19" fillId="0" borderId="3" xfId="2" applyFont="1" applyBorder="1" applyAlignment="1">
      <alignment horizontal="center" vertical="center"/>
    </xf>
    <xf numFmtId="0" fontId="19" fillId="0" borderId="27" xfId="2" applyFont="1" applyBorder="1" applyAlignment="1">
      <alignment horizontal="center" vertical="center"/>
    </xf>
    <xf numFmtId="2" fontId="19" fillId="0" borderId="29" xfId="2" applyNumberFormat="1" applyFont="1" applyBorder="1" applyAlignment="1">
      <alignment horizontal="center" vertical="center"/>
    </xf>
    <xf numFmtId="0" fontId="1" fillId="0" borderId="24" xfId="2" applyFont="1" applyBorder="1" applyAlignment="1">
      <alignment horizontal="center" vertical="center"/>
    </xf>
    <xf numFmtId="0" fontId="1" fillId="0" borderId="15" xfId="2" applyFont="1" applyBorder="1" applyAlignment="1">
      <alignment horizontal="center" vertical="center"/>
    </xf>
    <xf numFmtId="1" fontId="1" fillId="0" borderId="15" xfId="2" applyNumberFormat="1" applyFont="1" applyBorder="1" applyAlignment="1">
      <alignment horizontal="left" vertical="center" indent="1"/>
    </xf>
    <xf numFmtId="0" fontId="1" fillId="0" borderId="14" xfId="2" applyFont="1" applyBorder="1" applyAlignment="1">
      <alignment horizontal="center" vertical="center"/>
    </xf>
    <xf numFmtId="0" fontId="1" fillId="0" borderId="30" xfId="2" applyFont="1" applyBorder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horizontal="left" vertical="center"/>
    </xf>
    <xf numFmtId="2" fontId="1" fillId="0" borderId="0" xfId="2" applyNumberFormat="1" applyFont="1" applyAlignment="1">
      <alignment horizontal="center" vertical="center"/>
    </xf>
    <xf numFmtId="0" fontId="19" fillId="0" borderId="15" xfId="2" applyFont="1" applyBorder="1" applyAlignment="1">
      <alignment horizontal="center" vertical="center"/>
    </xf>
    <xf numFmtId="0" fontId="19" fillId="0" borderId="15" xfId="2" applyFont="1" applyBorder="1" applyAlignment="1">
      <alignment horizontal="left" vertical="center" indent="1"/>
    </xf>
    <xf numFmtId="0" fontId="19" fillId="0" borderId="0" xfId="2" applyFont="1" applyAlignment="1">
      <alignment horizontal="center" vertical="center"/>
    </xf>
    <xf numFmtId="2" fontId="1" fillId="0" borderId="0" xfId="2" applyNumberFormat="1" applyFont="1" applyAlignment="1">
      <alignment horizontal="left" vertical="center"/>
    </xf>
    <xf numFmtId="164" fontId="6" fillId="0" borderId="0" xfId="2" applyNumberFormat="1" applyFont="1"/>
    <xf numFmtId="3" fontId="6" fillId="0" borderId="0" xfId="2" applyNumberFormat="1" applyFont="1" applyAlignment="1">
      <alignment horizontal="right" indent="1"/>
    </xf>
    <xf numFmtId="2" fontId="6" fillId="0" borderId="0" xfId="2" applyNumberFormat="1" applyFont="1" applyAlignment="1">
      <alignment horizontal="center"/>
    </xf>
    <xf numFmtId="0" fontId="1" fillId="0" borderId="0" xfId="2" applyFont="1"/>
    <xf numFmtId="0" fontId="22" fillId="0" borderId="0" xfId="2" applyFont="1"/>
    <xf numFmtId="0" fontId="25" fillId="0" borderId="14" xfId="2" applyFont="1" applyBorder="1" applyAlignment="1">
      <alignment horizontal="center" vertical="center"/>
    </xf>
    <xf numFmtId="0" fontId="25" fillId="0" borderId="14" xfId="2" applyFont="1" applyBorder="1" applyAlignment="1">
      <alignment horizontal="left" vertical="center" indent="1"/>
    </xf>
    <xf numFmtId="0" fontId="1" fillId="0" borderId="0" xfId="2" applyFont="1" applyAlignment="1">
      <alignment horizontal="center"/>
    </xf>
    <xf numFmtId="165" fontId="26" fillId="0" borderId="14" xfId="2" applyNumberFormat="1" applyFont="1" applyBorder="1" applyAlignment="1">
      <alignment horizontal="center" vertical="center"/>
    </xf>
    <xf numFmtId="20" fontId="26" fillId="0" borderId="14" xfId="2" applyNumberFormat="1" applyFont="1" applyBorder="1" applyAlignment="1">
      <alignment horizontal="center" vertical="center"/>
    </xf>
    <xf numFmtId="0" fontId="26" fillId="0" borderId="14" xfId="2" applyFont="1" applyBorder="1" applyAlignment="1">
      <alignment horizontal="center" vertical="center"/>
    </xf>
    <xf numFmtId="0" fontId="26" fillId="0" borderId="14" xfId="2" applyFont="1" applyBorder="1" applyAlignment="1">
      <alignment horizontal="left" vertical="center" indent="1"/>
    </xf>
    <xf numFmtId="0" fontId="23" fillId="0" borderId="14" xfId="2" applyFont="1" applyBorder="1" applyAlignment="1">
      <alignment horizontal="center" vertical="center"/>
    </xf>
    <xf numFmtId="20" fontId="25" fillId="0" borderId="14" xfId="2" applyNumberFormat="1" applyFont="1" applyBorder="1" applyAlignment="1">
      <alignment horizontal="center" vertical="center"/>
    </xf>
    <xf numFmtId="3" fontId="26" fillId="0" borderId="14" xfId="2" applyNumberFormat="1" applyFont="1" applyBorder="1" applyAlignment="1">
      <alignment horizontal="center" vertical="center"/>
    </xf>
    <xf numFmtId="0" fontId="27" fillId="0" borderId="14" xfId="2" applyFont="1" applyBorder="1" applyAlignment="1">
      <alignment horizontal="left" vertical="center" indent="1"/>
    </xf>
    <xf numFmtId="0" fontId="28" fillId="6" borderId="14" xfId="2" applyFont="1" applyFill="1" applyBorder="1" applyAlignment="1">
      <alignment horizontal="center" vertical="center"/>
    </xf>
    <xf numFmtId="165" fontId="26" fillId="7" borderId="14" xfId="2" applyNumberFormat="1" applyFont="1" applyFill="1" applyBorder="1" applyAlignment="1">
      <alignment horizontal="center" vertical="center"/>
    </xf>
    <xf numFmtId="0" fontId="29" fillId="8" borderId="14" xfId="2" applyFont="1" applyFill="1" applyBorder="1" applyAlignment="1">
      <alignment horizontal="center" vertical="center"/>
    </xf>
    <xf numFmtId="0" fontId="14" fillId="0" borderId="14" xfId="2" applyFont="1" applyBorder="1" applyAlignment="1">
      <alignment horizontal="center" vertical="center"/>
    </xf>
    <xf numFmtId="0" fontId="30" fillId="8" borderId="14" xfId="2" applyFont="1" applyFill="1" applyBorder="1" applyAlignment="1">
      <alignment horizontal="center" vertical="center"/>
    </xf>
    <xf numFmtId="0" fontId="1" fillId="0" borderId="0" xfId="2" applyFont="1" applyAlignment="1">
      <alignment horizontal="left"/>
    </xf>
    <xf numFmtId="0" fontId="31" fillId="9" borderId="14" xfId="2" applyFont="1" applyFill="1" applyBorder="1" applyAlignment="1">
      <alignment horizontal="center" vertical="center"/>
    </xf>
    <xf numFmtId="0" fontId="32" fillId="0" borderId="0" xfId="2" applyFont="1" applyAlignment="1">
      <alignment horizontal="left" indent="1"/>
    </xf>
    <xf numFmtId="0" fontId="30" fillId="10" borderId="14" xfId="2" applyFont="1" applyFill="1" applyBorder="1" applyAlignment="1">
      <alignment horizontal="center" vertical="center"/>
    </xf>
    <xf numFmtId="0" fontId="33" fillId="0" borderId="0" xfId="2" applyFont="1" applyAlignment="1">
      <alignment horizontal="left" indent="1"/>
    </xf>
    <xf numFmtId="0" fontId="30" fillId="11" borderId="14" xfId="2" applyFont="1" applyFill="1" applyBorder="1" applyAlignment="1">
      <alignment horizontal="center" vertical="center"/>
    </xf>
    <xf numFmtId="0" fontId="33" fillId="0" borderId="14" xfId="2" applyFont="1" applyBorder="1" applyAlignment="1">
      <alignment horizontal="left" vertical="center" indent="1"/>
    </xf>
    <xf numFmtId="0" fontId="14" fillId="0" borderId="14" xfId="2" applyFont="1" applyBorder="1" applyAlignment="1">
      <alignment horizontal="center" vertical="center" wrapText="1"/>
    </xf>
    <xf numFmtId="0" fontId="28" fillId="6" borderId="14" xfId="2" applyFont="1" applyFill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/>
    </xf>
    <xf numFmtId="165" fontId="26" fillId="0" borderId="0" xfId="2" applyNumberFormat="1" applyFont="1" applyAlignment="1">
      <alignment vertical="center"/>
    </xf>
    <xf numFmtId="0" fontId="1" fillId="0" borderId="0" xfId="2" applyFont="1" applyAlignment="1">
      <alignment horizontal="left" indent="1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4" fillId="0" borderId="0" xfId="0" applyFont="1"/>
    <xf numFmtId="0" fontId="34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1" fillId="0" borderId="19" xfId="2" applyFont="1" applyBorder="1" applyAlignment="1">
      <alignment horizontal="left" vertical="center" indent="1"/>
    </xf>
    <xf numFmtId="3" fontId="1" fillId="0" borderId="19" xfId="2" applyNumberFormat="1" applyFont="1" applyBorder="1" applyAlignment="1">
      <alignment horizontal="left" vertical="center" indent="1"/>
    </xf>
    <xf numFmtId="3" fontId="1" fillId="0" borderId="19" xfId="2" applyNumberFormat="1" applyFont="1" applyBorder="1" applyAlignment="1">
      <alignment horizontal="right" vertical="center" indent="1"/>
    </xf>
    <xf numFmtId="0" fontId="2" fillId="3" borderId="17" xfId="2" applyFont="1" applyFill="1" applyBorder="1" applyAlignment="1">
      <alignment vertical="center"/>
    </xf>
    <xf numFmtId="0" fontId="2" fillId="3" borderId="0" xfId="2" applyFont="1" applyFill="1" applyAlignment="1">
      <alignment vertical="center"/>
    </xf>
    <xf numFmtId="0" fontId="2" fillId="3" borderId="18" xfId="2" applyFont="1" applyFill="1" applyBorder="1" applyAlignment="1">
      <alignment vertical="center"/>
    </xf>
    <xf numFmtId="2" fontId="6" fillId="0" borderId="0" xfId="2" applyNumberFormat="1" applyFont="1"/>
    <xf numFmtId="2" fontId="2" fillId="3" borderId="18" xfId="2" applyNumberFormat="1" applyFont="1" applyFill="1" applyBorder="1" applyAlignment="1">
      <alignment vertical="center"/>
    </xf>
    <xf numFmtId="2" fontId="19" fillId="0" borderId="15" xfId="2" applyNumberFormat="1" applyFont="1" applyBorder="1" applyAlignment="1">
      <alignment horizontal="center" vertical="center"/>
    </xf>
    <xf numFmtId="0" fontId="36" fillId="0" borderId="0" xfId="2" applyFont="1"/>
    <xf numFmtId="2" fontId="19" fillId="0" borderId="22" xfId="2" applyNumberFormat="1" applyFont="1" applyBorder="1" applyAlignment="1">
      <alignment horizontal="left" vertical="center" indent="1"/>
    </xf>
    <xf numFmtId="3" fontId="19" fillId="0" borderId="2" xfId="2" applyNumberFormat="1" applyFont="1" applyBorder="1" applyAlignment="1">
      <alignment horizontal="right" vertical="center" indent="1"/>
    </xf>
    <xf numFmtId="3" fontId="19" fillId="0" borderId="38" xfId="2" applyNumberFormat="1" applyFont="1" applyBorder="1" applyAlignment="1">
      <alignment horizontal="left" vertical="center" indent="1"/>
    </xf>
    <xf numFmtId="3" fontId="19" fillId="0" borderId="39" xfId="2" applyNumberFormat="1" applyFont="1" applyBorder="1" applyAlignment="1">
      <alignment horizontal="right" vertical="center" indent="1"/>
    </xf>
    <xf numFmtId="0" fontId="19" fillId="0" borderId="2" xfId="2" applyFont="1" applyBorder="1" applyAlignment="1">
      <alignment horizontal="left" vertical="center" indent="1"/>
    </xf>
    <xf numFmtId="0" fontId="19" fillId="0" borderId="38" xfId="2" applyFont="1" applyBorder="1" applyAlignment="1">
      <alignment horizontal="left" vertical="center" indent="1"/>
    </xf>
    <xf numFmtId="0" fontId="19" fillId="0" borderId="39" xfId="2" applyFont="1" applyBorder="1" applyAlignment="1">
      <alignment horizontal="left" vertical="center" indent="1"/>
    </xf>
    <xf numFmtId="2" fontId="3" fillId="0" borderId="0" xfId="2" applyNumberFormat="1" applyAlignment="1">
      <alignment horizontal="center"/>
    </xf>
    <xf numFmtId="0" fontId="3" fillId="0" borderId="0" xfId="2" applyAlignment="1">
      <alignment horizontal="center"/>
    </xf>
    <xf numFmtId="0" fontId="3" fillId="0" borderId="0" xfId="2" applyAlignment="1">
      <alignment horizontal="left"/>
    </xf>
    <xf numFmtId="2" fontId="37" fillId="0" borderId="0" xfId="2" applyNumberFormat="1" applyFont="1" applyAlignment="1">
      <alignment horizontal="center"/>
    </xf>
    <xf numFmtId="0" fontId="37" fillId="0" borderId="0" xfId="2" applyFont="1"/>
    <xf numFmtId="0" fontId="38" fillId="0" borderId="0" xfId="2" applyFont="1"/>
    <xf numFmtId="2" fontId="38" fillId="0" borderId="30" xfId="2" applyNumberFormat="1" applyFont="1" applyBorder="1" applyAlignment="1">
      <alignment horizontal="center"/>
    </xf>
    <xf numFmtId="0" fontId="38" fillId="0" borderId="30" xfId="2" applyFont="1" applyBorder="1" applyAlignment="1">
      <alignment horizontal="left"/>
    </xf>
    <xf numFmtId="3" fontId="38" fillId="0" borderId="30" xfId="2" applyNumberFormat="1" applyFont="1" applyBorder="1" applyAlignment="1">
      <alignment horizontal="center"/>
    </xf>
    <xf numFmtId="3" fontId="38" fillId="0" borderId="30" xfId="2" applyNumberFormat="1" applyFont="1" applyBorder="1"/>
    <xf numFmtId="0" fontId="38" fillId="0" borderId="30" xfId="2" applyFont="1" applyBorder="1" applyAlignment="1">
      <alignment horizontal="center"/>
    </xf>
    <xf numFmtId="2" fontId="38" fillId="0" borderId="0" xfId="2" applyNumberFormat="1" applyFont="1" applyAlignment="1">
      <alignment horizontal="center"/>
    </xf>
    <xf numFmtId="0" fontId="38" fillId="0" borderId="0" xfId="2" applyFont="1" applyAlignment="1">
      <alignment horizontal="left"/>
    </xf>
    <xf numFmtId="1" fontId="38" fillId="0" borderId="30" xfId="2" applyNumberFormat="1" applyFont="1" applyBorder="1" applyAlignment="1">
      <alignment horizontal="left"/>
    </xf>
    <xf numFmtId="0" fontId="40" fillId="0" borderId="0" xfId="2" applyFont="1"/>
    <xf numFmtId="164" fontId="3" fillId="0" borderId="0" xfId="2" applyNumberFormat="1" applyAlignment="1">
      <alignment horizontal="center"/>
    </xf>
    <xf numFmtId="0" fontId="41" fillId="0" borderId="0" xfId="3"/>
    <xf numFmtId="0" fontId="41" fillId="0" borderId="0" xfId="3" applyAlignment="1">
      <alignment horizontal="center"/>
    </xf>
    <xf numFmtId="0" fontId="41" fillId="0" borderId="0" xfId="3" applyAlignment="1">
      <alignment horizontal="left" indent="1"/>
    </xf>
    <xf numFmtId="0" fontId="41" fillId="0" borderId="0" xfId="3" applyAlignment="1">
      <alignment horizontal="center" vertical="center"/>
    </xf>
    <xf numFmtId="0" fontId="43" fillId="7" borderId="40" xfId="3" applyFont="1" applyFill="1" applyBorder="1" applyAlignment="1">
      <alignment horizontal="center" vertical="center"/>
    </xf>
    <xf numFmtId="0" fontId="43" fillId="7" borderId="41" xfId="3" applyFont="1" applyFill="1" applyBorder="1" applyAlignment="1">
      <alignment horizontal="center" vertical="center"/>
    </xf>
    <xf numFmtId="0" fontId="43" fillId="7" borderId="0" xfId="3" applyFont="1" applyFill="1" applyAlignment="1">
      <alignment horizontal="center" vertical="center"/>
    </xf>
    <xf numFmtId="0" fontId="43" fillId="7" borderId="42" xfId="3" applyFont="1" applyFill="1" applyBorder="1" applyAlignment="1">
      <alignment horizontal="center" vertical="center"/>
    </xf>
    <xf numFmtId="0" fontId="43" fillId="7" borderId="43" xfId="3" applyFont="1" applyFill="1" applyBorder="1" applyAlignment="1">
      <alignment horizontal="center" vertical="center"/>
    </xf>
    <xf numFmtId="0" fontId="43" fillId="7" borderId="0" xfId="3" applyFont="1" applyFill="1"/>
    <xf numFmtId="0" fontId="43" fillId="7" borderId="40" xfId="3" applyFont="1" applyFill="1" applyBorder="1" applyAlignment="1">
      <alignment horizontal="left" vertical="center" indent="1"/>
    </xf>
    <xf numFmtId="0" fontId="43" fillId="7" borderId="14" xfId="3" applyFont="1" applyFill="1" applyBorder="1" applyAlignment="1">
      <alignment horizontal="center" vertical="center"/>
    </xf>
    <xf numFmtId="0" fontId="43" fillId="7" borderId="44" xfId="3" applyFont="1" applyFill="1" applyBorder="1" applyAlignment="1">
      <alignment horizontal="center" vertical="center"/>
    </xf>
    <xf numFmtId="0" fontId="43" fillId="7" borderId="33" xfId="3" applyFont="1" applyFill="1" applyBorder="1" applyAlignment="1">
      <alignment horizontal="center" vertical="center"/>
    </xf>
    <xf numFmtId="0" fontId="43" fillId="7" borderId="31" xfId="3" applyFont="1" applyFill="1" applyBorder="1" applyAlignment="1">
      <alignment horizontal="center" vertical="center"/>
    </xf>
    <xf numFmtId="0" fontId="43" fillId="7" borderId="14" xfId="3" applyFont="1" applyFill="1" applyBorder="1" applyAlignment="1">
      <alignment horizontal="left" vertical="center" indent="1"/>
    </xf>
    <xf numFmtId="0" fontId="43" fillId="7" borderId="24" xfId="3" applyFont="1" applyFill="1" applyBorder="1" applyAlignment="1">
      <alignment horizontal="center" vertical="center"/>
    </xf>
    <xf numFmtId="0" fontId="43" fillId="7" borderId="45" xfId="3" applyFont="1" applyFill="1" applyBorder="1" applyAlignment="1">
      <alignment horizontal="center" vertical="center"/>
    </xf>
    <xf numFmtId="0" fontId="43" fillId="7" borderId="12" xfId="3" applyFont="1" applyFill="1" applyBorder="1" applyAlignment="1">
      <alignment horizontal="center" vertical="center"/>
    </xf>
    <xf numFmtId="0" fontId="43" fillId="7" borderId="10" xfId="3" applyFont="1" applyFill="1" applyBorder="1" applyAlignment="1">
      <alignment horizontal="center" vertical="center"/>
    </xf>
    <xf numFmtId="0" fontId="43" fillId="7" borderId="24" xfId="3" applyFont="1" applyFill="1" applyBorder="1" applyAlignment="1">
      <alignment horizontal="left" vertical="center" indent="1"/>
    </xf>
    <xf numFmtId="0" fontId="43" fillId="0" borderId="0" xfId="3" applyFont="1"/>
    <xf numFmtId="0" fontId="43" fillId="0" borderId="0" xfId="3" applyFont="1" applyAlignment="1">
      <alignment horizontal="center"/>
    </xf>
    <xf numFmtId="0" fontId="43" fillId="0" borderId="0" xfId="3" applyFont="1" applyAlignment="1">
      <alignment horizontal="left" indent="1"/>
    </xf>
    <xf numFmtId="0" fontId="43" fillId="13" borderId="14" xfId="3" applyFont="1" applyFill="1" applyBorder="1" applyAlignment="1">
      <alignment horizontal="center" vertical="center"/>
    </xf>
    <xf numFmtId="0" fontId="42" fillId="13" borderId="0" xfId="3" applyFont="1" applyFill="1"/>
    <xf numFmtId="0" fontId="42" fillId="0" borderId="0" xfId="3" applyFont="1"/>
    <xf numFmtId="0" fontId="43" fillId="13" borderId="14" xfId="3" applyFont="1" applyFill="1" applyBorder="1" applyAlignment="1">
      <alignment horizontal="left" vertical="center" indent="1"/>
    </xf>
    <xf numFmtId="0" fontId="19" fillId="0" borderId="14" xfId="2" applyFont="1" applyBorder="1"/>
    <xf numFmtId="0" fontId="3" fillId="0" borderId="14" xfId="2" applyBorder="1" applyAlignment="1">
      <alignment horizontal="center"/>
    </xf>
    <xf numFmtId="0" fontId="19" fillId="11" borderId="36" xfId="2" applyFont="1" applyFill="1" applyBorder="1" applyAlignment="1">
      <alignment horizontal="center" vertical="center"/>
    </xf>
    <xf numFmtId="0" fontId="3" fillId="0" borderId="0" xfId="2" applyAlignment="1">
      <alignment horizontal="center" vertical="center"/>
    </xf>
    <xf numFmtId="0" fontId="19" fillId="0" borderId="14" xfId="2" applyFont="1" applyBorder="1" applyAlignment="1">
      <alignment horizontal="center"/>
    </xf>
    <xf numFmtId="1" fontId="1" fillId="0" borderId="28" xfId="2" applyNumberFormat="1" applyFont="1" applyBorder="1" applyAlignment="1">
      <alignment horizontal="left" vertical="center" indent="1"/>
    </xf>
    <xf numFmtId="0" fontId="9" fillId="0" borderId="14" xfId="1" applyFont="1" applyBorder="1" applyAlignment="1">
      <alignment horizontal="left" vertical="center" wrapText="1" indent="1"/>
    </xf>
    <xf numFmtId="0" fontId="9" fillId="0" borderId="14" xfId="0" applyFont="1" applyBorder="1" applyAlignment="1">
      <alignment horizontal="center" vertical="center" wrapText="1"/>
    </xf>
    <xf numFmtId="0" fontId="8" fillId="2" borderId="5" xfId="2" applyFont="1" applyFill="1" applyBorder="1" applyAlignment="1">
      <alignment horizontal="left" vertical="center" wrapText="1"/>
    </xf>
    <xf numFmtId="166" fontId="3" fillId="0" borderId="0" xfId="2" applyNumberFormat="1" applyAlignment="1">
      <alignment vertical="center"/>
    </xf>
    <xf numFmtId="166" fontId="14" fillId="0" borderId="0" xfId="2" applyNumberFormat="1" applyFont="1" applyAlignment="1">
      <alignment vertical="center"/>
    </xf>
    <xf numFmtId="166" fontId="3" fillId="0" borderId="0" xfId="2" applyNumberFormat="1"/>
    <xf numFmtId="167" fontId="3" fillId="0" borderId="0" xfId="2" applyNumberFormat="1" applyAlignment="1">
      <alignment vertical="center"/>
    </xf>
    <xf numFmtId="167" fontId="14" fillId="0" borderId="0" xfId="2" applyNumberFormat="1" applyFont="1" applyAlignment="1">
      <alignment vertical="center"/>
    </xf>
    <xf numFmtId="167" fontId="3" fillId="0" borderId="0" xfId="2" applyNumberFormat="1"/>
    <xf numFmtId="3" fontId="3" fillId="0" borderId="0" xfId="2" applyNumberFormat="1" applyAlignment="1">
      <alignment vertical="center"/>
    </xf>
    <xf numFmtId="3" fontId="14" fillId="0" borderId="0" xfId="2" applyNumberFormat="1" applyFont="1" applyAlignment="1">
      <alignment vertical="center"/>
    </xf>
    <xf numFmtId="3" fontId="3" fillId="0" borderId="0" xfId="2" applyNumberFormat="1"/>
    <xf numFmtId="0" fontId="6" fillId="4" borderId="10" xfId="2" applyFont="1" applyFill="1" applyBorder="1" applyAlignment="1">
      <alignment horizontal="center" vertical="center"/>
    </xf>
    <xf numFmtId="0" fontId="6" fillId="4" borderId="11" xfId="2" applyFont="1" applyFill="1" applyBorder="1" applyAlignment="1">
      <alignment horizontal="center" vertical="center"/>
    </xf>
    <xf numFmtId="0" fontId="6" fillId="4" borderId="12" xfId="2" applyFont="1" applyFill="1" applyBorder="1" applyAlignment="1">
      <alignment horizontal="center" vertical="center"/>
    </xf>
    <xf numFmtId="49" fontId="17" fillId="0" borderId="0" xfId="2" applyNumberFormat="1" applyFont="1" applyAlignment="1">
      <alignment horizontal="center" vertical="center"/>
    </xf>
    <xf numFmtId="0" fontId="18" fillId="3" borderId="36" xfId="2" applyFont="1" applyFill="1" applyBorder="1" applyAlignment="1">
      <alignment horizontal="center" vertical="center"/>
    </xf>
    <xf numFmtId="0" fontId="18" fillId="3" borderId="36" xfId="2" applyFont="1" applyFill="1" applyBorder="1" applyAlignment="1">
      <alignment horizontal="left" vertical="center"/>
    </xf>
    <xf numFmtId="0" fontId="2" fillId="3" borderId="17" xfId="2" applyFont="1" applyFill="1" applyBorder="1" applyAlignment="1">
      <alignment horizontal="center" vertical="center"/>
    </xf>
    <xf numFmtId="0" fontId="2" fillId="3" borderId="0" xfId="2" applyFont="1" applyFill="1" applyAlignment="1">
      <alignment horizontal="center" vertical="center"/>
    </xf>
    <xf numFmtId="0" fontId="2" fillId="3" borderId="18" xfId="2" applyFont="1" applyFill="1" applyBorder="1" applyAlignment="1">
      <alignment horizontal="center" vertical="center"/>
    </xf>
    <xf numFmtId="0" fontId="2" fillId="4" borderId="34" xfId="2" applyFont="1" applyFill="1" applyBorder="1" applyAlignment="1">
      <alignment horizontal="center" vertical="center"/>
    </xf>
    <xf numFmtId="0" fontId="2" fillId="4" borderId="16" xfId="2" applyFont="1" applyFill="1" applyBorder="1" applyAlignment="1">
      <alignment horizontal="center" vertical="center"/>
    </xf>
    <xf numFmtId="0" fontId="2" fillId="4" borderId="35" xfId="2" applyFont="1" applyFill="1" applyBorder="1" applyAlignment="1">
      <alignment horizontal="center" vertical="center"/>
    </xf>
    <xf numFmtId="0" fontId="18" fillId="3" borderId="17" xfId="2" applyFont="1" applyFill="1" applyBorder="1" applyAlignment="1">
      <alignment horizontal="center" vertical="center"/>
    </xf>
    <xf numFmtId="0" fontId="18" fillId="3" borderId="0" xfId="2" applyFont="1" applyFill="1" applyAlignment="1">
      <alignment horizontal="center" vertical="center"/>
    </xf>
    <xf numFmtId="0" fontId="18" fillId="3" borderId="18" xfId="2" applyFont="1" applyFill="1" applyBorder="1" applyAlignment="1">
      <alignment horizontal="center" vertical="center"/>
    </xf>
    <xf numFmtId="0" fontId="2" fillId="3" borderId="16" xfId="2" applyFont="1" applyFill="1" applyBorder="1" applyAlignment="1">
      <alignment horizontal="center" vertical="center"/>
    </xf>
    <xf numFmtId="0" fontId="2" fillId="3" borderId="9" xfId="2" applyFont="1" applyFill="1" applyBorder="1" applyAlignment="1">
      <alignment horizontal="center" vertical="center"/>
    </xf>
    <xf numFmtId="0" fontId="39" fillId="12" borderId="30" xfId="2" applyFont="1" applyFill="1" applyBorder="1" applyAlignment="1">
      <alignment horizontal="center"/>
    </xf>
    <xf numFmtId="0" fontId="19" fillId="11" borderId="14" xfId="2" applyFont="1" applyFill="1" applyBorder="1" applyAlignment="1">
      <alignment horizontal="center" vertical="center" textRotation="90"/>
    </xf>
    <xf numFmtId="0" fontId="19" fillId="11" borderId="36" xfId="2" applyFont="1" applyFill="1" applyBorder="1" applyAlignment="1">
      <alignment horizontal="center" vertical="center" textRotation="90"/>
    </xf>
    <xf numFmtId="0" fontId="19" fillId="11" borderId="14" xfId="2" applyFont="1" applyFill="1" applyBorder="1" applyAlignment="1">
      <alignment horizontal="center" vertical="center"/>
    </xf>
    <xf numFmtId="0" fontId="45" fillId="0" borderId="0" xfId="3" applyFont="1" applyAlignment="1">
      <alignment horizontal="center" vertical="center"/>
    </xf>
    <xf numFmtId="0" fontId="44" fillId="13" borderId="14" xfId="3" applyFont="1" applyFill="1" applyBorder="1" applyAlignment="1">
      <alignment horizontal="center" vertical="center"/>
    </xf>
    <xf numFmtId="165" fontId="26" fillId="0" borderId="31" xfId="2" applyNumberFormat="1" applyFont="1" applyBorder="1" applyAlignment="1">
      <alignment horizontal="center" vertical="center"/>
    </xf>
    <xf numFmtId="165" fontId="26" fillId="0" borderId="32" xfId="2" applyNumberFormat="1" applyFont="1" applyBorder="1" applyAlignment="1">
      <alignment horizontal="center" vertical="center"/>
    </xf>
    <xf numFmtId="165" fontId="26" fillId="0" borderId="33" xfId="2" applyNumberFormat="1" applyFont="1" applyBorder="1" applyAlignment="1">
      <alignment horizontal="center" vertical="center"/>
    </xf>
    <xf numFmtId="0" fontId="24" fillId="5" borderId="36" xfId="2" applyFont="1" applyFill="1" applyBorder="1" applyAlignment="1">
      <alignment horizontal="center" vertical="center"/>
    </xf>
    <xf numFmtId="16" fontId="24" fillId="5" borderId="14" xfId="2" applyNumberFormat="1" applyFont="1" applyFill="1" applyBorder="1" applyAlignment="1">
      <alignment horizontal="center" vertical="center"/>
    </xf>
    <xf numFmtId="165" fontId="26" fillId="7" borderId="36" xfId="2" applyNumberFormat="1" applyFont="1" applyFill="1" applyBorder="1" applyAlignment="1">
      <alignment horizontal="center" vertical="center"/>
    </xf>
    <xf numFmtId="165" fontId="26" fillId="7" borderId="24" xfId="2" applyNumberFormat="1" applyFont="1" applyFill="1" applyBorder="1" applyAlignment="1">
      <alignment horizontal="center" vertical="center"/>
    </xf>
    <xf numFmtId="0" fontId="25" fillId="0" borderId="36" xfId="2" applyFont="1" applyBorder="1" applyAlignment="1">
      <alignment horizontal="center" vertical="center"/>
    </xf>
    <xf numFmtId="0" fontId="25" fillId="0" borderId="24" xfId="2" applyFont="1" applyBorder="1" applyAlignment="1">
      <alignment horizontal="center" vertical="center"/>
    </xf>
    <xf numFmtId="0" fontId="14" fillId="0" borderId="36" xfId="2" applyFont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0" fontId="25" fillId="0" borderId="37" xfId="2" applyFont="1" applyBorder="1" applyAlignment="1">
      <alignment horizontal="center" vertical="center"/>
    </xf>
    <xf numFmtId="0" fontId="24" fillId="5" borderId="24" xfId="2" applyFont="1" applyFill="1" applyBorder="1" applyAlignment="1">
      <alignment horizontal="center" vertical="center"/>
    </xf>
    <xf numFmtId="0" fontId="20" fillId="0" borderId="14" xfId="2" applyFont="1" applyBorder="1" applyAlignment="1">
      <alignment horizontal="center" vertical="center" wrapText="1"/>
    </xf>
    <xf numFmtId="0" fontId="21" fillId="0" borderId="36" xfId="2" applyFont="1" applyBorder="1" applyAlignment="1">
      <alignment horizontal="center" vertical="center" wrapText="1"/>
    </xf>
    <xf numFmtId="0" fontId="23" fillId="0" borderId="34" xfId="2" applyFont="1" applyBorder="1" applyAlignment="1">
      <alignment horizontal="center" vertical="center" wrapText="1"/>
    </xf>
    <xf numFmtId="0" fontId="23" fillId="0" borderId="16" xfId="2" applyFont="1" applyBorder="1" applyAlignment="1">
      <alignment horizontal="center" vertical="center" wrapText="1"/>
    </xf>
    <xf numFmtId="0" fontId="23" fillId="0" borderId="35" xfId="2" applyFont="1" applyBorder="1" applyAlignment="1">
      <alignment horizontal="center" vertical="center" wrapText="1"/>
    </xf>
    <xf numFmtId="0" fontId="23" fillId="0" borderId="17" xfId="2" applyFont="1" applyBorder="1" applyAlignment="1">
      <alignment horizontal="center" vertical="center" wrapText="1"/>
    </xf>
    <xf numFmtId="0" fontId="23" fillId="0" borderId="0" xfId="2" applyFont="1" applyAlignment="1">
      <alignment horizontal="center" vertical="center" wrapText="1"/>
    </xf>
    <xf numFmtId="0" fontId="23" fillId="0" borderId="18" xfId="2" applyFont="1" applyBorder="1" applyAlignment="1">
      <alignment horizontal="center" vertical="center" wrapText="1"/>
    </xf>
    <xf numFmtId="0" fontId="23" fillId="0" borderId="10" xfId="2" applyFont="1" applyBorder="1" applyAlignment="1">
      <alignment horizontal="center" vertical="center" wrapText="1"/>
    </xf>
    <xf numFmtId="0" fontId="23" fillId="0" borderId="11" xfId="2" applyFont="1" applyBorder="1" applyAlignment="1">
      <alignment horizontal="center" vertical="center" wrapText="1"/>
    </xf>
    <xf numFmtId="0" fontId="23" fillId="0" borderId="12" xfId="2" applyFont="1" applyBorder="1" applyAlignment="1">
      <alignment horizontal="center" vertical="center" wrapText="1"/>
    </xf>
    <xf numFmtId="0" fontId="35" fillId="3" borderId="17" xfId="2" applyFont="1" applyFill="1" applyBorder="1" applyAlignment="1">
      <alignment horizontal="center" vertical="center"/>
    </xf>
    <xf numFmtId="0" fontId="35" fillId="3" borderId="0" xfId="2" applyFont="1" applyFill="1" applyAlignment="1">
      <alignment horizontal="center" vertical="center"/>
    </xf>
    <xf numFmtId="0" fontId="2" fillId="0" borderId="0" xfId="1" applyFont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3" fontId="7" fillId="0" borderId="3" xfId="1" applyNumberFormat="1" applyFont="1" applyBorder="1" applyAlignment="1" applyProtection="1">
      <alignment horizontal="center" vertical="center"/>
      <protection locked="0"/>
    </xf>
    <xf numFmtId="3" fontId="7" fillId="0" borderId="4" xfId="1" applyNumberFormat="1" applyFont="1" applyBorder="1" applyAlignment="1" applyProtection="1">
      <alignment horizontal="center" vertical="center"/>
      <protection locked="0"/>
    </xf>
    <xf numFmtId="1" fontId="8" fillId="2" borderId="0" xfId="2" applyNumberFormat="1" applyFont="1" applyFill="1" applyAlignment="1">
      <alignment horizontal="center" vertical="center"/>
    </xf>
    <xf numFmtId="1" fontId="8" fillId="2" borderId="13" xfId="2" applyNumberFormat="1" applyFont="1" applyFill="1" applyBorder="1" applyAlignment="1">
      <alignment horizontal="center" vertical="center"/>
    </xf>
    <xf numFmtId="0" fontId="4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" fontId="10" fillId="0" borderId="5" xfId="2" applyNumberFormat="1" applyFont="1" applyBorder="1" applyAlignment="1">
      <alignment horizontal="center" vertical="center"/>
    </xf>
    <xf numFmtId="1" fontId="8" fillId="2" borderId="10" xfId="2" applyNumberFormat="1" applyFont="1" applyFill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1" fontId="15" fillId="0" borderId="0" xfId="2" applyNumberFormat="1" applyFont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419652</xdr:colOff>
      <xdr:row>20</xdr:row>
      <xdr:rowOff>188484</xdr:rowOff>
    </xdr:from>
    <xdr:to>
      <xdr:col>14</xdr:col>
      <xdr:colOff>397715</xdr:colOff>
      <xdr:row>25</xdr:row>
      <xdr:rowOff>172385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462985" y="5085040"/>
          <a:ext cx="1071674" cy="936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208643</xdr:colOff>
      <xdr:row>0</xdr:row>
      <xdr:rowOff>184727</xdr:rowOff>
    </xdr:from>
    <xdr:to>
      <xdr:col>2</xdr:col>
      <xdr:colOff>3629</xdr:colOff>
      <xdr:row>0</xdr:row>
      <xdr:rowOff>901296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08693" y="184727"/>
          <a:ext cx="887186" cy="716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692745</xdr:colOff>
      <xdr:row>0</xdr:row>
      <xdr:rowOff>191527</xdr:rowOff>
    </xdr:from>
    <xdr:to>
      <xdr:col>14</xdr:col>
      <xdr:colOff>412245</xdr:colOff>
      <xdr:row>0</xdr:row>
      <xdr:rowOff>908096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736078" y="191527"/>
          <a:ext cx="813111" cy="716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C8FA68DC-F7A7-4608-835F-4EAFC3892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B3571FE-B7E5-4AEC-9A25-0C71FBF3D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677F86D8-BEE8-4210-B22C-B044E18DF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E339C317-8A3B-4FA1-ABE0-7AD7651F4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B8766B26-904C-4568-8D91-923E44E1F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55878D88-CCB0-4FF5-A31A-045B86CFF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6DC158DC-2538-4BEB-95A4-4AA71BB8A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id="{C3984CE3-8826-4EED-B057-D4F3E8685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3F792ECB-C183-40F1-8E68-B2D76D21F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1" name="Picture 2">
          <a:extLst>
            <a:ext uri="{FF2B5EF4-FFF2-40B4-BE49-F238E27FC236}">
              <a16:creationId xmlns:a16="http://schemas.microsoft.com/office/drawing/2014/main" id="{AA7C2F50-D91A-433A-BF46-BBC527BFE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id="{77563A28-98F9-43D8-9ACE-78C87749A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id="{EEC6DCC6-CA7E-450D-80F1-C7647177E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EC73CD2B-1217-4AA7-9219-AC18DF0F3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5" name="Picture 2">
          <a:extLst>
            <a:ext uri="{FF2B5EF4-FFF2-40B4-BE49-F238E27FC236}">
              <a16:creationId xmlns:a16="http://schemas.microsoft.com/office/drawing/2014/main" id="{BC6752A8-E838-4609-AFBD-02CA93293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6" name="Picture 2">
          <a:extLst>
            <a:ext uri="{FF2B5EF4-FFF2-40B4-BE49-F238E27FC236}">
              <a16:creationId xmlns:a16="http://schemas.microsoft.com/office/drawing/2014/main" id="{6402ECEF-DF75-4F25-A788-ED0FFB59E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id="{7187F8CF-8225-4B57-861F-634D020C1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8" name="Picture 2">
          <a:extLst>
            <a:ext uri="{FF2B5EF4-FFF2-40B4-BE49-F238E27FC236}">
              <a16:creationId xmlns:a16="http://schemas.microsoft.com/office/drawing/2014/main" id="{BA2ADF34-4542-4C61-B92E-3E40E3D4E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9" name="Picture 2">
          <a:extLst>
            <a:ext uri="{FF2B5EF4-FFF2-40B4-BE49-F238E27FC236}">
              <a16:creationId xmlns:a16="http://schemas.microsoft.com/office/drawing/2014/main" id="{4706DE19-53D2-4F5F-9E1F-F806F089B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20" name="Picture 2">
          <a:extLst>
            <a:ext uri="{FF2B5EF4-FFF2-40B4-BE49-F238E27FC236}">
              <a16:creationId xmlns:a16="http://schemas.microsoft.com/office/drawing/2014/main" id="{F0234914-F0E2-472E-9C78-9DD966CC9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21" name="Picture 2">
          <a:extLst>
            <a:ext uri="{FF2B5EF4-FFF2-40B4-BE49-F238E27FC236}">
              <a16:creationId xmlns:a16="http://schemas.microsoft.com/office/drawing/2014/main" id="{10E96928-8A28-4D48-AF17-7264EC3F4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22" name="Picture 2">
          <a:extLst>
            <a:ext uri="{FF2B5EF4-FFF2-40B4-BE49-F238E27FC236}">
              <a16:creationId xmlns:a16="http://schemas.microsoft.com/office/drawing/2014/main" id="{1FF19E30-3192-46BD-B308-B22333888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23" name="Picture 2">
          <a:extLst>
            <a:ext uri="{FF2B5EF4-FFF2-40B4-BE49-F238E27FC236}">
              <a16:creationId xmlns:a16="http://schemas.microsoft.com/office/drawing/2014/main" id="{4D8A3108-A795-4D15-87DB-22BC14C9A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24" name="Picture 2">
          <a:extLst>
            <a:ext uri="{FF2B5EF4-FFF2-40B4-BE49-F238E27FC236}">
              <a16:creationId xmlns:a16="http://schemas.microsoft.com/office/drawing/2014/main" id="{C32C5B2C-72FD-4ACB-AC6A-05F6CD91B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25" name="Picture 2">
          <a:extLst>
            <a:ext uri="{FF2B5EF4-FFF2-40B4-BE49-F238E27FC236}">
              <a16:creationId xmlns:a16="http://schemas.microsoft.com/office/drawing/2014/main" id="{136C61BD-C8AF-40D7-B80A-C29762728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26" name="Picture 2">
          <a:extLst>
            <a:ext uri="{FF2B5EF4-FFF2-40B4-BE49-F238E27FC236}">
              <a16:creationId xmlns:a16="http://schemas.microsoft.com/office/drawing/2014/main" id="{1FA96784-18AA-4364-B806-E2C882825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27" name="Picture 2">
          <a:extLst>
            <a:ext uri="{FF2B5EF4-FFF2-40B4-BE49-F238E27FC236}">
              <a16:creationId xmlns:a16="http://schemas.microsoft.com/office/drawing/2014/main" id="{3C6AA963-2834-4FE3-B07A-BCE633ADF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28" name="Picture 2">
          <a:extLst>
            <a:ext uri="{FF2B5EF4-FFF2-40B4-BE49-F238E27FC236}">
              <a16:creationId xmlns:a16="http://schemas.microsoft.com/office/drawing/2014/main" id="{4F4F37E0-E115-4038-84B3-5C07D79D2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29" name="Picture 2">
          <a:extLst>
            <a:ext uri="{FF2B5EF4-FFF2-40B4-BE49-F238E27FC236}">
              <a16:creationId xmlns:a16="http://schemas.microsoft.com/office/drawing/2014/main" id="{8752A0FD-CDD8-4D13-8B89-69B97DA50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30" name="Picture 2">
          <a:extLst>
            <a:ext uri="{FF2B5EF4-FFF2-40B4-BE49-F238E27FC236}">
              <a16:creationId xmlns:a16="http://schemas.microsoft.com/office/drawing/2014/main" id="{0BA2EC4E-10BD-476F-A7F4-0D7579212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31" name="Picture 2">
          <a:extLst>
            <a:ext uri="{FF2B5EF4-FFF2-40B4-BE49-F238E27FC236}">
              <a16:creationId xmlns:a16="http://schemas.microsoft.com/office/drawing/2014/main" id="{96650A0A-8F98-448F-9EAF-B63E7C7C2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32" name="Picture 2">
          <a:extLst>
            <a:ext uri="{FF2B5EF4-FFF2-40B4-BE49-F238E27FC236}">
              <a16:creationId xmlns:a16="http://schemas.microsoft.com/office/drawing/2014/main" id="{27A4CE7B-7681-44C3-944E-60B96A6AB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33" name="Picture 2">
          <a:extLst>
            <a:ext uri="{FF2B5EF4-FFF2-40B4-BE49-F238E27FC236}">
              <a16:creationId xmlns:a16="http://schemas.microsoft.com/office/drawing/2014/main" id="{D95B58B7-E200-4373-926E-6DAAADB46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34" name="Picture 2">
          <a:extLst>
            <a:ext uri="{FF2B5EF4-FFF2-40B4-BE49-F238E27FC236}">
              <a16:creationId xmlns:a16="http://schemas.microsoft.com/office/drawing/2014/main" id="{7A99100A-183C-4A58-B67C-D20F458C6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35" name="Picture 2">
          <a:extLst>
            <a:ext uri="{FF2B5EF4-FFF2-40B4-BE49-F238E27FC236}">
              <a16:creationId xmlns:a16="http://schemas.microsoft.com/office/drawing/2014/main" id="{6947D8CE-6E66-4382-88FD-EE31BDAB2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36" name="Picture 2">
          <a:extLst>
            <a:ext uri="{FF2B5EF4-FFF2-40B4-BE49-F238E27FC236}">
              <a16:creationId xmlns:a16="http://schemas.microsoft.com/office/drawing/2014/main" id="{6C446052-D687-43BC-A6E2-1B6CE2D64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37" name="Picture 2">
          <a:extLst>
            <a:ext uri="{FF2B5EF4-FFF2-40B4-BE49-F238E27FC236}">
              <a16:creationId xmlns:a16="http://schemas.microsoft.com/office/drawing/2014/main" id="{E6E261B2-C1D0-4B4E-8366-AA8AB263E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38" name="Picture 2">
          <a:extLst>
            <a:ext uri="{FF2B5EF4-FFF2-40B4-BE49-F238E27FC236}">
              <a16:creationId xmlns:a16="http://schemas.microsoft.com/office/drawing/2014/main" id="{EAD31354-A8D7-4C58-A463-26E56738B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39" name="Picture 2">
          <a:extLst>
            <a:ext uri="{FF2B5EF4-FFF2-40B4-BE49-F238E27FC236}">
              <a16:creationId xmlns:a16="http://schemas.microsoft.com/office/drawing/2014/main" id="{D9C290B4-3D91-4887-AFE3-3B582899D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40" name="Picture 2">
          <a:extLst>
            <a:ext uri="{FF2B5EF4-FFF2-40B4-BE49-F238E27FC236}">
              <a16:creationId xmlns:a16="http://schemas.microsoft.com/office/drawing/2014/main" id="{734E6FF5-40F4-40D9-B20D-C0F329F37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41" name="Picture 2">
          <a:extLst>
            <a:ext uri="{FF2B5EF4-FFF2-40B4-BE49-F238E27FC236}">
              <a16:creationId xmlns:a16="http://schemas.microsoft.com/office/drawing/2014/main" id="{A5710563-BE0F-4529-81C0-8661789F3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42" name="Picture 2">
          <a:extLst>
            <a:ext uri="{FF2B5EF4-FFF2-40B4-BE49-F238E27FC236}">
              <a16:creationId xmlns:a16="http://schemas.microsoft.com/office/drawing/2014/main" id="{BAFE4AE1-2B7E-4D8B-ACEF-8C14CA8E3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43" name="Picture 2">
          <a:extLst>
            <a:ext uri="{FF2B5EF4-FFF2-40B4-BE49-F238E27FC236}">
              <a16:creationId xmlns:a16="http://schemas.microsoft.com/office/drawing/2014/main" id="{8A5F5BED-9CE7-4857-8321-7D32CD5A6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44" name="Picture 2">
          <a:extLst>
            <a:ext uri="{FF2B5EF4-FFF2-40B4-BE49-F238E27FC236}">
              <a16:creationId xmlns:a16="http://schemas.microsoft.com/office/drawing/2014/main" id="{73CC61B9-42CF-4550-B186-A0B4EB96B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45" name="Picture 2">
          <a:extLst>
            <a:ext uri="{FF2B5EF4-FFF2-40B4-BE49-F238E27FC236}">
              <a16:creationId xmlns:a16="http://schemas.microsoft.com/office/drawing/2014/main" id="{FADDC4FD-C573-4195-A967-681246E9D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46" name="Picture 2">
          <a:extLst>
            <a:ext uri="{FF2B5EF4-FFF2-40B4-BE49-F238E27FC236}">
              <a16:creationId xmlns:a16="http://schemas.microsoft.com/office/drawing/2014/main" id="{EBCD444A-85C0-4366-9545-D81D32099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47" name="Picture 2">
          <a:extLst>
            <a:ext uri="{FF2B5EF4-FFF2-40B4-BE49-F238E27FC236}">
              <a16:creationId xmlns:a16="http://schemas.microsoft.com/office/drawing/2014/main" id="{1009B831-1675-4624-A9AD-7B0A58437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48" name="Picture 2">
          <a:extLst>
            <a:ext uri="{FF2B5EF4-FFF2-40B4-BE49-F238E27FC236}">
              <a16:creationId xmlns:a16="http://schemas.microsoft.com/office/drawing/2014/main" id="{60CBAFB6-E6D9-47BA-A221-179076401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49" name="Picture 2">
          <a:extLst>
            <a:ext uri="{FF2B5EF4-FFF2-40B4-BE49-F238E27FC236}">
              <a16:creationId xmlns:a16="http://schemas.microsoft.com/office/drawing/2014/main" id="{A34C93F8-6CD0-4308-ACFC-87D79F847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50" name="Picture 2">
          <a:extLst>
            <a:ext uri="{FF2B5EF4-FFF2-40B4-BE49-F238E27FC236}">
              <a16:creationId xmlns:a16="http://schemas.microsoft.com/office/drawing/2014/main" id="{70A045F2-720C-4E9D-AF5C-BA84B6855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51" name="Picture 2">
          <a:extLst>
            <a:ext uri="{FF2B5EF4-FFF2-40B4-BE49-F238E27FC236}">
              <a16:creationId xmlns:a16="http://schemas.microsoft.com/office/drawing/2014/main" id="{F49E0A4F-D503-41BB-9538-F311D93A1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52" name="Picture 2">
          <a:extLst>
            <a:ext uri="{FF2B5EF4-FFF2-40B4-BE49-F238E27FC236}">
              <a16:creationId xmlns:a16="http://schemas.microsoft.com/office/drawing/2014/main" id="{97B29076-F9F9-47F3-89AF-7DEEC28E5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53" name="Picture 2">
          <a:extLst>
            <a:ext uri="{FF2B5EF4-FFF2-40B4-BE49-F238E27FC236}">
              <a16:creationId xmlns:a16="http://schemas.microsoft.com/office/drawing/2014/main" id="{7D6DDEE6-B639-4218-9A6F-A7784D328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54" name="Picture 2">
          <a:extLst>
            <a:ext uri="{FF2B5EF4-FFF2-40B4-BE49-F238E27FC236}">
              <a16:creationId xmlns:a16="http://schemas.microsoft.com/office/drawing/2014/main" id="{54E80BA3-88DB-425B-A86E-8E8FCE731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55" name="Picture 2">
          <a:extLst>
            <a:ext uri="{FF2B5EF4-FFF2-40B4-BE49-F238E27FC236}">
              <a16:creationId xmlns:a16="http://schemas.microsoft.com/office/drawing/2014/main" id="{F868FF78-366D-4594-84A4-B795E3C06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56" name="Picture 2">
          <a:extLst>
            <a:ext uri="{FF2B5EF4-FFF2-40B4-BE49-F238E27FC236}">
              <a16:creationId xmlns:a16="http://schemas.microsoft.com/office/drawing/2014/main" id="{4C6A5F59-832E-42D3-A011-A0D95B218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57" name="Picture 2">
          <a:extLst>
            <a:ext uri="{FF2B5EF4-FFF2-40B4-BE49-F238E27FC236}">
              <a16:creationId xmlns:a16="http://schemas.microsoft.com/office/drawing/2014/main" id="{38DEF837-16E0-4314-8398-25DDEC7E2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58" name="Picture 2">
          <a:extLst>
            <a:ext uri="{FF2B5EF4-FFF2-40B4-BE49-F238E27FC236}">
              <a16:creationId xmlns:a16="http://schemas.microsoft.com/office/drawing/2014/main" id="{CA1C5516-A650-4BAE-A6E2-2A84F32DE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59" name="Picture 2">
          <a:extLst>
            <a:ext uri="{FF2B5EF4-FFF2-40B4-BE49-F238E27FC236}">
              <a16:creationId xmlns:a16="http://schemas.microsoft.com/office/drawing/2014/main" id="{A8035AE6-ADFD-4A5A-BA3E-743C69DD6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60" name="Picture 2">
          <a:extLst>
            <a:ext uri="{FF2B5EF4-FFF2-40B4-BE49-F238E27FC236}">
              <a16:creationId xmlns:a16="http://schemas.microsoft.com/office/drawing/2014/main" id="{ACE89CCC-F362-4A8A-B88B-647720F89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61" name="Picture 2">
          <a:extLst>
            <a:ext uri="{FF2B5EF4-FFF2-40B4-BE49-F238E27FC236}">
              <a16:creationId xmlns:a16="http://schemas.microsoft.com/office/drawing/2014/main" id="{97CE82F8-7C93-4D20-869E-E99D941FE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62" name="Picture 2">
          <a:extLst>
            <a:ext uri="{FF2B5EF4-FFF2-40B4-BE49-F238E27FC236}">
              <a16:creationId xmlns:a16="http://schemas.microsoft.com/office/drawing/2014/main" id="{A6998DB6-E308-45D2-AE86-E619FB447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63" name="Picture 2">
          <a:extLst>
            <a:ext uri="{FF2B5EF4-FFF2-40B4-BE49-F238E27FC236}">
              <a16:creationId xmlns:a16="http://schemas.microsoft.com/office/drawing/2014/main" id="{724E9953-626E-49FA-83AE-4A60BDF78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64" name="Picture 2">
          <a:extLst>
            <a:ext uri="{FF2B5EF4-FFF2-40B4-BE49-F238E27FC236}">
              <a16:creationId xmlns:a16="http://schemas.microsoft.com/office/drawing/2014/main" id="{7F4AD3B3-3D42-4938-91BD-ECFF72D8A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65" name="Picture 2">
          <a:extLst>
            <a:ext uri="{FF2B5EF4-FFF2-40B4-BE49-F238E27FC236}">
              <a16:creationId xmlns:a16="http://schemas.microsoft.com/office/drawing/2014/main" id="{2859BDFB-0CAA-4307-AEE7-1B499BBD1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66" name="Picture 2">
          <a:extLst>
            <a:ext uri="{FF2B5EF4-FFF2-40B4-BE49-F238E27FC236}">
              <a16:creationId xmlns:a16="http://schemas.microsoft.com/office/drawing/2014/main" id="{E8A741C8-506F-4E54-A405-5E26649F4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67" name="Picture 2">
          <a:extLst>
            <a:ext uri="{FF2B5EF4-FFF2-40B4-BE49-F238E27FC236}">
              <a16:creationId xmlns:a16="http://schemas.microsoft.com/office/drawing/2014/main" id="{79416A3C-373B-41CB-AFB6-D76343C5B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68" name="Picture 2">
          <a:extLst>
            <a:ext uri="{FF2B5EF4-FFF2-40B4-BE49-F238E27FC236}">
              <a16:creationId xmlns:a16="http://schemas.microsoft.com/office/drawing/2014/main" id="{D1DEBDA9-D79B-47C0-984E-12F0A0457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69" name="Picture 2">
          <a:extLst>
            <a:ext uri="{FF2B5EF4-FFF2-40B4-BE49-F238E27FC236}">
              <a16:creationId xmlns:a16="http://schemas.microsoft.com/office/drawing/2014/main" id="{27E85D81-5D92-4BC9-B9F7-D40778C8F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70" name="Picture 2">
          <a:extLst>
            <a:ext uri="{FF2B5EF4-FFF2-40B4-BE49-F238E27FC236}">
              <a16:creationId xmlns:a16="http://schemas.microsoft.com/office/drawing/2014/main" id="{D0C13875-30F0-492F-8D84-F6767C3B8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71" name="Picture 2">
          <a:extLst>
            <a:ext uri="{FF2B5EF4-FFF2-40B4-BE49-F238E27FC236}">
              <a16:creationId xmlns:a16="http://schemas.microsoft.com/office/drawing/2014/main" id="{7A60F65A-1D8D-43FF-BE93-07C5370BA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72" name="Picture 2">
          <a:extLst>
            <a:ext uri="{FF2B5EF4-FFF2-40B4-BE49-F238E27FC236}">
              <a16:creationId xmlns:a16="http://schemas.microsoft.com/office/drawing/2014/main" id="{85ABEE2D-B4D4-4D5A-9EC9-9C0E72371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73" name="Picture 2">
          <a:extLst>
            <a:ext uri="{FF2B5EF4-FFF2-40B4-BE49-F238E27FC236}">
              <a16:creationId xmlns:a16="http://schemas.microsoft.com/office/drawing/2014/main" id="{7BFC2D29-CA2A-4A98-9ED2-D9A3981E3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74" name="Picture 2">
          <a:extLst>
            <a:ext uri="{FF2B5EF4-FFF2-40B4-BE49-F238E27FC236}">
              <a16:creationId xmlns:a16="http://schemas.microsoft.com/office/drawing/2014/main" id="{399F9D34-B987-4E58-80D0-E1512B213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75" name="Picture 2">
          <a:extLst>
            <a:ext uri="{FF2B5EF4-FFF2-40B4-BE49-F238E27FC236}">
              <a16:creationId xmlns:a16="http://schemas.microsoft.com/office/drawing/2014/main" id="{5F739F3C-3010-450F-8306-812180620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76" name="Picture 2">
          <a:extLst>
            <a:ext uri="{FF2B5EF4-FFF2-40B4-BE49-F238E27FC236}">
              <a16:creationId xmlns:a16="http://schemas.microsoft.com/office/drawing/2014/main" id="{24347D94-933C-4B51-A619-7D9CF5EAB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77" name="Picture 2">
          <a:extLst>
            <a:ext uri="{FF2B5EF4-FFF2-40B4-BE49-F238E27FC236}">
              <a16:creationId xmlns:a16="http://schemas.microsoft.com/office/drawing/2014/main" id="{32E2CC51-5E53-45E0-B106-60F363B64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78" name="Picture 2">
          <a:extLst>
            <a:ext uri="{FF2B5EF4-FFF2-40B4-BE49-F238E27FC236}">
              <a16:creationId xmlns:a16="http://schemas.microsoft.com/office/drawing/2014/main" id="{5178866B-1847-4E33-BD87-78493BFB9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79" name="Picture 2">
          <a:extLst>
            <a:ext uri="{FF2B5EF4-FFF2-40B4-BE49-F238E27FC236}">
              <a16:creationId xmlns:a16="http://schemas.microsoft.com/office/drawing/2014/main" id="{A4D66A55-83AB-460C-B3B5-7B49FC387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80" name="Picture 2">
          <a:extLst>
            <a:ext uri="{FF2B5EF4-FFF2-40B4-BE49-F238E27FC236}">
              <a16:creationId xmlns:a16="http://schemas.microsoft.com/office/drawing/2014/main" id="{65333063-01BC-40F6-9423-7EAE646A4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81" name="Picture 2">
          <a:extLst>
            <a:ext uri="{FF2B5EF4-FFF2-40B4-BE49-F238E27FC236}">
              <a16:creationId xmlns:a16="http://schemas.microsoft.com/office/drawing/2014/main" id="{70DCEAF5-631D-4672-BBE1-DA3FC5C34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82" name="Picture 2">
          <a:extLst>
            <a:ext uri="{FF2B5EF4-FFF2-40B4-BE49-F238E27FC236}">
              <a16:creationId xmlns:a16="http://schemas.microsoft.com/office/drawing/2014/main" id="{8AEAD2E9-19F9-412C-BC70-5B608ADDD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83" name="Picture 2">
          <a:extLst>
            <a:ext uri="{FF2B5EF4-FFF2-40B4-BE49-F238E27FC236}">
              <a16:creationId xmlns:a16="http://schemas.microsoft.com/office/drawing/2014/main" id="{DCDD570E-CADF-45D2-ACD4-88498C749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84" name="Picture 2">
          <a:extLst>
            <a:ext uri="{FF2B5EF4-FFF2-40B4-BE49-F238E27FC236}">
              <a16:creationId xmlns:a16="http://schemas.microsoft.com/office/drawing/2014/main" id="{4A160D0A-042B-4A46-9ED2-85FFC4C51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85" name="Picture 2">
          <a:extLst>
            <a:ext uri="{FF2B5EF4-FFF2-40B4-BE49-F238E27FC236}">
              <a16:creationId xmlns:a16="http://schemas.microsoft.com/office/drawing/2014/main" id="{0B01AA3D-AC5A-44F0-89B9-73106F757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86" name="Picture 2">
          <a:extLst>
            <a:ext uri="{FF2B5EF4-FFF2-40B4-BE49-F238E27FC236}">
              <a16:creationId xmlns:a16="http://schemas.microsoft.com/office/drawing/2014/main" id="{202E40FF-1618-4CF0-AA3E-1511A1B24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87" name="Picture 2">
          <a:extLst>
            <a:ext uri="{FF2B5EF4-FFF2-40B4-BE49-F238E27FC236}">
              <a16:creationId xmlns:a16="http://schemas.microsoft.com/office/drawing/2014/main" id="{FDA3D095-17F5-4759-AD7B-F217C0922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88" name="Picture 2">
          <a:extLst>
            <a:ext uri="{FF2B5EF4-FFF2-40B4-BE49-F238E27FC236}">
              <a16:creationId xmlns:a16="http://schemas.microsoft.com/office/drawing/2014/main" id="{521C9533-76AD-4556-B097-DC143D32E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89" name="Picture 2">
          <a:extLst>
            <a:ext uri="{FF2B5EF4-FFF2-40B4-BE49-F238E27FC236}">
              <a16:creationId xmlns:a16="http://schemas.microsoft.com/office/drawing/2014/main" id="{94086B3E-E5C1-49F2-80D8-CBEA0F23A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90" name="Picture 2">
          <a:extLst>
            <a:ext uri="{FF2B5EF4-FFF2-40B4-BE49-F238E27FC236}">
              <a16:creationId xmlns:a16="http://schemas.microsoft.com/office/drawing/2014/main" id="{3ABF90AA-A5B2-4447-A55C-F3459F415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91" name="Picture 2">
          <a:extLst>
            <a:ext uri="{FF2B5EF4-FFF2-40B4-BE49-F238E27FC236}">
              <a16:creationId xmlns:a16="http://schemas.microsoft.com/office/drawing/2014/main" id="{CED3BE3C-8B16-44C6-9E0F-5DA8A94D0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92" name="Picture 2">
          <a:extLst>
            <a:ext uri="{FF2B5EF4-FFF2-40B4-BE49-F238E27FC236}">
              <a16:creationId xmlns:a16="http://schemas.microsoft.com/office/drawing/2014/main" id="{00ADCE2D-411B-4B7A-BC38-86A1B4928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93" name="Picture 2">
          <a:extLst>
            <a:ext uri="{FF2B5EF4-FFF2-40B4-BE49-F238E27FC236}">
              <a16:creationId xmlns:a16="http://schemas.microsoft.com/office/drawing/2014/main" id="{A811931E-E25D-4A9D-AAC3-0115DF02C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94" name="Picture 2">
          <a:extLst>
            <a:ext uri="{FF2B5EF4-FFF2-40B4-BE49-F238E27FC236}">
              <a16:creationId xmlns:a16="http://schemas.microsoft.com/office/drawing/2014/main" id="{E5E69418-F8BA-4404-B7C6-747D82543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95" name="Picture 2">
          <a:extLst>
            <a:ext uri="{FF2B5EF4-FFF2-40B4-BE49-F238E27FC236}">
              <a16:creationId xmlns:a16="http://schemas.microsoft.com/office/drawing/2014/main" id="{1B1E9D74-A8CC-4584-8747-C56F3F73F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96" name="Picture 2">
          <a:extLst>
            <a:ext uri="{FF2B5EF4-FFF2-40B4-BE49-F238E27FC236}">
              <a16:creationId xmlns:a16="http://schemas.microsoft.com/office/drawing/2014/main" id="{541C7E53-5CCD-458A-B5F7-BF62CEF3C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97" name="Picture 2">
          <a:extLst>
            <a:ext uri="{FF2B5EF4-FFF2-40B4-BE49-F238E27FC236}">
              <a16:creationId xmlns:a16="http://schemas.microsoft.com/office/drawing/2014/main" id="{11F97AAC-C221-422F-B9B9-A1F50F9E9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98" name="Picture 2">
          <a:extLst>
            <a:ext uri="{FF2B5EF4-FFF2-40B4-BE49-F238E27FC236}">
              <a16:creationId xmlns:a16="http://schemas.microsoft.com/office/drawing/2014/main" id="{00A1D775-46CF-43E7-A804-4263C3D11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99" name="Picture 2">
          <a:extLst>
            <a:ext uri="{FF2B5EF4-FFF2-40B4-BE49-F238E27FC236}">
              <a16:creationId xmlns:a16="http://schemas.microsoft.com/office/drawing/2014/main" id="{42BFFD1E-65E7-48B8-939D-02EB88019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00" name="Picture 2">
          <a:extLst>
            <a:ext uri="{FF2B5EF4-FFF2-40B4-BE49-F238E27FC236}">
              <a16:creationId xmlns:a16="http://schemas.microsoft.com/office/drawing/2014/main" id="{2430C5E3-41C2-40CB-A4A8-A46404E51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01" name="Picture 2">
          <a:extLst>
            <a:ext uri="{FF2B5EF4-FFF2-40B4-BE49-F238E27FC236}">
              <a16:creationId xmlns:a16="http://schemas.microsoft.com/office/drawing/2014/main" id="{12BC30F2-A753-4E85-B97A-2B4B790BD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02" name="Picture 2">
          <a:extLst>
            <a:ext uri="{FF2B5EF4-FFF2-40B4-BE49-F238E27FC236}">
              <a16:creationId xmlns:a16="http://schemas.microsoft.com/office/drawing/2014/main" id="{88732D93-4C15-4D32-98F7-9BA287872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03" name="Picture 2">
          <a:extLst>
            <a:ext uri="{FF2B5EF4-FFF2-40B4-BE49-F238E27FC236}">
              <a16:creationId xmlns:a16="http://schemas.microsoft.com/office/drawing/2014/main" id="{853E74BC-9ADE-46E0-A33D-7D63EE56E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04" name="Picture 2">
          <a:extLst>
            <a:ext uri="{FF2B5EF4-FFF2-40B4-BE49-F238E27FC236}">
              <a16:creationId xmlns:a16="http://schemas.microsoft.com/office/drawing/2014/main" id="{6BCEA631-CE81-4BCE-86B1-3963D755F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05" name="Picture 2">
          <a:extLst>
            <a:ext uri="{FF2B5EF4-FFF2-40B4-BE49-F238E27FC236}">
              <a16:creationId xmlns:a16="http://schemas.microsoft.com/office/drawing/2014/main" id="{9A1145F4-4258-4CD3-ACCD-4D865B5A5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06" name="Picture 2">
          <a:extLst>
            <a:ext uri="{FF2B5EF4-FFF2-40B4-BE49-F238E27FC236}">
              <a16:creationId xmlns:a16="http://schemas.microsoft.com/office/drawing/2014/main" id="{72D6AE67-8CAF-40ED-B2BD-BE475D9AC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07" name="Picture 2">
          <a:extLst>
            <a:ext uri="{FF2B5EF4-FFF2-40B4-BE49-F238E27FC236}">
              <a16:creationId xmlns:a16="http://schemas.microsoft.com/office/drawing/2014/main" id="{6F3B3A42-07B9-4467-8511-E7F029DD2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08" name="Picture 2">
          <a:extLst>
            <a:ext uri="{FF2B5EF4-FFF2-40B4-BE49-F238E27FC236}">
              <a16:creationId xmlns:a16="http://schemas.microsoft.com/office/drawing/2014/main" id="{E91AF3EA-9DF3-410C-A710-20F0B512F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09" name="Picture 2">
          <a:extLst>
            <a:ext uri="{FF2B5EF4-FFF2-40B4-BE49-F238E27FC236}">
              <a16:creationId xmlns:a16="http://schemas.microsoft.com/office/drawing/2014/main" id="{3F69236E-6F12-40B6-85B3-6F384D855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10" name="Picture 2">
          <a:extLst>
            <a:ext uri="{FF2B5EF4-FFF2-40B4-BE49-F238E27FC236}">
              <a16:creationId xmlns:a16="http://schemas.microsoft.com/office/drawing/2014/main" id="{05EE15BC-6FC5-4B58-B7E5-ABCBFE386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11" name="Picture 2">
          <a:extLst>
            <a:ext uri="{FF2B5EF4-FFF2-40B4-BE49-F238E27FC236}">
              <a16:creationId xmlns:a16="http://schemas.microsoft.com/office/drawing/2014/main" id="{3E6B13D1-C021-4DF7-9200-0C8C87EEF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12" name="Picture 2">
          <a:extLst>
            <a:ext uri="{FF2B5EF4-FFF2-40B4-BE49-F238E27FC236}">
              <a16:creationId xmlns:a16="http://schemas.microsoft.com/office/drawing/2014/main" id="{C5CAFB1B-102A-4DDD-AA90-393386C83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13" name="Picture 2">
          <a:extLst>
            <a:ext uri="{FF2B5EF4-FFF2-40B4-BE49-F238E27FC236}">
              <a16:creationId xmlns:a16="http://schemas.microsoft.com/office/drawing/2014/main" id="{1090817D-5A21-45B9-8D1A-E4C23223C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14" name="Picture 2">
          <a:extLst>
            <a:ext uri="{FF2B5EF4-FFF2-40B4-BE49-F238E27FC236}">
              <a16:creationId xmlns:a16="http://schemas.microsoft.com/office/drawing/2014/main" id="{39590A1E-647E-45AF-90F1-25472B383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15" name="Picture 2">
          <a:extLst>
            <a:ext uri="{FF2B5EF4-FFF2-40B4-BE49-F238E27FC236}">
              <a16:creationId xmlns:a16="http://schemas.microsoft.com/office/drawing/2014/main" id="{2211D3B6-B4B0-4CA4-A539-B6506967E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16" name="Picture 2">
          <a:extLst>
            <a:ext uri="{FF2B5EF4-FFF2-40B4-BE49-F238E27FC236}">
              <a16:creationId xmlns:a16="http://schemas.microsoft.com/office/drawing/2014/main" id="{4674FC4D-2478-4026-9A6B-51E432F9E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17" name="Picture 2">
          <a:extLst>
            <a:ext uri="{FF2B5EF4-FFF2-40B4-BE49-F238E27FC236}">
              <a16:creationId xmlns:a16="http://schemas.microsoft.com/office/drawing/2014/main" id="{11054487-806B-40E3-9752-F6FE2A4B5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18" name="Picture 2">
          <a:extLst>
            <a:ext uri="{FF2B5EF4-FFF2-40B4-BE49-F238E27FC236}">
              <a16:creationId xmlns:a16="http://schemas.microsoft.com/office/drawing/2014/main" id="{429EF52F-3633-4787-9D3D-738A0B027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19" name="Picture 2">
          <a:extLst>
            <a:ext uri="{FF2B5EF4-FFF2-40B4-BE49-F238E27FC236}">
              <a16:creationId xmlns:a16="http://schemas.microsoft.com/office/drawing/2014/main" id="{B3CB1B8F-8C97-4BA6-9E11-9DA67910F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20" name="Picture 2">
          <a:extLst>
            <a:ext uri="{FF2B5EF4-FFF2-40B4-BE49-F238E27FC236}">
              <a16:creationId xmlns:a16="http://schemas.microsoft.com/office/drawing/2014/main" id="{35DBD9DA-AD72-41E6-A0EB-888D6137F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21" name="Picture 2">
          <a:extLst>
            <a:ext uri="{FF2B5EF4-FFF2-40B4-BE49-F238E27FC236}">
              <a16:creationId xmlns:a16="http://schemas.microsoft.com/office/drawing/2014/main" id="{D7F32CE1-0F36-46AD-8125-6B8DDC124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AA22EA3-792C-4583-9563-CDF01E22F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58BA03C-A35F-4FFD-8180-7018062D0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99E55E88-67DD-4756-822B-D7D910DD3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DFFA0CE1-D9F8-4327-884C-94EFB99A0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86423AF5-FAA6-4B7D-8E12-B93BBE00F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AE96C3DC-074E-48E4-A77E-C2C61517E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E6E6834B-C8DB-4A26-83D4-A1CD66892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id="{5B92D78A-4551-4D5D-A8C3-4B3208CC3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DEBA0B03-8C52-40E4-A222-8A5EF1368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1" name="Picture 2">
          <a:extLst>
            <a:ext uri="{FF2B5EF4-FFF2-40B4-BE49-F238E27FC236}">
              <a16:creationId xmlns:a16="http://schemas.microsoft.com/office/drawing/2014/main" id="{1DA13E4C-5BF7-4C51-B6A9-82DCE5A0C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id="{E003C404-FF9E-4606-956E-C09682568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id="{0D781692-754C-490D-AF2D-8227A987E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9B2E92AA-D30B-426E-B839-66EA8A9EA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5" name="Picture 2">
          <a:extLst>
            <a:ext uri="{FF2B5EF4-FFF2-40B4-BE49-F238E27FC236}">
              <a16:creationId xmlns:a16="http://schemas.microsoft.com/office/drawing/2014/main" id="{B3BCBC40-C117-4275-8639-99A2AA2F5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6" name="Picture 2">
          <a:extLst>
            <a:ext uri="{FF2B5EF4-FFF2-40B4-BE49-F238E27FC236}">
              <a16:creationId xmlns:a16="http://schemas.microsoft.com/office/drawing/2014/main" id="{85B8B15B-960F-4CDE-9C4D-79E1E5925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id="{A1595490-D9A5-4AD3-8471-21B753F89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8" name="Picture 2">
          <a:extLst>
            <a:ext uri="{FF2B5EF4-FFF2-40B4-BE49-F238E27FC236}">
              <a16:creationId xmlns:a16="http://schemas.microsoft.com/office/drawing/2014/main" id="{0F68D5F0-DA32-4590-B297-5C826856F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9" name="Picture 2">
          <a:extLst>
            <a:ext uri="{FF2B5EF4-FFF2-40B4-BE49-F238E27FC236}">
              <a16:creationId xmlns:a16="http://schemas.microsoft.com/office/drawing/2014/main" id="{A3FC53AE-71C5-4B6B-B42D-AF369405A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20" name="Picture 2">
          <a:extLst>
            <a:ext uri="{FF2B5EF4-FFF2-40B4-BE49-F238E27FC236}">
              <a16:creationId xmlns:a16="http://schemas.microsoft.com/office/drawing/2014/main" id="{96C19A48-6973-4260-9BC4-2A3C1C7F9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21" name="Picture 2">
          <a:extLst>
            <a:ext uri="{FF2B5EF4-FFF2-40B4-BE49-F238E27FC236}">
              <a16:creationId xmlns:a16="http://schemas.microsoft.com/office/drawing/2014/main" id="{3E9B4CD3-1EF0-43BA-ACCC-450665F7C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22" name="Picture 2">
          <a:extLst>
            <a:ext uri="{FF2B5EF4-FFF2-40B4-BE49-F238E27FC236}">
              <a16:creationId xmlns:a16="http://schemas.microsoft.com/office/drawing/2014/main" id="{6F5E7806-E1AA-43EB-94F1-5BF1051B7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23" name="Picture 2">
          <a:extLst>
            <a:ext uri="{FF2B5EF4-FFF2-40B4-BE49-F238E27FC236}">
              <a16:creationId xmlns:a16="http://schemas.microsoft.com/office/drawing/2014/main" id="{2A850FF4-2468-48F7-8868-C43EB8465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24" name="Picture 2">
          <a:extLst>
            <a:ext uri="{FF2B5EF4-FFF2-40B4-BE49-F238E27FC236}">
              <a16:creationId xmlns:a16="http://schemas.microsoft.com/office/drawing/2014/main" id="{C16CEC6A-CD2A-4A4D-9A42-1E3FC8DBC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25" name="Picture 2">
          <a:extLst>
            <a:ext uri="{FF2B5EF4-FFF2-40B4-BE49-F238E27FC236}">
              <a16:creationId xmlns:a16="http://schemas.microsoft.com/office/drawing/2014/main" id="{55C21A80-BAFB-4A2C-B945-FD2C17A78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26" name="Picture 2">
          <a:extLst>
            <a:ext uri="{FF2B5EF4-FFF2-40B4-BE49-F238E27FC236}">
              <a16:creationId xmlns:a16="http://schemas.microsoft.com/office/drawing/2014/main" id="{6F64429B-4F28-45B5-9E77-F8C5BD330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27" name="Picture 2">
          <a:extLst>
            <a:ext uri="{FF2B5EF4-FFF2-40B4-BE49-F238E27FC236}">
              <a16:creationId xmlns:a16="http://schemas.microsoft.com/office/drawing/2014/main" id="{6495BFA5-0CCC-49BC-9F56-F82BA83BB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28" name="Picture 2">
          <a:extLst>
            <a:ext uri="{FF2B5EF4-FFF2-40B4-BE49-F238E27FC236}">
              <a16:creationId xmlns:a16="http://schemas.microsoft.com/office/drawing/2014/main" id="{7279C36F-8010-4EE4-BEFC-8FF498C82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29" name="Picture 2">
          <a:extLst>
            <a:ext uri="{FF2B5EF4-FFF2-40B4-BE49-F238E27FC236}">
              <a16:creationId xmlns:a16="http://schemas.microsoft.com/office/drawing/2014/main" id="{A999A38F-A9CF-484B-BF7A-62B53A9AA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30" name="Picture 2">
          <a:extLst>
            <a:ext uri="{FF2B5EF4-FFF2-40B4-BE49-F238E27FC236}">
              <a16:creationId xmlns:a16="http://schemas.microsoft.com/office/drawing/2014/main" id="{94992470-F5F8-498F-B879-FC5AB30FB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31" name="Picture 2">
          <a:extLst>
            <a:ext uri="{FF2B5EF4-FFF2-40B4-BE49-F238E27FC236}">
              <a16:creationId xmlns:a16="http://schemas.microsoft.com/office/drawing/2014/main" id="{30734AF8-D500-42FD-9620-57E4364A7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32" name="Picture 2">
          <a:extLst>
            <a:ext uri="{FF2B5EF4-FFF2-40B4-BE49-F238E27FC236}">
              <a16:creationId xmlns:a16="http://schemas.microsoft.com/office/drawing/2014/main" id="{47CC6414-357C-4760-BCE4-E39242D9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33" name="Picture 2">
          <a:extLst>
            <a:ext uri="{FF2B5EF4-FFF2-40B4-BE49-F238E27FC236}">
              <a16:creationId xmlns:a16="http://schemas.microsoft.com/office/drawing/2014/main" id="{B41B12AB-ED21-40D1-A198-1EA058F93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34" name="Picture 2">
          <a:extLst>
            <a:ext uri="{FF2B5EF4-FFF2-40B4-BE49-F238E27FC236}">
              <a16:creationId xmlns:a16="http://schemas.microsoft.com/office/drawing/2014/main" id="{3A7EC891-C0CF-471B-ACF4-08755E489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35" name="Picture 2">
          <a:extLst>
            <a:ext uri="{FF2B5EF4-FFF2-40B4-BE49-F238E27FC236}">
              <a16:creationId xmlns:a16="http://schemas.microsoft.com/office/drawing/2014/main" id="{60CA27D6-42ED-4FF8-94C1-EC0E5B889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36" name="Picture 2">
          <a:extLst>
            <a:ext uri="{FF2B5EF4-FFF2-40B4-BE49-F238E27FC236}">
              <a16:creationId xmlns:a16="http://schemas.microsoft.com/office/drawing/2014/main" id="{C952A23A-AF40-48CE-838A-BBB2F458D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37" name="Picture 2">
          <a:extLst>
            <a:ext uri="{FF2B5EF4-FFF2-40B4-BE49-F238E27FC236}">
              <a16:creationId xmlns:a16="http://schemas.microsoft.com/office/drawing/2014/main" id="{AAD562BE-9D0A-4A48-81DD-9F5A12734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38" name="Picture 2">
          <a:extLst>
            <a:ext uri="{FF2B5EF4-FFF2-40B4-BE49-F238E27FC236}">
              <a16:creationId xmlns:a16="http://schemas.microsoft.com/office/drawing/2014/main" id="{0DBF4F44-73ED-4754-940B-41C87EB66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39" name="Picture 2">
          <a:extLst>
            <a:ext uri="{FF2B5EF4-FFF2-40B4-BE49-F238E27FC236}">
              <a16:creationId xmlns:a16="http://schemas.microsoft.com/office/drawing/2014/main" id="{5F28C7F2-6BB7-4B1B-A9E0-B48FEA1AF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40" name="Picture 2">
          <a:extLst>
            <a:ext uri="{FF2B5EF4-FFF2-40B4-BE49-F238E27FC236}">
              <a16:creationId xmlns:a16="http://schemas.microsoft.com/office/drawing/2014/main" id="{57E75754-FA1F-49EC-BCDF-3B50CE2C6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41" name="Picture 2">
          <a:extLst>
            <a:ext uri="{FF2B5EF4-FFF2-40B4-BE49-F238E27FC236}">
              <a16:creationId xmlns:a16="http://schemas.microsoft.com/office/drawing/2014/main" id="{2839EC08-241D-4913-8F89-5F410FB32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42" name="Picture 2">
          <a:extLst>
            <a:ext uri="{FF2B5EF4-FFF2-40B4-BE49-F238E27FC236}">
              <a16:creationId xmlns:a16="http://schemas.microsoft.com/office/drawing/2014/main" id="{078E6196-CBB7-4987-B041-201D51314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43" name="Picture 2">
          <a:extLst>
            <a:ext uri="{FF2B5EF4-FFF2-40B4-BE49-F238E27FC236}">
              <a16:creationId xmlns:a16="http://schemas.microsoft.com/office/drawing/2014/main" id="{FFE14F0E-BEFD-47FD-B875-55379D05E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44" name="Picture 2">
          <a:extLst>
            <a:ext uri="{FF2B5EF4-FFF2-40B4-BE49-F238E27FC236}">
              <a16:creationId xmlns:a16="http://schemas.microsoft.com/office/drawing/2014/main" id="{28204104-332B-470D-B3A4-4D211EC42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45" name="Picture 2">
          <a:extLst>
            <a:ext uri="{FF2B5EF4-FFF2-40B4-BE49-F238E27FC236}">
              <a16:creationId xmlns:a16="http://schemas.microsoft.com/office/drawing/2014/main" id="{D4E41B41-4182-4B51-8CE3-063ED896F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46" name="Picture 2">
          <a:extLst>
            <a:ext uri="{FF2B5EF4-FFF2-40B4-BE49-F238E27FC236}">
              <a16:creationId xmlns:a16="http://schemas.microsoft.com/office/drawing/2014/main" id="{C6930AB0-B45F-4C76-945A-FC5BF45BA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47" name="Picture 2">
          <a:extLst>
            <a:ext uri="{FF2B5EF4-FFF2-40B4-BE49-F238E27FC236}">
              <a16:creationId xmlns:a16="http://schemas.microsoft.com/office/drawing/2014/main" id="{71EC87D6-4E12-4A58-AE01-62F251CEE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48" name="Picture 2">
          <a:extLst>
            <a:ext uri="{FF2B5EF4-FFF2-40B4-BE49-F238E27FC236}">
              <a16:creationId xmlns:a16="http://schemas.microsoft.com/office/drawing/2014/main" id="{82738759-A9F5-4B4C-BFF9-7B56A9FE0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49" name="Picture 2">
          <a:extLst>
            <a:ext uri="{FF2B5EF4-FFF2-40B4-BE49-F238E27FC236}">
              <a16:creationId xmlns:a16="http://schemas.microsoft.com/office/drawing/2014/main" id="{A480C7EC-6337-49BD-914E-571837A37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50" name="Picture 2">
          <a:extLst>
            <a:ext uri="{FF2B5EF4-FFF2-40B4-BE49-F238E27FC236}">
              <a16:creationId xmlns:a16="http://schemas.microsoft.com/office/drawing/2014/main" id="{DA5431AC-105C-45BE-B547-50AEC9056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51" name="Picture 2">
          <a:extLst>
            <a:ext uri="{FF2B5EF4-FFF2-40B4-BE49-F238E27FC236}">
              <a16:creationId xmlns:a16="http://schemas.microsoft.com/office/drawing/2014/main" id="{4F0B105E-E372-40DE-90F3-922982FF3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52" name="Picture 2">
          <a:extLst>
            <a:ext uri="{FF2B5EF4-FFF2-40B4-BE49-F238E27FC236}">
              <a16:creationId xmlns:a16="http://schemas.microsoft.com/office/drawing/2014/main" id="{CE4ABBBC-66B5-4DC0-A93A-3C9441F5F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53" name="Picture 2">
          <a:extLst>
            <a:ext uri="{FF2B5EF4-FFF2-40B4-BE49-F238E27FC236}">
              <a16:creationId xmlns:a16="http://schemas.microsoft.com/office/drawing/2014/main" id="{B6352EBF-4E0E-4BCC-9152-04F61147A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54" name="Picture 2">
          <a:extLst>
            <a:ext uri="{FF2B5EF4-FFF2-40B4-BE49-F238E27FC236}">
              <a16:creationId xmlns:a16="http://schemas.microsoft.com/office/drawing/2014/main" id="{2065DA6E-F8DC-43CF-961F-CA7088E7C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55" name="Picture 2">
          <a:extLst>
            <a:ext uri="{FF2B5EF4-FFF2-40B4-BE49-F238E27FC236}">
              <a16:creationId xmlns:a16="http://schemas.microsoft.com/office/drawing/2014/main" id="{B93688F4-D41D-441A-9710-8A24362DD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56" name="Picture 2">
          <a:extLst>
            <a:ext uri="{FF2B5EF4-FFF2-40B4-BE49-F238E27FC236}">
              <a16:creationId xmlns:a16="http://schemas.microsoft.com/office/drawing/2014/main" id="{A6FBC248-B105-4A1A-B264-110A4B473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57" name="Picture 2">
          <a:extLst>
            <a:ext uri="{FF2B5EF4-FFF2-40B4-BE49-F238E27FC236}">
              <a16:creationId xmlns:a16="http://schemas.microsoft.com/office/drawing/2014/main" id="{032561A0-38E6-4834-8C4E-D10A1B7C8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58" name="Picture 2">
          <a:extLst>
            <a:ext uri="{FF2B5EF4-FFF2-40B4-BE49-F238E27FC236}">
              <a16:creationId xmlns:a16="http://schemas.microsoft.com/office/drawing/2014/main" id="{7B9D3449-B154-4A27-8993-1605AD4EE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59" name="Picture 2">
          <a:extLst>
            <a:ext uri="{FF2B5EF4-FFF2-40B4-BE49-F238E27FC236}">
              <a16:creationId xmlns:a16="http://schemas.microsoft.com/office/drawing/2014/main" id="{93B400FB-4866-4A32-B5AE-B8A5076EB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60" name="Picture 2">
          <a:extLst>
            <a:ext uri="{FF2B5EF4-FFF2-40B4-BE49-F238E27FC236}">
              <a16:creationId xmlns:a16="http://schemas.microsoft.com/office/drawing/2014/main" id="{DAC26A7E-E638-472F-9FDD-FE64091F8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61" name="Picture 2">
          <a:extLst>
            <a:ext uri="{FF2B5EF4-FFF2-40B4-BE49-F238E27FC236}">
              <a16:creationId xmlns:a16="http://schemas.microsoft.com/office/drawing/2014/main" id="{127B72AB-DBD6-4DCA-BE6B-8A535725F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62" name="Picture 2">
          <a:extLst>
            <a:ext uri="{FF2B5EF4-FFF2-40B4-BE49-F238E27FC236}">
              <a16:creationId xmlns:a16="http://schemas.microsoft.com/office/drawing/2014/main" id="{1B04346E-EB06-4062-8DF0-9687B33DC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63" name="Picture 2">
          <a:extLst>
            <a:ext uri="{FF2B5EF4-FFF2-40B4-BE49-F238E27FC236}">
              <a16:creationId xmlns:a16="http://schemas.microsoft.com/office/drawing/2014/main" id="{2A579B70-9DF1-47D4-BE6C-F66F0A488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64" name="Picture 2">
          <a:extLst>
            <a:ext uri="{FF2B5EF4-FFF2-40B4-BE49-F238E27FC236}">
              <a16:creationId xmlns:a16="http://schemas.microsoft.com/office/drawing/2014/main" id="{90514729-5596-4A83-A220-75088198A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65" name="Picture 2">
          <a:extLst>
            <a:ext uri="{FF2B5EF4-FFF2-40B4-BE49-F238E27FC236}">
              <a16:creationId xmlns:a16="http://schemas.microsoft.com/office/drawing/2014/main" id="{060AAFD4-3A6B-484E-82CD-52D1FAE9F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66" name="Picture 2">
          <a:extLst>
            <a:ext uri="{FF2B5EF4-FFF2-40B4-BE49-F238E27FC236}">
              <a16:creationId xmlns:a16="http://schemas.microsoft.com/office/drawing/2014/main" id="{9EEB5AE3-04AE-42B5-88F3-5D872B5AE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67" name="Picture 2">
          <a:extLst>
            <a:ext uri="{FF2B5EF4-FFF2-40B4-BE49-F238E27FC236}">
              <a16:creationId xmlns:a16="http://schemas.microsoft.com/office/drawing/2014/main" id="{95A74082-F7DE-4B53-8DE3-69C5D336A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68" name="Picture 2">
          <a:extLst>
            <a:ext uri="{FF2B5EF4-FFF2-40B4-BE49-F238E27FC236}">
              <a16:creationId xmlns:a16="http://schemas.microsoft.com/office/drawing/2014/main" id="{FB274F56-FD4F-4AC4-A95F-818A0C49B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69" name="Picture 2">
          <a:extLst>
            <a:ext uri="{FF2B5EF4-FFF2-40B4-BE49-F238E27FC236}">
              <a16:creationId xmlns:a16="http://schemas.microsoft.com/office/drawing/2014/main" id="{ED85B0B9-5AA2-4723-A38B-56C358A57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70" name="Picture 2">
          <a:extLst>
            <a:ext uri="{FF2B5EF4-FFF2-40B4-BE49-F238E27FC236}">
              <a16:creationId xmlns:a16="http://schemas.microsoft.com/office/drawing/2014/main" id="{ED2AE397-A1AC-45B0-9BCF-1D6A507AD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71" name="Picture 2">
          <a:extLst>
            <a:ext uri="{FF2B5EF4-FFF2-40B4-BE49-F238E27FC236}">
              <a16:creationId xmlns:a16="http://schemas.microsoft.com/office/drawing/2014/main" id="{6E9376CC-48C9-40E7-9213-7C80EEDC3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72" name="Picture 2">
          <a:extLst>
            <a:ext uri="{FF2B5EF4-FFF2-40B4-BE49-F238E27FC236}">
              <a16:creationId xmlns:a16="http://schemas.microsoft.com/office/drawing/2014/main" id="{6A932B3C-5E40-4E4B-B11A-E97C9996B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73" name="Picture 2">
          <a:extLst>
            <a:ext uri="{FF2B5EF4-FFF2-40B4-BE49-F238E27FC236}">
              <a16:creationId xmlns:a16="http://schemas.microsoft.com/office/drawing/2014/main" id="{127FC17A-337D-4FE0-A4DE-590DE1FE8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74" name="Picture 2">
          <a:extLst>
            <a:ext uri="{FF2B5EF4-FFF2-40B4-BE49-F238E27FC236}">
              <a16:creationId xmlns:a16="http://schemas.microsoft.com/office/drawing/2014/main" id="{8CEA2D90-DD0E-4ACB-B611-E15B2A48B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75" name="Picture 2">
          <a:extLst>
            <a:ext uri="{FF2B5EF4-FFF2-40B4-BE49-F238E27FC236}">
              <a16:creationId xmlns:a16="http://schemas.microsoft.com/office/drawing/2014/main" id="{FD59B6F8-3C49-4F19-A8B5-09A31B943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76" name="Picture 2">
          <a:extLst>
            <a:ext uri="{FF2B5EF4-FFF2-40B4-BE49-F238E27FC236}">
              <a16:creationId xmlns:a16="http://schemas.microsoft.com/office/drawing/2014/main" id="{9FFA3245-CEC7-439F-9E07-14C80EC6D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77" name="Picture 2">
          <a:extLst>
            <a:ext uri="{FF2B5EF4-FFF2-40B4-BE49-F238E27FC236}">
              <a16:creationId xmlns:a16="http://schemas.microsoft.com/office/drawing/2014/main" id="{A4527787-2DE7-4972-8C73-70F0AB3AD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78" name="Picture 2">
          <a:extLst>
            <a:ext uri="{FF2B5EF4-FFF2-40B4-BE49-F238E27FC236}">
              <a16:creationId xmlns:a16="http://schemas.microsoft.com/office/drawing/2014/main" id="{9A37C85C-CAA6-4096-8F61-A63B37322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79" name="Picture 2">
          <a:extLst>
            <a:ext uri="{FF2B5EF4-FFF2-40B4-BE49-F238E27FC236}">
              <a16:creationId xmlns:a16="http://schemas.microsoft.com/office/drawing/2014/main" id="{4CA6E454-8581-4DCE-8557-FA118F272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80" name="Picture 2">
          <a:extLst>
            <a:ext uri="{FF2B5EF4-FFF2-40B4-BE49-F238E27FC236}">
              <a16:creationId xmlns:a16="http://schemas.microsoft.com/office/drawing/2014/main" id="{544AD016-BB7D-4286-8043-95F1126F2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81" name="Picture 2">
          <a:extLst>
            <a:ext uri="{FF2B5EF4-FFF2-40B4-BE49-F238E27FC236}">
              <a16:creationId xmlns:a16="http://schemas.microsoft.com/office/drawing/2014/main" id="{543EBDB6-2B46-4EF3-B697-0672A268A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82" name="Picture 2">
          <a:extLst>
            <a:ext uri="{FF2B5EF4-FFF2-40B4-BE49-F238E27FC236}">
              <a16:creationId xmlns:a16="http://schemas.microsoft.com/office/drawing/2014/main" id="{FD30705E-0D92-444E-83F6-BC3578D8A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83" name="Picture 2">
          <a:extLst>
            <a:ext uri="{FF2B5EF4-FFF2-40B4-BE49-F238E27FC236}">
              <a16:creationId xmlns:a16="http://schemas.microsoft.com/office/drawing/2014/main" id="{73F67BF6-91D0-4505-9CE1-FF1CE8976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84" name="Picture 2">
          <a:extLst>
            <a:ext uri="{FF2B5EF4-FFF2-40B4-BE49-F238E27FC236}">
              <a16:creationId xmlns:a16="http://schemas.microsoft.com/office/drawing/2014/main" id="{BB6A09EB-C73B-4EBD-8A75-990D0FB73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85" name="Picture 2">
          <a:extLst>
            <a:ext uri="{FF2B5EF4-FFF2-40B4-BE49-F238E27FC236}">
              <a16:creationId xmlns:a16="http://schemas.microsoft.com/office/drawing/2014/main" id="{1981E3C3-AA6F-47C4-8BCE-696D014D9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86" name="Picture 2">
          <a:extLst>
            <a:ext uri="{FF2B5EF4-FFF2-40B4-BE49-F238E27FC236}">
              <a16:creationId xmlns:a16="http://schemas.microsoft.com/office/drawing/2014/main" id="{2060A0FD-C375-4DEA-9795-D88432E6E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87" name="Picture 2">
          <a:extLst>
            <a:ext uri="{FF2B5EF4-FFF2-40B4-BE49-F238E27FC236}">
              <a16:creationId xmlns:a16="http://schemas.microsoft.com/office/drawing/2014/main" id="{6E84ED7D-ADE9-44B6-8135-21D41A9D1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88" name="Picture 2">
          <a:extLst>
            <a:ext uri="{FF2B5EF4-FFF2-40B4-BE49-F238E27FC236}">
              <a16:creationId xmlns:a16="http://schemas.microsoft.com/office/drawing/2014/main" id="{8D04A8A3-F2A4-4AF9-BAC3-0EB8DE070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89" name="Picture 2">
          <a:extLst>
            <a:ext uri="{FF2B5EF4-FFF2-40B4-BE49-F238E27FC236}">
              <a16:creationId xmlns:a16="http://schemas.microsoft.com/office/drawing/2014/main" id="{255429D9-ED4B-4E65-8DE8-AB617DEF5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90" name="Picture 2">
          <a:extLst>
            <a:ext uri="{FF2B5EF4-FFF2-40B4-BE49-F238E27FC236}">
              <a16:creationId xmlns:a16="http://schemas.microsoft.com/office/drawing/2014/main" id="{22946694-4B5A-42F6-99BD-350B62E1F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91" name="Picture 2">
          <a:extLst>
            <a:ext uri="{FF2B5EF4-FFF2-40B4-BE49-F238E27FC236}">
              <a16:creationId xmlns:a16="http://schemas.microsoft.com/office/drawing/2014/main" id="{1C034C8C-93A7-4031-8A86-F5A995CD9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92" name="Picture 2">
          <a:extLst>
            <a:ext uri="{FF2B5EF4-FFF2-40B4-BE49-F238E27FC236}">
              <a16:creationId xmlns:a16="http://schemas.microsoft.com/office/drawing/2014/main" id="{F7493A17-A927-4E59-B386-7786CD81A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93" name="Picture 2">
          <a:extLst>
            <a:ext uri="{FF2B5EF4-FFF2-40B4-BE49-F238E27FC236}">
              <a16:creationId xmlns:a16="http://schemas.microsoft.com/office/drawing/2014/main" id="{7D1B5E1A-8D20-401D-9BF1-2132F8C7D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94" name="Picture 2">
          <a:extLst>
            <a:ext uri="{FF2B5EF4-FFF2-40B4-BE49-F238E27FC236}">
              <a16:creationId xmlns:a16="http://schemas.microsoft.com/office/drawing/2014/main" id="{2ED5CD6B-5558-42CF-B0C5-6BC78196F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95" name="Picture 2">
          <a:extLst>
            <a:ext uri="{FF2B5EF4-FFF2-40B4-BE49-F238E27FC236}">
              <a16:creationId xmlns:a16="http://schemas.microsoft.com/office/drawing/2014/main" id="{3C82056F-3ABE-462D-BC05-DD93C5ABE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96" name="Picture 2">
          <a:extLst>
            <a:ext uri="{FF2B5EF4-FFF2-40B4-BE49-F238E27FC236}">
              <a16:creationId xmlns:a16="http://schemas.microsoft.com/office/drawing/2014/main" id="{F41CA5AB-FA65-460E-BF35-53B9903BA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97" name="Picture 2">
          <a:extLst>
            <a:ext uri="{FF2B5EF4-FFF2-40B4-BE49-F238E27FC236}">
              <a16:creationId xmlns:a16="http://schemas.microsoft.com/office/drawing/2014/main" id="{5939EDF4-259D-45F0-8B6F-6711A89FE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98" name="Picture 2">
          <a:extLst>
            <a:ext uri="{FF2B5EF4-FFF2-40B4-BE49-F238E27FC236}">
              <a16:creationId xmlns:a16="http://schemas.microsoft.com/office/drawing/2014/main" id="{5A065DCA-1B46-4F6D-9CA3-87B96F122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99" name="Picture 2">
          <a:extLst>
            <a:ext uri="{FF2B5EF4-FFF2-40B4-BE49-F238E27FC236}">
              <a16:creationId xmlns:a16="http://schemas.microsoft.com/office/drawing/2014/main" id="{0D2221B3-535F-4025-959C-9C4EF6F5F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00" name="Picture 2">
          <a:extLst>
            <a:ext uri="{FF2B5EF4-FFF2-40B4-BE49-F238E27FC236}">
              <a16:creationId xmlns:a16="http://schemas.microsoft.com/office/drawing/2014/main" id="{B2D60B11-E499-4578-BD0D-44031281B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01" name="Picture 2">
          <a:extLst>
            <a:ext uri="{FF2B5EF4-FFF2-40B4-BE49-F238E27FC236}">
              <a16:creationId xmlns:a16="http://schemas.microsoft.com/office/drawing/2014/main" id="{ADEB05F4-C447-46A2-B750-CEB0A9C5D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02" name="Picture 2">
          <a:extLst>
            <a:ext uri="{FF2B5EF4-FFF2-40B4-BE49-F238E27FC236}">
              <a16:creationId xmlns:a16="http://schemas.microsoft.com/office/drawing/2014/main" id="{7D51D89C-F0F6-4AC1-99BF-24A53172C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03" name="Picture 2">
          <a:extLst>
            <a:ext uri="{FF2B5EF4-FFF2-40B4-BE49-F238E27FC236}">
              <a16:creationId xmlns:a16="http://schemas.microsoft.com/office/drawing/2014/main" id="{8E35502D-C9F6-4FFA-AF40-C0AFC94C5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04" name="Picture 2">
          <a:extLst>
            <a:ext uri="{FF2B5EF4-FFF2-40B4-BE49-F238E27FC236}">
              <a16:creationId xmlns:a16="http://schemas.microsoft.com/office/drawing/2014/main" id="{11028DCD-74F9-4F4B-80CE-339B9F5DE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05" name="Picture 2">
          <a:extLst>
            <a:ext uri="{FF2B5EF4-FFF2-40B4-BE49-F238E27FC236}">
              <a16:creationId xmlns:a16="http://schemas.microsoft.com/office/drawing/2014/main" id="{64A4B149-27EE-4D66-A97A-9C9B8351C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06" name="Picture 2">
          <a:extLst>
            <a:ext uri="{FF2B5EF4-FFF2-40B4-BE49-F238E27FC236}">
              <a16:creationId xmlns:a16="http://schemas.microsoft.com/office/drawing/2014/main" id="{23C4A317-DFCF-4771-8AB7-310C6A8D8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07" name="Picture 2">
          <a:extLst>
            <a:ext uri="{FF2B5EF4-FFF2-40B4-BE49-F238E27FC236}">
              <a16:creationId xmlns:a16="http://schemas.microsoft.com/office/drawing/2014/main" id="{AAA7A851-D914-487A-8BE1-2DBDB3D0B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08" name="Picture 2">
          <a:extLst>
            <a:ext uri="{FF2B5EF4-FFF2-40B4-BE49-F238E27FC236}">
              <a16:creationId xmlns:a16="http://schemas.microsoft.com/office/drawing/2014/main" id="{A054EAFE-6843-4441-8CF9-0D333AEFC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09" name="Picture 2">
          <a:extLst>
            <a:ext uri="{FF2B5EF4-FFF2-40B4-BE49-F238E27FC236}">
              <a16:creationId xmlns:a16="http://schemas.microsoft.com/office/drawing/2014/main" id="{276E0CCA-D864-4ADE-A402-A8E001E1C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10" name="Picture 2">
          <a:extLst>
            <a:ext uri="{FF2B5EF4-FFF2-40B4-BE49-F238E27FC236}">
              <a16:creationId xmlns:a16="http://schemas.microsoft.com/office/drawing/2014/main" id="{DD85CC95-7EA2-4233-A357-144B1D2C8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11" name="Picture 2">
          <a:extLst>
            <a:ext uri="{FF2B5EF4-FFF2-40B4-BE49-F238E27FC236}">
              <a16:creationId xmlns:a16="http://schemas.microsoft.com/office/drawing/2014/main" id="{811ADB65-500E-4B65-9116-354B1569C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12" name="Picture 2">
          <a:extLst>
            <a:ext uri="{FF2B5EF4-FFF2-40B4-BE49-F238E27FC236}">
              <a16:creationId xmlns:a16="http://schemas.microsoft.com/office/drawing/2014/main" id="{6CBE464F-59BE-4515-BE85-BFF5E4DF1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13" name="Picture 2">
          <a:extLst>
            <a:ext uri="{FF2B5EF4-FFF2-40B4-BE49-F238E27FC236}">
              <a16:creationId xmlns:a16="http://schemas.microsoft.com/office/drawing/2014/main" id="{8D722D15-BAFE-4C51-B509-442557EC5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14" name="Picture 2">
          <a:extLst>
            <a:ext uri="{FF2B5EF4-FFF2-40B4-BE49-F238E27FC236}">
              <a16:creationId xmlns:a16="http://schemas.microsoft.com/office/drawing/2014/main" id="{71806C93-CC53-480A-A042-BB717C1E2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15" name="Picture 2">
          <a:extLst>
            <a:ext uri="{FF2B5EF4-FFF2-40B4-BE49-F238E27FC236}">
              <a16:creationId xmlns:a16="http://schemas.microsoft.com/office/drawing/2014/main" id="{52BF0A28-C178-4F60-9E98-19465D912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16" name="Picture 2">
          <a:extLst>
            <a:ext uri="{FF2B5EF4-FFF2-40B4-BE49-F238E27FC236}">
              <a16:creationId xmlns:a16="http://schemas.microsoft.com/office/drawing/2014/main" id="{5F474DF3-941B-41B1-931C-099E6A23D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17" name="Picture 2">
          <a:extLst>
            <a:ext uri="{FF2B5EF4-FFF2-40B4-BE49-F238E27FC236}">
              <a16:creationId xmlns:a16="http://schemas.microsoft.com/office/drawing/2014/main" id="{D145E20F-7DFE-4DC1-9AF8-9C3F9E960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18" name="Picture 2">
          <a:extLst>
            <a:ext uri="{FF2B5EF4-FFF2-40B4-BE49-F238E27FC236}">
              <a16:creationId xmlns:a16="http://schemas.microsoft.com/office/drawing/2014/main" id="{67F0A15B-39B3-4873-8B16-3F917DD51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19" name="Picture 2">
          <a:extLst>
            <a:ext uri="{FF2B5EF4-FFF2-40B4-BE49-F238E27FC236}">
              <a16:creationId xmlns:a16="http://schemas.microsoft.com/office/drawing/2014/main" id="{60864FFD-744C-4B7A-A61F-290620D25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20" name="Picture 2">
          <a:extLst>
            <a:ext uri="{FF2B5EF4-FFF2-40B4-BE49-F238E27FC236}">
              <a16:creationId xmlns:a16="http://schemas.microsoft.com/office/drawing/2014/main" id="{512CBA59-FBE0-4AAC-BD12-46B985BAA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21" name="Picture 2">
          <a:extLst>
            <a:ext uri="{FF2B5EF4-FFF2-40B4-BE49-F238E27FC236}">
              <a16:creationId xmlns:a16="http://schemas.microsoft.com/office/drawing/2014/main" id="{89F3D503-4693-4541-BCFD-38F1CC344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0766642-22DB-43D2-9109-CF4A405DD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EAAD184-A896-4516-B28D-99B5BCA68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BA76745C-0FF2-4C7F-989A-0615420EB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96DF470C-8E95-4C88-B08E-313F80AB4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48F64268-B5B3-4571-9373-5457DBB38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88974A1D-8F67-46BD-B98B-F16F19F86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8D6641C-D4C4-4F0F-9384-2163EB9F6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id="{03C6A87D-8789-496D-A855-3235BB577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D99DDE69-A287-4A64-9755-C2C2BF5FC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1" name="Picture 2">
          <a:extLst>
            <a:ext uri="{FF2B5EF4-FFF2-40B4-BE49-F238E27FC236}">
              <a16:creationId xmlns:a16="http://schemas.microsoft.com/office/drawing/2014/main" id="{DBEDBBC9-938B-465B-AC51-C815E3341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id="{873C07B9-778D-4E8A-AEC9-3610D9F5E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id="{5EA55B92-0D42-4544-9081-9386CB2FE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4B6D1A63-DB9C-43B6-A452-08CB15BEC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5" name="Picture 2">
          <a:extLst>
            <a:ext uri="{FF2B5EF4-FFF2-40B4-BE49-F238E27FC236}">
              <a16:creationId xmlns:a16="http://schemas.microsoft.com/office/drawing/2014/main" id="{8C58D20E-8687-4D2D-A19B-51C5564CF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6" name="Picture 2">
          <a:extLst>
            <a:ext uri="{FF2B5EF4-FFF2-40B4-BE49-F238E27FC236}">
              <a16:creationId xmlns:a16="http://schemas.microsoft.com/office/drawing/2014/main" id="{B7B7E4A2-79A4-40F9-A878-D816F4959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id="{45BA2619-61FD-4B46-90BD-8EE42B690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8" name="Picture 2">
          <a:extLst>
            <a:ext uri="{FF2B5EF4-FFF2-40B4-BE49-F238E27FC236}">
              <a16:creationId xmlns:a16="http://schemas.microsoft.com/office/drawing/2014/main" id="{ECA5E9C5-14FC-419F-ABE8-31B3B0298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9" name="Picture 2">
          <a:extLst>
            <a:ext uri="{FF2B5EF4-FFF2-40B4-BE49-F238E27FC236}">
              <a16:creationId xmlns:a16="http://schemas.microsoft.com/office/drawing/2014/main" id="{7F35B99B-F899-4232-8643-B69C1A4E6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20" name="Picture 2">
          <a:extLst>
            <a:ext uri="{FF2B5EF4-FFF2-40B4-BE49-F238E27FC236}">
              <a16:creationId xmlns:a16="http://schemas.microsoft.com/office/drawing/2014/main" id="{4EEF1317-AB5E-4A16-804E-467627811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21" name="Picture 2">
          <a:extLst>
            <a:ext uri="{FF2B5EF4-FFF2-40B4-BE49-F238E27FC236}">
              <a16:creationId xmlns:a16="http://schemas.microsoft.com/office/drawing/2014/main" id="{BB6BADDB-E3EC-4684-891C-3DD572BA1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22" name="Picture 2">
          <a:extLst>
            <a:ext uri="{FF2B5EF4-FFF2-40B4-BE49-F238E27FC236}">
              <a16:creationId xmlns:a16="http://schemas.microsoft.com/office/drawing/2014/main" id="{06F138A6-C96F-4727-9844-A5B3C6ED1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23" name="Picture 2">
          <a:extLst>
            <a:ext uri="{FF2B5EF4-FFF2-40B4-BE49-F238E27FC236}">
              <a16:creationId xmlns:a16="http://schemas.microsoft.com/office/drawing/2014/main" id="{6393870D-C7F1-45F4-8422-7416BEA3C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24" name="Picture 2">
          <a:extLst>
            <a:ext uri="{FF2B5EF4-FFF2-40B4-BE49-F238E27FC236}">
              <a16:creationId xmlns:a16="http://schemas.microsoft.com/office/drawing/2014/main" id="{5E66D849-E422-4B4C-81A8-896B42870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25" name="Picture 2">
          <a:extLst>
            <a:ext uri="{FF2B5EF4-FFF2-40B4-BE49-F238E27FC236}">
              <a16:creationId xmlns:a16="http://schemas.microsoft.com/office/drawing/2014/main" id="{BE02A5C6-B9E8-4FB7-BF34-612C64D76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26" name="Picture 2">
          <a:extLst>
            <a:ext uri="{FF2B5EF4-FFF2-40B4-BE49-F238E27FC236}">
              <a16:creationId xmlns:a16="http://schemas.microsoft.com/office/drawing/2014/main" id="{0B759B8A-0AE0-453C-A29B-0EAE11752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27" name="Picture 2">
          <a:extLst>
            <a:ext uri="{FF2B5EF4-FFF2-40B4-BE49-F238E27FC236}">
              <a16:creationId xmlns:a16="http://schemas.microsoft.com/office/drawing/2014/main" id="{EA47D390-A38A-4793-8384-CB5E18F01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28" name="Picture 2">
          <a:extLst>
            <a:ext uri="{FF2B5EF4-FFF2-40B4-BE49-F238E27FC236}">
              <a16:creationId xmlns:a16="http://schemas.microsoft.com/office/drawing/2014/main" id="{6EBA6C07-CC41-442A-BC07-68AC4D5D4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29" name="Picture 2">
          <a:extLst>
            <a:ext uri="{FF2B5EF4-FFF2-40B4-BE49-F238E27FC236}">
              <a16:creationId xmlns:a16="http://schemas.microsoft.com/office/drawing/2014/main" id="{1CFEC820-8433-48E7-9EBD-F07E50A7D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30" name="Picture 2">
          <a:extLst>
            <a:ext uri="{FF2B5EF4-FFF2-40B4-BE49-F238E27FC236}">
              <a16:creationId xmlns:a16="http://schemas.microsoft.com/office/drawing/2014/main" id="{33694860-5F8A-4773-B1D0-358833FCB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31" name="Picture 2">
          <a:extLst>
            <a:ext uri="{FF2B5EF4-FFF2-40B4-BE49-F238E27FC236}">
              <a16:creationId xmlns:a16="http://schemas.microsoft.com/office/drawing/2014/main" id="{0D8441D0-F0A1-4B21-98B7-724A4323F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32" name="Picture 2">
          <a:extLst>
            <a:ext uri="{FF2B5EF4-FFF2-40B4-BE49-F238E27FC236}">
              <a16:creationId xmlns:a16="http://schemas.microsoft.com/office/drawing/2014/main" id="{34698D27-21C6-427B-BC16-212DBE71B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33" name="Picture 2">
          <a:extLst>
            <a:ext uri="{FF2B5EF4-FFF2-40B4-BE49-F238E27FC236}">
              <a16:creationId xmlns:a16="http://schemas.microsoft.com/office/drawing/2014/main" id="{B86056BF-E46F-4047-8930-DABE40871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34" name="Picture 2">
          <a:extLst>
            <a:ext uri="{FF2B5EF4-FFF2-40B4-BE49-F238E27FC236}">
              <a16:creationId xmlns:a16="http://schemas.microsoft.com/office/drawing/2014/main" id="{69A3339A-E3D8-4034-B67D-2C3091521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35" name="Picture 2">
          <a:extLst>
            <a:ext uri="{FF2B5EF4-FFF2-40B4-BE49-F238E27FC236}">
              <a16:creationId xmlns:a16="http://schemas.microsoft.com/office/drawing/2014/main" id="{D7484999-A0ED-40F5-8D17-2401A3A08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36" name="Picture 2">
          <a:extLst>
            <a:ext uri="{FF2B5EF4-FFF2-40B4-BE49-F238E27FC236}">
              <a16:creationId xmlns:a16="http://schemas.microsoft.com/office/drawing/2014/main" id="{AE45C3C5-862C-4779-BFA3-4207A2360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37" name="Picture 2">
          <a:extLst>
            <a:ext uri="{FF2B5EF4-FFF2-40B4-BE49-F238E27FC236}">
              <a16:creationId xmlns:a16="http://schemas.microsoft.com/office/drawing/2014/main" id="{13D90549-0486-4F8F-87C6-930D1C9C7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38" name="Picture 2">
          <a:extLst>
            <a:ext uri="{FF2B5EF4-FFF2-40B4-BE49-F238E27FC236}">
              <a16:creationId xmlns:a16="http://schemas.microsoft.com/office/drawing/2014/main" id="{2985AC68-2339-4F61-8B0A-C4804A70F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39" name="Picture 2">
          <a:extLst>
            <a:ext uri="{FF2B5EF4-FFF2-40B4-BE49-F238E27FC236}">
              <a16:creationId xmlns:a16="http://schemas.microsoft.com/office/drawing/2014/main" id="{04887CA2-DA1D-449B-A979-434077985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40" name="Picture 2">
          <a:extLst>
            <a:ext uri="{FF2B5EF4-FFF2-40B4-BE49-F238E27FC236}">
              <a16:creationId xmlns:a16="http://schemas.microsoft.com/office/drawing/2014/main" id="{D076CE25-985B-446D-845B-0A838E2E5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41" name="Picture 2">
          <a:extLst>
            <a:ext uri="{FF2B5EF4-FFF2-40B4-BE49-F238E27FC236}">
              <a16:creationId xmlns:a16="http://schemas.microsoft.com/office/drawing/2014/main" id="{B71C6A73-E931-458D-94EE-B53B67315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42" name="Picture 2">
          <a:extLst>
            <a:ext uri="{FF2B5EF4-FFF2-40B4-BE49-F238E27FC236}">
              <a16:creationId xmlns:a16="http://schemas.microsoft.com/office/drawing/2014/main" id="{597BE4D1-81FE-4579-A6D9-4A6AAABA1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43" name="Picture 2">
          <a:extLst>
            <a:ext uri="{FF2B5EF4-FFF2-40B4-BE49-F238E27FC236}">
              <a16:creationId xmlns:a16="http://schemas.microsoft.com/office/drawing/2014/main" id="{E751265D-B5D4-461D-9412-12D0E7338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44" name="Picture 2">
          <a:extLst>
            <a:ext uri="{FF2B5EF4-FFF2-40B4-BE49-F238E27FC236}">
              <a16:creationId xmlns:a16="http://schemas.microsoft.com/office/drawing/2014/main" id="{3F7CA0D9-F79C-4EA6-B4F7-EF32BBCEE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45" name="Picture 2">
          <a:extLst>
            <a:ext uri="{FF2B5EF4-FFF2-40B4-BE49-F238E27FC236}">
              <a16:creationId xmlns:a16="http://schemas.microsoft.com/office/drawing/2014/main" id="{95432C8D-0476-44FC-9A46-FF00A7AC6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46" name="Picture 2">
          <a:extLst>
            <a:ext uri="{FF2B5EF4-FFF2-40B4-BE49-F238E27FC236}">
              <a16:creationId xmlns:a16="http://schemas.microsoft.com/office/drawing/2014/main" id="{59301FA4-748B-4C3B-A28C-6A2EC7B2D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47" name="Picture 2">
          <a:extLst>
            <a:ext uri="{FF2B5EF4-FFF2-40B4-BE49-F238E27FC236}">
              <a16:creationId xmlns:a16="http://schemas.microsoft.com/office/drawing/2014/main" id="{27DC325B-9FF6-4510-98A3-FA58CBE51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48" name="Picture 2">
          <a:extLst>
            <a:ext uri="{FF2B5EF4-FFF2-40B4-BE49-F238E27FC236}">
              <a16:creationId xmlns:a16="http://schemas.microsoft.com/office/drawing/2014/main" id="{35A903A1-34C3-41A8-A362-084CE0CC3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49" name="Picture 2">
          <a:extLst>
            <a:ext uri="{FF2B5EF4-FFF2-40B4-BE49-F238E27FC236}">
              <a16:creationId xmlns:a16="http://schemas.microsoft.com/office/drawing/2014/main" id="{D9A90F46-C239-4B4D-A4F2-91CFDFC12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50" name="Picture 2">
          <a:extLst>
            <a:ext uri="{FF2B5EF4-FFF2-40B4-BE49-F238E27FC236}">
              <a16:creationId xmlns:a16="http://schemas.microsoft.com/office/drawing/2014/main" id="{2A5CC7AE-DE4C-409C-BED6-825301094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51" name="Picture 2">
          <a:extLst>
            <a:ext uri="{FF2B5EF4-FFF2-40B4-BE49-F238E27FC236}">
              <a16:creationId xmlns:a16="http://schemas.microsoft.com/office/drawing/2014/main" id="{2B441815-FFD5-43AD-8DD2-2A48A0E3B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52" name="Picture 2">
          <a:extLst>
            <a:ext uri="{FF2B5EF4-FFF2-40B4-BE49-F238E27FC236}">
              <a16:creationId xmlns:a16="http://schemas.microsoft.com/office/drawing/2014/main" id="{5FC3B2C3-74A3-4E16-90FC-97B1D3BC2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53" name="Picture 2">
          <a:extLst>
            <a:ext uri="{FF2B5EF4-FFF2-40B4-BE49-F238E27FC236}">
              <a16:creationId xmlns:a16="http://schemas.microsoft.com/office/drawing/2014/main" id="{939F26C7-3D05-4B2E-B5E9-1A1903ACB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54" name="Picture 2">
          <a:extLst>
            <a:ext uri="{FF2B5EF4-FFF2-40B4-BE49-F238E27FC236}">
              <a16:creationId xmlns:a16="http://schemas.microsoft.com/office/drawing/2014/main" id="{A0E29530-B164-44EE-AA4C-C2725EDDA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55" name="Picture 2">
          <a:extLst>
            <a:ext uri="{FF2B5EF4-FFF2-40B4-BE49-F238E27FC236}">
              <a16:creationId xmlns:a16="http://schemas.microsoft.com/office/drawing/2014/main" id="{82DA75C4-D46E-4DAE-805F-DFC2E5EEF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56" name="Picture 2">
          <a:extLst>
            <a:ext uri="{FF2B5EF4-FFF2-40B4-BE49-F238E27FC236}">
              <a16:creationId xmlns:a16="http://schemas.microsoft.com/office/drawing/2014/main" id="{7E56CAB0-5E78-4BB0-BE15-6196A15A1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57" name="Picture 2">
          <a:extLst>
            <a:ext uri="{FF2B5EF4-FFF2-40B4-BE49-F238E27FC236}">
              <a16:creationId xmlns:a16="http://schemas.microsoft.com/office/drawing/2014/main" id="{7A950E26-2F14-41DF-BCCC-CB48D1544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58" name="Picture 2">
          <a:extLst>
            <a:ext uri="{FF2B5EF4-FFF2-40B4-BE49-F238E27FC236}">
              <a16:creationId xmlns:a16="http://schemas.microsoft.com/office/drawing/2014/main" id="{E3EA221A-ED45-40AC-96DC-8ECCB27CA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59" name="Picture 2">
          <a:extLst>
            <a:ext uri="{FF2B5EF4-FFF2-40B4-BE49-F238E27FC236}">
              <a16:creationId xmlns:a16="http://schemas.microsoft.com/office/drawing/2014/main" id="{F9D71DFA-8979-4629-971D-5F1A60AE6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60" name="Picture 2">
          <a:extLst>
            <a:ext uri="{FF2B5EF4-FFF2-40B4-BE49-F238E27FC236}">
              <a16:creationId xmlns:a16="http://schemas.microsoft.com/office/drawing/2014/main" id="{72E88416-8EFC-4E47-BC62-9A52C4676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61" name="Picture 2">
          <a:extLst>
            <a:ext uri="{FF2B5EF4-FFF2-40B4-BE49-F238E27FC236}">
              <a16:creationId xmlns:a16="http://schemas.microsoft.com/office/drawing/2014/main" id="{9ADCC6D1-05E0-467F-A31A-F07546A19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62" name="Picture 2">
          <a:extLst>
            <a:ext uri="{FF2B5EF4-FFF2-40B4-BE49-F238E27FC236}">
              <a16:creationId xmlns:a16="http://schemas.microsoft.com/office/drawing/2014/main" id="{9052F69D-0446-40EC-8959-6EE352EEB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63" name="Picture 2">
          <a:extLst>
            <a:ext uri="{FF2B5EF4-FFF2-40B4-BE49-F238E27FC236}">
              <a16:creationId xmlns:a16="http://schemas.microsoft.com/office/drawing/2014/main" id="{44C6A578-4C03-4212-98CC-F72C655DD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64" name="Picture 2">
          <a:extLst>
            <a:ext uri="{FF2B5EF4-FFF2-40B4-BE49-F238E27FC236}">
              <a16:creationId xmlns:a16="http://schemas.microsoft.com/office/drawing/2014/main" id="{0A2BB982-F6FF-4908-AFDA-AFBD0CC40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65" name="Picture 2">
          <a:extLst>
            <a:ext uri="{FF2B5EF4-FFF2-40B4-BE49-F238E27FC236}">
              <a16:creationId xmlns:a16="http://schemas.microsoft.com/office/drawing/2014/main" id="{9CC3F4DF-94A3-4CAC-9764-74CF9666D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66" name="Picture 2">
          <a:extLst>
            <a:ext uri="{FF2B5EF4-FFF2-40B4-BE49-F238E27FC236}">
              <a16:creationId xmlns:a16="http://schemas.microsoft.com/office/drawing/2014/main" id="{BFD85E79-796C-44CB-A536-9777DB093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67" name="Picture 2">
          <a:extLst>
            <a:ext uri="{FF2B5EF4-FFF2-40B4-BE49-F238E27FC236}">
              <a16:creationId xmlns:a16="http://schemas.microsoft.com/office/drawing/2014/main" id="{49E79119-680C-473A-AA0D-5CBDB98AB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68" name="Picture 2">
          <a:extLst>
            <a:ext uri="{FF2B5EF4-FFF2-40B4-BE49-F238E27FC236}">
              <a16:creationId xmlns:a16="http://schemas.microsoft.com/office/drawing/2014/main" id="{DB1AF8B5-7A9B-441E-BC43-6D64AFBA5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69" name="Picture 2">
          <a:extLst>
            <a:ext uri="{FF2B5EF4-FFF2-40B4-BE49-F238E27FC236}">
              <a16:creationId xmlns:a16="http://schemas.microsoft.com/office/drawing/2014/main" id="{5577DADA-1E2C-4991-8ED6-6D6EB8299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70" name="Picture 2">
          <a:extLst>
            <a:ext uri="{FF2B5EF4-FFF2-40B4-BE49-F238E27FC236}">
              <a16:creationId xmlns:a16="http://schemas.microsoft.com/office/drawing/2014/main" id="{F4E83968-1A43-4D8D-8B32-F437CE4F3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71" name="Picture 2">
          <a:extLst>
            <a:ext uri="{FF2B5EF4-FFF2-40B4-BE49-F238E27FC236}">
              <a16:creationId xmlns:a16="http://schemas.microsoft.com/office/drawing/2014/main" id="{66DB5E33-1483-48A1-91CE-BD96D0AF2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72" name="Picture 2">
          <a:extLst>
            <a:ext uri="{FF2B5EF4-FFF2-40B4-BE49-F238E27FC236}">
              <a16:creationId xmlns:a16="http://schemas.microsoft.com/office/drawing/2014/main" id="{DBFCF95E-AE66-408C-8C67-5C4E036E9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73" name="Picture 2">
          <a:extLst>
            <a:ext uri="{FF2B5EF4-FFF2-40B4-BE49-F238E27FC236}">
              <a16:creationId xmlns:a16="http://schemas.microsoft.com/office/drawing/2014/main" id="{E93C3D36-2AAD-4F92-829B-5A42F4D97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74" name="Picture 2">
          <a:extLst>
            <a:ext uri="{FF2B5EF4-FFF2-40B4-BE49-F238E27FC236}">
              <a16:creationId xmlns:a16="http://schemas.microsoft.com/office/drawing/2014/main" id="{8BE92132-FC94-4DF7-8575-D0AE10F0F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75" name="Picture 2">
          <a:extLst>
            <a:ext uri="{FF2B5EF4-FFF2-40B4-BE49-F238E27FC236}">
              <a16:creationId xmlns:a16="http://schemas.microsoft.com/office/drawing/2014/main" id="{A05DF6CA-6EBC-4DEA-8212-B3F445998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76" name="Picture 2">
          <a:extLst>
            <a:ext uri="{FF2B5EF4-FFF2-40B4-BE49-F238E27FC236}">
              <a16:creationId xmlns:a16="http://schemas.microsoft.com/office/drawing/2014/main" id="{68C1BDC9-FD2E-4B80-AF34-DDD171635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77" name="Picture 2">
          <a:extLst>
            <a:ext uri="{FF2B5EF4-FFF2-40B4-BE49-F238E27FC236}">
              <a16:creationId xmlns:a16="http://schemas.microsoft.com/office/drawing/2014/main" id="{459B7812-2E07-48D9-A7F0-37B183695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78" name="Picture 2">
          <a:extLst>
            <a:ext uri="{FF2B5EF4-FFF2-40B4-BE49-F238E27FC236}">
              <a16:creationId xmlns:a16="http://schemas.microsoft.com/office/drawing/2014/main" id="{1529B826-E404-4052-868D-2650A66AC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79" name="Picture 2">
          <a:extLst>
            <a:ext uri="{FF2B5EF4-FFF2-40B4-BE49-F238E27FC236}">
              <a16:creationId xmlns:a16="http://schemas.microsoft.com/office/drawing/2014/main" id="{3A0A430D-49C2-4A87-B156-7426E270F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80" name="Picture 2">
          <a:extLst>
            <a:ext uri="{FF2B5EF4-FFF2-40B4-BE49-F238E27FC236}">
              <a16:creationId xmlns:a16="http://schemas.microsoft.com/office/drawing/2014/main" id="{1FBC8B6B-3D72-4966-B5CC-ABB0EEACA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81" name="Picture 2">
          <a:extLst>
            <a:ext uri="{FF2B5EF4-FFF2-40B4-BE49-F238E27FC236}">
              <a16:creationId xmlns:a16="http://schemas.microsoft.com/office/drawing/2014/main" id="{E9389271-53E8-49A6-8B73-BC5DD64FF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82" name="Picture 2">
          <a:extLst>
            <a:ext uri="{FF2B5EF4-FFF2-40B4-BE49-F238E27FC236}">
              <a16:creationId xmlns:a16="http://schemas.microsoft.com/office/drawing/2014/main" id="{B932509C-83CD-4F89-9B78-0D7DD8E6F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83" name="Picture 2">
          <a:extLst>
            <a:ext uri="{FF2B5EF4-FFF2-40B4-BE49-F238E27FC236}">
              <a16:creationId xmlns:a16="http://schemas.microsoft.com/office/drawing/2014/main" id="{63CB95C5-1F34-4232-92C8-FDFC6D884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84" name="Picture 2">
          <a:extLst>
            <a:ext uri="{FF2B5EF4-FFF2-40B4-BE49-F238E27FC236}">
              <a16:creationId xmlns:a16="http://schemas.microsoft.com/office/drawing/2014/main" id="{926B66F7-3277-453E-A745-17AF3E9D8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85" name="Picture 2">
          <a:extLst>
            <a:ext uri="{FF2B5EF4-FFF2-40B4-BE49-F238E27FC236}">
              <a16:creationId xmlns:a16="http://schemas.microsoft.com/office/drawing/2014/main" id="{E4BACF45-CD75-4C7F-8070-09497C0D6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86" name="Picture 2">
          <a:extLst>
            <a:ext uri="{FF2B5EF4-FFF2-40B4-BE49-F238E27FC236}">
              <a16:creationId xmlns:a16="http://schemas.microsoft.com/office/drawing/2014/main" id="{0FF8515D-5008-48E0-B212-C8A83E901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87" name="Picture 2">
          <a:extLst>
            <a:ext uri="{FF2B5EF4-FFF2-40B4-BE49-F238E27FC236}">
              <a16:creationId xmlns:a16="http://schemas.microsoft.com/office/drawing/2014/main" id="{96866168-FAF2-485E-B869-E6AAF5D2C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88" name="Picture 2">
          <a:extLst>
            <a:ext uri="{FF2B5EF4-FFF2-40B4-BE49-F238E27FC236}">
              <a16:creationId xmlns:a16="http://schemas.microsoft.com/office/drawing/2014/main" id="{86C4FAFC-46EF-4655-A895-1C69F12F8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89" name="Picture 2">
          <a:extLst>
            <a:ext uri="{FF2B5EF4-FFF2-40B4-BE49-F238E27FC236}">
              <a16:creationId xmlns:a16="http://schemas.microsoft.com/office/drawing/2014/main" id="{FD6AD2FE-1F8A-4C62-A950-DA969BF67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90" name="Picture 2">
          <a:extLst>
            <a:ext uri="{FF2B5EF4-FFF2-40B4-BE49-F238E27FC236}">
              <a16:creationId xmlns:a16="http://schemas.microsoft.com/office/drawing/2014/main" id="{38C0661E-F32A-478B-93EE-D3544E281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91" name="Picture 2">
          <a:extLst>
            <a:ext uri="{FF2B5EF4-FFF2-40B4-BE49-F238E27FC236}">
              <a16:creationId xmlns:a16="http://schemas.microsoft.com/office/drawing/2014/main" id="{3845DD69-5166-48E2-9D87-11C9D7821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92" name="Picture 2">
          <a:extLst>
            <a:ext uri="{FF2B5EF4-FFF2-40B4-BE49-F238E27FC236}">
              <a16:creationId xmlns:a16="http://schemas.microsoft.com/office/drawing/2014/main" id="{2F5DB673-6BAE-4C47-ABD9-25C9DD625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93" name="Picture 2">
          <a:extLst>
            <a:ext uri="{FF2B5EF4-FFF2-40B4-BE49-F238E27FC236}">
              <a16:creationId xmlns:a16="http://schemas.microsoft.com/office/drawing/2014/main" id="{7A4E04EE-5FD7-4868-B6AF-AFD7B9EA3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94" name="Picture 2">
          <a:extLst>
            <a:ext uri="{FF2B5EF4-FFF2-40B4-BE49-F238E27FC236}">
              <a16:creationId xmlns:a16="http://schemas.microsoft.com/office/drawing/2014/main" id="{4BEE490C-496C-4E5F-81DB-313E86EE8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95" name="Picture 2">
          <a:extLst>
            <a:ext uri="{FF2B5EF4-FFF2-40B4-BE49-F238E27FC236}">
              <a16:creationId xmlns:a16="http://schemas.microsoft.com/office/drawing/2014/main" id="{452E4907-65E0-4B52-8165-E73B31950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96" name="Picture 2">
          <a:extLst>
            <a:ext uri="{FF2B5EF4-FFF2-40B4-BE49-F238E27FC236}">
              <a16:creationId xmlns:a16="http://schemas.microsoft.com/office/drawing/2014/main" id="{BEA14658-9481-4362-956C-6BC9B420A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97" name="Picture 2">
          <a:extLst>
            <a:ext uri="{FF2B5EF4-FFF2-40B4-BE49-F238E27FC236}">
              <a16:creationId xmlns:a16="http://schemas.microsoft.com/office/drawing/2014/main" id="{EBC34E4D-1B16-4ECB-9CD9-7B8B5351B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98" name="Picture 2">
          <a:extLst>
            <a:ext uri="{FF2B5EF4-FFF2-40B4-BE49-F238E27FC236}">
              <a16:creationId xmlns:a16="http://schemas.microsoft.com/office/drawing/2014/main" id="{CABA99A4-59C5-4A4C-B777-E725FE372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99" name="Picture 2">
          <a:extLst>
            <a:ext uri="{FF2B5EF4-FFF2-40B4-BE49-F238E27FC236}">
              <a16:creationId xmlns:a16="http://schemas.microsoft.com/office/drawing/2014/main" id="{14684447-FE24-4F2D-A7F2-91A2397C3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00" name="Picture 2">
          <a:extLst>
            <a:ext uri="{FF2B5EF4-FFF2-40B4-BE49-F238E27FC236}">
              <a16:creationId xmlns:a16="http://schemas.microsoft.com/office/drawing/2014/main" id="{02AE3CAE-0E52-49EA-8B68-3AFCC6E78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01" name="Picture 2">
          <a:extLst>
            <a:ext uri="{FF2B5EF4-FFF2-40B4-BE49-F238E27FC236}">
              <a16:creationId xmlns:a16="http://schemas.microsoft.com/office/drawing/2014/main" id="{6BBFBA05-5CD3-4B44-8CC1-F081B1AE3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02" name="Picture 2">
          <a:extLst>
            <a:ext uri="{FF2B5EF4-FFF2-40B4-BE49-F238E27FC236}">
              <a16:creationId xmlns:a16="http://schemas.microsoft.com/office/drawing/2014/main" id="{57658937-E8DB-4247-BD3E-68D7DB298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03" name="Picture 2">
          <a:extLst>
            <a:ext uri="{FF2B5EF4-FFF2-40B4-BE49-F238E27FC236}">
              <a16:creationId xmlns:a16="http://schemas.microsoft.com/office/drawing/2014/main" id="{69C22B29-A539-471E-8D88-1570E20AB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04" name="Picture 2">
          <a:extLst>
            <a:ext uri="{FF2B5EF4-FFF2-40B4-BE49-F238E27FC236}">
              <a16:creationId xmlns:a16="http://schemas.microsoft.com/office/drawing/2014/main" id="{69AAC886-2DC0-4443-AD51-4A1EF1F0C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05" name="Picture 2">
          <a:extLst>
            <a:ext uri="{FF2B5EF4-FFF2-40B4-BE49-F238E27FC236}">
              <a16:creationId xmlns:a16="http://schemas.microsoft.com/office/drawing/2014/main" id="{7EB84A1E-218C-4600-9F11-8A3B69D72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06" name="Picture 2">
          <a:extLst>
            <a:ext uri="{FF2B5EF4-FFF2-40B4-BE49-F238E27FC236}">
              <a16:creationId xmlns:a16="http://schemas.microsoft.com/office/drawing/2014/main" id="{4C9ABFB3-2ECC-49F3-BD89-7BD010593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07" name="Picture 2">
          <a:extLst>
            <a:ext uri="{FF2B5EF4-FFF2-40B4-BE49-F238E27FC236}">
              <a16:creationId xmlns:a16="http://schemas.microsoft.com/office/drawing/2014/main" id="{EE84B9A2-E7C3-421A-A511-56E291070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08" name="Picture 2">
          <a:extLst>
            <a:ext uri="{FF2B5EF4-FFF2-40B4-BE49-F238E27FC236}">
              <a16:creationId xmlns:a16="http://schemas.microsoft.com/office/drawing/2014/main" id="{7BDF92E4-0DB8-40E0-82D5-A67C2C313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09" name="Picture 2">
          <a:extLst>
            <a:ext uri="{FF2B5EF4-FFF2-40B4-BE49-F238E27FC236}">
              <a16:creationId xmlns:a16="http://schemas.microsoft.com/office/drawing/2014/main" id="{D30C7577-D2E7-4CA4-B5FA-950CF5872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10" name="Picture 2">
          <a:extLst>
            <a:ext uri="{FF2B5EF4-FFF2-40B4-BE49-F238E27FC236}">
              <a16:creationId xmlns:a16="http://schemas.microsoft.com/office/drawing/2014/main" id="{E516B9AF-7822-4AD2-B4D6-DCD2D6487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11" name="Picture 2">
          <a:extLst>
            <a:ext uri="{FF2B5EF4-FFF2-40B4-BE49-F238E27FC236}">
              <a16:creationId xmlns:a16="http://schemas.microsoft.com/office/drawing/2014/main" id="{5E474AE8-0D2E-479F-8635-874FF7CAD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12" name="Picture 2">
          <a:extLst>
            <a:ext uri="{FF2B5EF4-FFF2-40B4-BE49-F238E27FC236}">
              <a16:creationId xmlns:a16="http://schemas.microsoft.com/office/drawing/2014/main" id="{8F62259A-39A3-4377-86DA-B5ACEABE9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13" name="Picture 2">
          <a:extLst>
            <a:ext uri="{FF2B5EF4-FFF2-40B4-BE49-F238E27FC236}">
              <a16:creationId xmlns:a16="http://schemas.microsoft.com/office/drawing/2014/main" id="{8CFF2F4D-95CC-44FE-B35D-A0A6B3690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14" name="Picture 2">
          <a:extLst>
            <a:ext uri="{FF2B5EF4-FFF2-40B4-BE49-F238E27FC236}">
              <a16:creationId xmlns:a16="http://schemas.microsoft.com/office/drawing/2014/main" id="{9C54CD12-5402-4A1C-8CCA-ADC32F789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15" name="Picture 2">
          <a:extLst>
            <a:ext uri="{FF2B5EF4-FFF2-40B4-BE49-F238E27FC236}">
              <a16:creationId xmlns:a16="http://schemas.microsoft.com/office/drawing/2014/main" id="{ADE47916-581A-4E54-9FDE-5FE9CB025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16" name="Picture 2">
          <a:extLst>
            <a:ext uri="{FF2B5EF4-FFF2-40B4-BE49-F238E27FC236}">
              <a16:creationId xmlns:a16="http://schemas.microsoft.com/office/drawing/2014/main" id="{2FE81F3D-2BA1-45F4-A192-AE3183A37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17" name="Picture 2">
          <a:extLst>
            <a:ext uri="{FF2B5EF4-FFF2-40B4-BE49-F238E27FC236}">
              <a16:creationId xmlns:a16="http://schemas.microsoft.com/office/drawing/2014/main" id="{F2755F5D-0674-447C-BCF1-7E8F43BC4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18" name="Picture 2">
          <a:extLst>
            <a:ext uri="{FF2B5EF4-FFF2-40B4-BE49-F238E27FC236}">
              <a16:creationId xmlns:a16="http://schemas.microsoft.com/office/drawing/2014/main" id="{51688D05-E241-43A8-A0CB-F2D341C25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19" name="Picture 2">
          <a:extLst>
            <a:ext uri="{FF2B5EF4-FFF2-40B4-BE49-F238E27FC236}">
              <a16:creationId xmlns:a16="http://schemas.microsoft.com/office/drawing/2014/main" id="{580FB8B4-27E5-46BF-B2CF-ACDAE79B8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20" name="Picture 2">
          <a:extLst>
            <a:ext uri="{FF2B5EF4-FFF2-40B4-BE49-F238E27FC236}">
              <a16:creationId xmlns:a16="http://schemas.microsoft.com/office/drawing/2014/main" id="{722D0B86-CAED-48D8-AE10-B7EAB3A97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21" name="Picture 2">
          <a:extLst>
            <a:ext uri="{FF2B5EF4-FFF2-40B4-BE49-F238E27FC236}">
              <a16:creationId xmlns:a16="http://schemas.microsoft.com/office/drawing/2014/main" id="{8529D87D-8643-442A-B9F3-CFB201C86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5B45D8D-5DE6-4596-9549-65050EC85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1833B47-3398-4483-86CC-753DA6E58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A30A7011-DC56-4BF2-9A6A-8DF57A645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F1590CC6-A582-4B1F-9A88-9D4CDDCA0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F00D7206-84BB-4EEA-A32F-FDDD48A2B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6CA5B98E-1DE3-4DCF-BC86-DA40B031E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2E307506-4FD2-4C13-82C9-D2726FF1C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id="{9F4B09E7-65D7-416A-90D3-B9BAC841D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04C5D38F-09BE-4261-94D9-605505F35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1" name="Picture 2">
          <a:extLst>
            <a:ext uri="{FF2B5EF4-FFF2-40B4-BE49-F238E27FC236}">
              <a16:creationId xmlns:a16="http://schemas.microsoft.com/office/drawing/2014/main" id="{4E221F34-6996-4CC3-9240-FE37E21D9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id="{9187A4C0-2C0B-4321-A7FC-267A3C20E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id="{056B2115-7F0F-4E30-99E8-98932FA51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6A3B2E55-C7E4-41D8-933C-F182FEE24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5" name="Picture 2">
          <a:extLst>
            <a:ext uri="{FF2B5EF4-FFF2-40B4-BE49-F238E27FC236}">
              <a16:creationId xmlns:a16="http://schemas.microsoft.com/office/drawing/2014/main" id="{4CC35C4E-E933-450E-9151-26644B5A4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6" name="Picture 2">
          <a:extLst>
            <a:ext uri="{FF2B5EF4-FFF2-40B4-BE49-F238E27FC236}">
              <a16:creationId xmlns:a16="http://schemas.microsoft.com/office/drawing/2014/main" id="{EED7A8BB-C88B-42F6-81B1-6A869FA61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id="{5CBDF738-2D98-4A85-8C80-C17C7DB72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8" name="Picture 2">
          <a:extLst>
            <a:ext uri="{FF2B5EF4-FFF2-40B4-BE49-F238E27FC236}">
              <a16:creationId xmlns:a16="http://schemas.microsoft.com/office/drawing/2014/main" id="{AEFE0BBB-0665-425F-BF91-554CCCD1B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9" name="Picture 2">
          <a:extLst>
            <a:ext uri="{FF2B5EF4-FFF2-40B4-BE49-F238E27FC236}">
              <a16:creationId xmlns:a16="http://schemas.microsoft.com/office/drawing/2014/main" id="{F049637D-682B-42D9-B1E9-28A0CB2A3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20" name="Picture 2">
          <a:extLst>
            <a:ext uri="{FF2B5EF4-FFF2-40B4-BE49-F238E27FC236}">
              <a16:creationId xmlns:a16="http://schemas.microsoft.com/office/drawing/2014/main" id="{98B91014-21C9-4EA1-BE2C-835B2B434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21" name="Picture 2">
          <a:extLst>
            <a:ext uri="{FF2B5EF4-FFF2-40B4-BE49-F238E27FC236}">
              <a16:creationId xmlns:a16="http://schemas.microsoft.com/office/drawing/2014/main" id="{181C01C4-C29E-4B70-A782-C0B49DEC1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22" name="Picture 2">
          <a:extLst>
            <a:ext uri="{FF2B5EF4-FFF2-40B4-BE49-F238E27FC236}">
              <a16:creationId xmlns:a16="http://schemas.microsoft.com/office/drawing/2014/main" id="{EACE6C65-426D-43E6-81A1-76F123777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23" name="Picture 2">
          <a:extLst>
            <a:ext uri="{FF2B5EF4-FFF2-40B4-BE49-F238E27FC236}">
              <a16:creationId xmlns:a16="http://schemas.microsoft.com/office/drawing/2014/main" id="{93DA8BE9-2A91-4CB7-BE1D-AABA6F5D2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24" name="Picture 2">
          <a:extLst>
            <a:ext uri="{FF2B5EF4-FFF2-40B4-BE49-F238E27FC236}">
              <a16:creationId xmlns:a16="http://schemas.microsoft.com/office/drawing/2014/main" id="{EE5886F6-506B-4B3B-825F-05A6F307A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25" name="Picture 2">
          <a:extLst>
            <a:ext uri="{FF2B5EF4-FFF2-40B4-BE49-F238E27FC236}">
              <a16:creationId xmlns:a16="http://schemas.microsoft.com/office/drawing/2014/main" id="{ABCB8ED2-91BA-437A-8970-475169183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26" name="Picture 2">
          <a:extLst>
            <a:ext uri="{FF2B5EF4-FFF2-40B4-BE49-F238E27FC236}">
              <a16:creationId xmlns:a16="http://schemas.microsoft.com/office/drawing/2014/main" id="{97149861-67E6-4F2E-A7F8-B91B9C246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27" name="Picture 2">
          <a:extLst>
            <a:ext uri="{FF2B5EF4-FFF2-40B4-BE49-F238E27FC236}">
              <a16:creationId xmlns:a16="http://schemas.microsoft.com/office/drawing/2014/main" id="{B15A7F4E-9DCC-4D2D-9B1B-D8A9F41E3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28" name="Picture 2">
          <a:extLst>
            <a:ext uri="{FF2B5EF4-FFF2-40B4-BE49-F238E27FC236}">
              <a16:creationId xmlns:a16="http://schemas.microsoft.com/office/drawing/2014/main" id="{16433DD8-4B45-491F-A2CF-99950A0BE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29" name="Picture 2">
          <a:extLst>
            <a:ext uri="{FF2B5EF4-FFF2-40B4-BE49-F238E27FC236}">
              <a16:creationId xmlns:a16="http://schemas.microsoft.com/office/drawing/2014/main" id="{26E400A5-0759-497B-81C2-9260450E2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30" name="Picture 2">
          <a:extLst>
            <a:ext uri="{FF2B5EF4-FFF2-40B4-BE49-F238E27FC236}">
              <a16:creationId xmlns:a16="http://schemas.microsoft.com/office/drawing/2014/main" id="{BA61AE60-53EF-4BDB-AA84-00F6F88DB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31" name="Picture 2">
          <a:extLst>
            <a:ext uri="{FF2B5EF4-FFF2-40B4-BE49-F238E27FC236}">
              <a16:creationId xmlns:a16="http://schemas.microsoft.com/office/drawing/2014/main" id="{0A4ABDCD-670B-4615-B14F-2E9569917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32" name="Picture 2">
          <a:extLst>
            <a:ext uri="{FF2B5EF4-FFF2-40B4-BE49-F238E27FC236}">
              <a16:creationId xmlns:a16="http://schemas.microsoft.com/office/drawing/2014/main" id="{AF912243-6D17-47C5-AAC2-3FFBF54E6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33" name="Picture 2">
          <a:extLst>
            <a:ext uri="{FF2B5EF4-FFF2-40B4-BE49-F238E27FC236}">
              <a16:creationId xmlns:a16="http://schemas.microsoft.com/office/drawing/2014/main" id="{A0509CAA-352A-4190-A2BB-70B4365B6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34" name="Picture 2">
          <a:extLst>
            <a:ext uri="{FF2B5EF4-FFF2-40B4-BE49-F238E27FC236}">
              <a16:creationId xmlns:a16="http://schemas.microsoft.com/office/drawing/2014/main" id="{EDCC2103-3A80-414B-804E-7831E68B4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35" name="Picture 2">
          <a:extLst>
            <a:ext uri="{FF2B5EF4-FFF2-40B4-BE49-F238E27FC236}">
              <a16:creationId xmlns:a16="http://schemas.microsoft.com/office/drawing/2014/main" id="{A474AD5F-3B3D-4C93-B4CB-BEDD530F2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36" name="Picture 2">
          <a:extLst>
            <a:ext uri="{FF2B5EF4-FFF2-40B4-BE49-F238E27FC236}">
              <a16:creationId xmlns:a16="http://schemas.microsoft.com/office/drawing/2014/main" id="{4FA58685-2582-4B57-86F6-BD9B45C67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37" name="Picture 2">
          <a:extLst>
            <a:ext uri="{FF2B5EF4-FFF2-40B4-BE49-F238E27FC236}">
              <a16:creationId xmlns:a16="http://schemas.microsoft.com/office/drawing/2014/main" id="{D79876E8-FE24-4A2B-AF98-FE14CD62B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38" name="Picture 2">
          <a:extLst>
            <a:ext uri="{FF2B5EF4-FFF2-40B4-BE49-F238E27FC236}">
              <a16:creationId xmlns:a16="http://schemas.microsoft.com/office/drawing/2014/main" id="{458D2B8D-92A6-40A3-9B80-22E28B15F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39" name="Picture 2">
          <a:extLst>
            <a:ext uri="{FF2B5EF4-FFF2-40B4-BE49-F238E27FC236}">
              <a16:creationId xmlns:a16="http://schemas.microsoft.com/office/drawing/2014/main" id="{40EE0A8A-4A27-4127-9E67-1BA077B35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40" name="Picture 2">
          <a:extLst>
            <a:ext uri="{FF2B5EF4-FFF2-40B4-BE49-F238E27FC236}">
              <a16:creationId xmlns:a16="http://schemas.microsoft.com/office/drawing/2014/main" id="{7FCA6BEA-9947-4358-B94D-59E92470D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41" name="Picture 2">
          <a:extLst>
            <a:ext uri="{FF2B5EF4-FFF2-40B4-BE49-F238E27FC236}">
              <a16:creationId xmlns:a16="http://schemas.microsoft.com/office/drawing/2014/main" id="{34BC10B5-13BD-492B-A8E1-458FC720B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42" name="Picture 2">
          <a:extLst>
            <a:ext uri="{FF2B5EF4-FFF2-40B4-BE49-F238E27FC236}">
              <a16:creationId xmlns:a16="http://schemas.microsoft.com/office/drawing/2014/main" id="{47006568-3A21-41D3-88E5-B76305AD9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43" name="Picture 2">
          <a:extLst>
            <a:ext uri="{FF2B5EF4-FFF2-40B4-BE49-F238E27FC236}">
              <a16:creationId xmlns:a16="http://schemas.microsoft.com/office/drawing/2014/main" id="{6826CBE5-1439-4399-8295-BFA7E4287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44" name="Picture 2">
          <a:extLst>
            <a:ext uri="{FF2B5EF4-FFF2-40B4-BE49-F238E27FC236}">
              <a16:creationId xmlns:a16="http://schemas.microsoft.com/office/drawing/2014/main" id="{73DD5F5C-6EB1-463E-AD74-B7483FF41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45" name="Picture 2">
          <a:extLst>
            <a:ext uri="{FF2B5EF4-FFF2-40B4-BE49-F238E27FC236}">
              <a16:creationId xmlns:a16="http://schemas.microsoft.com/office/drawing/2014/main" id="{2B1BDF34-D8E9-4505-B0B2-85B5621F2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46" name="Picture 2">
          <a:extLst>
            <a:ext uri="{FF2B5EF4-FFF2-40B4-BE49-F238E27FC236}">
              <a16:creationId xmlns:a16="http://schemas.microsoft.com/office/drawing/2014/main" id="{D3A6D8AC-9C88-4BCA-ADF3-583240D7A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47" name="Picture 2">
          <a:extLst>
            <a:ext uri="{FF2B5EF4-FFF2-40B4-BE49-F238E27FC236}">
              <a16:creationId xmlns:a16="http://schemas.microsoft.com/office/drawing/2014/main" id="{71107A66-A06C-424F-8654-65C2195D7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48" name="Picture 2">
          <a:extLst>
            <a:ext uri="{FF2B5EF4-FFF2-40B4-BE49-F238E27FC236}">
              <a16:creationId xmlns:a16="http://schemas.microsoft.com/office/drawing/2014/main" id="{E114F19D-852C-4D8D-94F3-1E3981305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49" name="Picture 2">
          <a:extLst>
            <a:ext uri="{FF2B5EF4-FFF2-40B4-BE49-F238E27FC236}">
              <a16:creationId xmlns:a16="http://schemas.microsoft.com/office/drawing/2014/main" id="{F9016C6B-ADD8-493E-841B-8D367520C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50" name="Picture 2">
          <a:extLst>
            <a:ext uri="{FF2B5EF4-FFF2-40B4-BE49-F238E27FC236}">
              <a16:creationId xmlns:a16="http://schemas.microsoft.com/office/drawing/2014/main" id="{DE7D1B7A-6DE3-4D5D-A23B-B02A38CD1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51" name="Picture 2">
          <a:extLst>
            <a:ext uri="{FF2B5EF4-FFF2-40B4-BE49-F238E27FC236}">
              <a16:creationId xmlns:a16="http://schemas.microsoft.com/office/drawing/2014/main" id="{5C8FE4B0-62C6-4B5D-90D7-CFF70706E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52" name="Picture 2">
          <a:extLst>
            <a:ext uri="{FF2B5EF4-FFF2-40B4-BE49-F238E27FC236}">
              <a16:creationId xmlns:a16="http://schemas.microsoft.com/office/drawing/2014/main" id="{A9A59A0F-0D06-4273-9D67-121706479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53" name="Picture 2">
          <a:extLst>
            <a:ext uri="{FF2B5EF4-FFF2-40B4-BE49-F238E27FC236}">
              <a16:creationId xmlns:a16="http://schemas.microsoft.com/office/drawing/2014/main" id="{E53930C6-764D-40E0-A931-19C370A43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54" name="Picture 2">
          <a:extLst>
            <a:ext uri="{FF2B5EF4-FFF2-40B4-BE49-F238E27FC236}">
              <a16:creationId xmlns:a16="http://schemas.microsoft.com/office/drawing/2014/main" id="{2838E4DF-5A40-4999-9299-4BB297F5C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55" name="Picture 2">
          <a:extLst>
            <a:ext uri="{FF2B5EF4-FFF2-40B4-BE49-F238E27FC236}">
              <a16:creationId xmlns:a16="http://schemas.microsoft.com/office/drawing/2014/main" id="{1B29B0D3-08BC-4EE2-89E5-97022B10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56" name="Picture 2">
          <a:extLst>
            <a:ext uri="{FF2B5EF4-FFF2-40B4-BE49-F238E27FC236}">
              <a16:creationId xmlns:a16="http://schemas.microsoft.com/office/drawing/2014/main" id="{41A7FB07-4DFD-4A65-8C11-FD417AC8F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57" name="Picture 2">
          <a:extLst>
            <a:ext uri="{FF2B5EF4-FFF2-40B4-BE49-F238E27FC236}">
              <a16:creationId xmlns:a16="http://schemas.microsoft.com/office/drawing/2014/main" id="{7B9EDC70-C840-4EE1-9EDD-54640EA85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58" name="Picture 2">
          <a:extLst>
            <a:ext uri="{FF2B5EF4-FFF2-40B4-BE49-F238E27FC236}">
              <a16:creationId xmlns:a16="http://schemas.microsoft.com/office/drawing/2014/main" id="{A9E6F538-2349-4E39-840C-065D5FF5D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59" name="Picture 2">
          <a:extLst>
            <a:ext uri="{FF2B5EF4-FFF2-40B4-BE49-F238E27FC236}">
              <a16:creationId xmlns:a16="http://schemas.microsoft.com/office/drawing/2014/main" id="{CD44061F-D033-4AB1-9AC6-5CAD89716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60" name="Picture 2">
          <a:extLst>
            <a:ext uri="{FF2B5EF4-FFF2-40B4-BE49-F238E27FC236}">
              <a16:creationId xmlns:a16="http://schemas.microsoft.com/office/drawing/2014/main" id="{24168FEF-ECCE-4DD8-B413-FD30FCE53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61" name="Picture 2">
          <a:extLst>
            <a:ext uri="{FF2B5EF4-FFF2-40B4-BE49-F238E27FC236}">
              <a16:creationId xmlns:a16="http://schemas.microsoft.com/office/drawing/2014/main" id="{BC56C30D-AEB2-4DD7-AF78-03F290CEE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62" name="Picture 2">
          <a:extLst>
            <a:ext uri="{FF2B5EF4-FFF2-40B4-BE49-F238E27FC236}">
              <a16:creationId xmlns:a16="http://schemas.microsoft.com/office/drawing/2014/main" id="{62445213-210D-473F-9709-D56F29D1D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63" name="Picture 2">
          <a:extLst>
            <a:ext uri="{FF2B5EF4-FFF2-40B4-BE49-F238E27FC236}">
              <a16:creationId xmlns:a16="http://schemas.microsoft.com/office/drawing/2014/main" id="{9CD9F27A-A0C4-4773-9943-CA715A433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64" name="Picture 2">
          <a:extLst>
            <a:ext uri="{FF2B5EF4-FFF2-40B4-BE49-F238E27FC236}">
              <a16:creationId xmlns:a16="http://schemas.microsoft.com/office/drawing/2014/main" id="{1FB2996A-6138-4DCD-A318-6432A4221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65" name="Picture 2">
          <a:extLst>
            <a:ext uri="{FF2B5EF4-FFF2-40B4-BE49-F238E27FC236}">
              <a16:creationId xmlns:a16="http://schemas.microsoft.com/office/drawing/2014/main" id="{212187D9-531F-41C1-A130-7D136A69F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66" name="Picture 2">
          <a:extLst>
            <a:ext uri="{FF2B5EF4-FFF2-40B4-BE49-F238E27FC236}">
              <a16:creationId xmlns:a16="http://schemas.microsoft.com/office/drawing/2014/main" id="{204125B8-F765-4C01-82E6-C9C73B4D1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67" name="Picture 2">
          <a:extLst>
            <a:ext uri="{FF2B5EF4-FFF2-40B4-BE49-F238E27FC236}">
              <a16:creationId xmlns:a16="http://schemas.microsoft.com/office/drawing/2014/main" id="{5550EC5B-9E37-46F3-A0BF-0C8FA0AE4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68" name="Picture 2">
          <a:extLst>
            <a:ext uri="{FF2B5EF4-FFF2-40B4-BE49-F238E27FC236}">
              <a16:creationId xmlns:a16="http://schemas.microsoft.com/office/drawing/2014/main" id="{62CEC9E7-646A-43C3-9F0C-7B147D250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69" name="Picture 2">
          <a:extLst>
            <a:ext uri="{FF2B5EF4-FFF2-40B4-BE49-F238E27FC236}">
              <a16:creationId xmlns:a16="http://schemas.microsoft.com/office/drawing/2014/main" id="{B0437649-BDCE-4AD0-A8C2-62AE26ECC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70" name="Picture 2">
          <a:extLst>
            <a:ext uri="{FF2B5EF4-FFF2-40B4-BE49-F238E27FC236}">
              <a16:creationId xmlns:a16="http://schemas.microsoft.com/office/drawing/2014/main" id="{BE5AA889-774D-4745-99CF-F6877925F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71" name="Picture 2">
          <a:extLst>
            <a:ext uri="{FF2B5EF4-FFF2-40B4-BE49-F238E27FC236}">
              <a16:creationId xmlns:a16="http://schemas.microsoft.com/office/drawing/2014/main" id="{0EBB79B4-C965-428B-9ACA-4D8A5FB3D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72" name="Picture 2">
          <a:extLst>
            <a:ext uri="{FF2B5EF4-FFF2-40B4-BE49-F238E27FC236}">
              <a16:creationId xmlns:a16="http://schemas.microsoft.com/office/drawing/2014/main" id="{1B1786B2-503B-4012-8515-6B41E9889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73" name="Picture 2">
          <a:extLst>
            <a:ext uri="{FF2B5EF4-FFF2-40B4-BE49-F238E27FC236}">
              <a16:creationId xmlns:a16="http://schemas.microsoft.com/office/drawing/2014/main" id="{C4728E3C-B844-4F81-9CAC-F7921DD5F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74" name="Picture 2">
          <a:extLst>
            <a:ext uri="{FF2B5EF4-FFF2-40B4-BE49-F238E27FC236}">
              <a16:creationId xmlns:a16="http://schemas.microsoft.com/office/drawing/2014/main" id="{41CE8947-D0B8-4F8C-B870-61CCAB11E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75" name="Picture 2">
          <a:extLst>
            <a:ext uri="{FF2B5EF4-FFF2-40B4-BE49-F238E27FC236}">
              <a16:creationId xmlns:a16="http://schemas.microsoft.com/office/drawing/2014/main" id="{E9F3DB76-0490-431B-92CB-2A57B83BF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76" name="Picture 2">
          <a:extLst>
            <a:ext uri="{FF2B5EF4-FFF2-40B4-BE49-F238E27FC236}">
              <a16:creationId xmlns:a16="http://schemas.microsoft.com/office/drawing/2014/main" id="{481797F5-E627-4927-BD7A-B479348FD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77" name="Picture 2">
          <a:extLst>
            <a:ext uri="{FF2B5EF4-FFF2-40B4-BE49-F238E27FC236}">
              <a16:creationId xmlns:a16="http://schemas.microsoft.com/office/drawing/2014/main" id="{EE05FE87-082B-4A10-B5B0-6EA965D40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78" name="Picture 2">
          <a:extLst>
            <a:ext uri="{FF2B5EF4-FFF2-40B4-BE49-F238E27FC236}">
              <a16:creationId xmlns:a16="http://schemas.microsoft.com/office/drawing/2014/main" id="{6C15F2CA-364D-4A6E-91E6-6FAEE2F12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79" name="Picture 2">
          <a:extLst>
            <a:ext uri="{FF2B5EF4-FFF2-40B4-BE49-F238E27FC236}">
              <a16:creationId xmlns:a16="http://schemas.microsoft.com/office/drawing/2014/main" id="{E2E2308E-808B-4080-89E0-0FFA12CB2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80" name="Picture 2">
          <a:extLst>
            <a:ext uri="{FF2B5EF4-FFF2-40B4-BE49-F238E27FC236}">
              <a16:creationId xmlns:a16="http://schemas.microsoft.com/office/drawing/2014/main" id="{3DDD9A60-7677-4D68-B4C1-DC8D292E2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81" name="Picture 2">
          <a:extLst>
            <a:ext uri="{FF2B5EF4-FFF2-40B4-BE49-F238E27FC236}">
              <a16:creationId xmlns:a16="http://schemas.microsoft.com/office/drawing/2014/main" id="{3FE7384A-C3C9-4AE2-B0B9-D3C0F226D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1" name="Picture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5" name="Picture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6" name="Picture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8" name="Picture 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9" name="Picture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20" name="Picture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21" name="Picture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22" name="Picture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23" name="Picture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24" name="Picture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25" name="Picture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26" name="Picture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27" name="Picture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28" name="Picture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29" name="Picture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30" name="Picture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31" name="Picture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32" name="Picture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33" name="Picture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34" name="Picture 2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35" name="Picture 2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36" name="Picture 2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37" name="Picture 2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38" name="Picture 2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39" name="Picture 2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40" name="Picture 2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41" name="Picture 2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64418" y="101601"/>
          <a:ext cx="722745" cy="71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</xdr:row>
      <xdr:rowOff>107950</xdr:rowOff>
    </xdr:from>
    <xdr:to>
      <xdr:col>1</xdr:col>
      <xdr:colOff>774700</xdr:colOff>
      <xdr:row>1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D72695-07F6-4FC7-98DE-B8250DADC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0" y="292100"/>
          <a:ext cx="660400" cy="61595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133350</xdr:rowOff>
    </xdr:from>
    <xdr:to>
      <xdr:col>1</xdr:col>
      <xdr:colOff>793750</xdr:colOff>
      <xdr:row>1</xdr:row>
      <xdr:rowOff>768350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5FC0E4-C506-4F64-A05B-3BE3B48A4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550" y="317500"/>
          <a:ext cx="6604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120650</xdr:rowOff>
    </xdr:from>
    <xdr:to>
      <xdr:col>1</xdr:col>
      <xdr:colOff>793750</xdr:colOff>
      <xdr:row>1</xdr:row>
      <xdr:rowOff>736600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0245F5-C0A6-44E6-BD17-A21B5DE32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550" y="304800"/>
          <a:ext cx="6604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852055</xdr:colOff>
      <xdr:row>0</xdr:row>
      <xdr:rowOff>96981</xdr:rowOff>
    </xdr:from>
    <xdr:to>
      <xdr:col>3</xdr:col>
      <xdr:colOff>207818</xdr:colOff>
      <xdr:row>1</xdr:row>
      <xdr:rowOff>210536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C8B265F0-733B-4BAF-87A4-DF03E3F9E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27612" y="96981"/>
          <a:ext cx="825335" cy="271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145474</xdr:colOff>
      <xdr:row>0</xdr:row>
      <xdr:rowOff>83125</xdr:rowOff>
    </xdr:from>
    <xdr:to>
      <xdr:col>30</xdr:col>
      <xdr:colOff>249108</xdr:colOff>
      <xdr:row>1</xdr:row>
      <xdr:rowOff>214743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D960866-798B-4331-82C5-B44CD9B3F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6751631" y="83125"/>
          <a:ext cx="1948763" cy="28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144486</xdr:colOff>
      <xdr:row>21</xdr:row>
      <xdr:rowOff>117929</xdr:rowOff>
    </xdr:from>
    <xdr:to>
      <xdr:col>2</xdr:col>
      <xdr:colOff>122549</xdr:colOff>
      <xdr:row>26</xdr:row>
      <xdr:rowOff>101830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8686DB-2AA4-43F7-8A11-8D9A436CB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348686" y="4842329"/>
          <a:ext cx="1070263" cy="936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325856</xdr:colOff>
      <xdr:row>0</xdr:row>
      <xdr:rowOff>198581</xdr:rowOff>
    </xdr:from>
    <xdr:to>
      <xdr:col>2</xdr:col>
      <xdr:colOff>45356</xdr:colOff>
      <xdr:row>0</xdr:row>
      <xdr:rowOff>915150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6BB660D0-0FCB-42FE-95FC-2AF2542ED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30056" y="198581"/>
          <a:ext cx="811700" cy="716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B6BE32E7-0900-4238-A291-BE3B07AA4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69C93A-E52D-4BF6-9316-AC0179E84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13C122E6-A010-4566-97FD-2BDD34568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472B6153-4CB4-47AC-AACC-6E1F98E6C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BBB6A3C6-1760-4721-B04A-4FE22AA98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56CE1E6C-990F-493E-BAAB-52BEB95A4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ADD863F5-7A19-4F17-9B23-332C95C44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id="{EDFA165A-0000-40D3-B656-6CFAAE639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06EA51F6-541F-4768-92C5-D8AEF9B2C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1" name="Picture 2">
          <a:extLst>
            <a:ext uri="{FF2B5EF4-FFF2-40B4-BE49-F238E27FC236}">
              <a16:creationId xmlns:a16="http://schemas.microsoft.com/office/drawing/2014/main" id="{B7B14A24-9DE7-4424-AEE0-08FDBD960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id="{05AEE15B-7464-493D-9F2E-F7C3F36EB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id="{AC5EA8B0-7984-4F42-900D-914BDC642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AEED9D6A-6FFF-4F5F-B990-8B474EF87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5" name="Picture 2">
          <a:extLst>
            <a:ext uri="{FF2B5EF4-FFF2-40B4-BE49-F238E27FC236}">
              <a16:creationId xmlns:a16="http://schemas.microsoft.com/office/drawing/2014/main" id="{A8114B81-F414-471F-9CC8-69DD7F3C4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6" name="Picture 2">
          <a:extLst>
            <a:ext uri="{FF2B5EF4-FFF2-40B4-BE49-F238E27FC236}">
              <a16:creationId xmlns:a16="http://schemas.microsoft.com/office/drawing/2014/main" id="{203FDFDE-9DF8-444E-AB2D-2B76D9D7C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id="{1182398C-94D8-42A1-A322-E883FBFFD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8" name="Picture 2">
          <a:extLst>
            <a:ext uri="{FF2B5EF4-FFF2-40B4-BE49-F238E27FC236}">
              <a16:creationId xmlns:a16="http://schemas.microsoft.com/office/drawing/2014/main" id="{0B42D03C-1D11-44B7-BF4F-79A24C6ED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9" name="Picture 2">
          <a:extLst>
            <a:ext uri="{FF2B5EF4-FFF2-40B4-BE49-F238E27FC236}">
              <a16:creationId xmlns:a16="http://schemas.microsoft.com/office/drawing/2014/main" id="{390DFE0B-4A2E-4662-825D-9B45E3A27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20" name="Picture 2">
          <a:extLst>
            <a:ext uri="{FF2B5EF4-FFF2-40B4-BE49-F238E27FC236}">
              <a16:creationId xmlns:a16="http://schemas.microsoft.com/office/drawing/2014/main" id="{F8EA6349-792E-444A-BF79-B83C05A9C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21" name="Picture 2">
          <a:extLst>
            <a:ext uri="{FF2B5EF4-FFF2-40B4-BE49-F238E27FC236}">
              <a16:creationId xmlns:a16="http://schemas.microsoft.com/office/drawing/2014/main" id="{A66F7818-245F-4C76-B1D5-D0640EDAC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22" name="Picture 2">
          <a:extLst>
            <a:ext uri="{FF2B5EF4-FFF2-40B4-BE49-F238E27FC236}">
              <a16:creationId xmlns:a16="http://schemas.microsoft.com/office/drawing/2014/main" id="{4183C476-1FF8-46B3-89BE-5BC3CE4E1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23" name="Picture 2">
          <a:extLst>
            <a:ext uri="{FF2B5EF4-FFF2-40B4-BE49-F238E27FC236}">
              <a16:creationId xmlns:a16="http://schemas.microsoft.com/office/drawing/2014/main" id="{AE95BE78-FF7D-4BEE-BF58-0398417F5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24" name="Picture 2">
          <a:extLst>
            <a:ext uri="{FF2B5EF4-FFF2-40B4-BE49-F238E27FC236}">
              <a16:creationId xmlns:a16="http://schemas.microsoft.com/office/drawing/2014/main" id="{DC7FC24E-051C-4329-9CC0-4F09EE6C4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25" name="Picture 2">
          <a:extLst>
            <a:ext uri="{FF2B5EF4-FFF2-40B4-BE49-F238E27FC236}">
              <a16:creationId xmlns:a16="http://schemas.microsoft.com/office/drawing/2014/main" id="{CF5D117D-9F10-4C41-BBD5-FB976796C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26" name="Picture 2">
          <a:extLst>
            <a:ext uri="{FF2B5EF4-FFF2-40B4-BE49-F238E27FC236}">
              <a16:creationId xmlns:a16="http://schemas.microsoft.com/office/drawing/2014/main" id="{1BE5A5C3-A3D7-4E86-BBE8-3D85B7D0D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27" name="Picture 2">
          <a:extLst>
            <a:ext uri="{FF2B5EF4-FFF2-40B4-BE49-F238E27FC236}">
              <a16:creationId xmlns:a16="http://schemas.microsoft.com/office/drawing/2014/main" id="{563D4CEA-0824-48A7-A771-F37426716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28" name="Picture 2">
          <a:extLst>
            <a:ext uri="{FF2B5EF4-FFF2-40B4-BE49-F238E27FC236}">
              <a16:creationId xmlns:a16="http://schemas.microsoft.com/office/drawing/2014/main" id="{77D61043-C7E6-47BE-93DA-0430B652F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29" name="Picture 2">
          <a:extLst>
            <a:ext uri="{FF2B5EF4-FFF2-40B4-BE49-F238E27FC236}">
              <a16:creationId xmlns:a16="http://schemas.microsoft.com/office/drawing/2014/main" id="{08BB730B-51CB-4BA8-BC27-B784716BA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30" name="Picture 2">
          <a:extLst>
            <a:ext uri="{FF2B5EF4-FFF2-40B4-BE49-F238E27FC236}">
              <a16:creationId xmlns:a16="http://schemas.microsoft.com/office/drawing/2014/main" id="{3ABE067C-CA2B-4C15-8CC8-BF416EEA4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31" name="Picture 2">
          <a:extLst>
            <a:ext uri="{FF2B5EF4-FFF2-40B4-BE49-F238E27FC236}">
              <a16:creationId xmlns:a16="http://schemas.microsoft.com/office/drawing/2014/main" id="{8C4C63F9-44F7-4EC6-AF73-9F38366E1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32" name="Picture 2">
          <a:extLst>
            <a:ext uri="{FF2B5EF4-FFF2-40B4-BE49-F238E27FC236}">
              <a16:creationId xmlns:a16="http://schemas.microsoft.com/office/drawing/2014/main" id="{CA03D371-AB7D-4F65-85B8-0EC5D97E0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33" name="Picture 2">
          <a:extLst>
            <a:ext uri="{FF2B5EF4-FFF2-40B4-BE49-F238E27FC236}">
              <a16:creationId xmlns:a16="http://schemas.microsoft.com/office/drawing/2014/main" id="{24213826-5A93-4D1F-B37C-DB664BF28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34" name="Picture 2">
          <a:extLst>
            <a:ext uri="{FF2B5EF4-FFF2-40B4-BE49-F238E27FC236}">
              <a16:creationId xmlns:a16="http://schemas.microsoft.com/office/drawing/2014/main" id="{B65A7835-9A0A-45F9-B928-E097B2D08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35" name="Picture 2">
          <a:extLst>
            <a:ext uri="{FF2B5EF4-FFF2-40B4-BE49-F238E27FC236}">
              <a16:creationId xmlns:a16="http://schemas.microsoft.com/office/drawing/2014/main" id="{A0792DD4-258F-4D14-B396-29C325059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36" name="Picture 2">
          <a:extLst>
            <a:ext uri="{FF2B5EF4-FFF2-40B4-BE49-F238E27FC236}">
              <a16:creationId xmlns:a16="http://schemas.microsoft.com/office/drawing/2014/main" id="{E0983F03-AECD-43B2-883C-19DF2D091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37" name="Picture 2">
          <a:extLst>
            <a:ext uri="{FF2B5EF4-FFF2-40B4-BE49-F238E27FC236}">
              <a16:creationId xmlns:a16="http://schemas.microsoft.com/office/drawing/2014/main" id="{6068ADA7-1386-4A98-92A5-747E7C3AB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38" name="Picture 2">
          <a:extLst>
            <a:ext uri="{FF2B5EF4-FFF2-40B4-BE49-F238E27FC236}">
              <a16:creationId xmlns:a16="http://schemas.microsoft.com/office/drawing/2014/main" id="{3BC565D9-5DD1-48C6-858C-4ACE39705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39" name="Picture 2">
          <a:extLst>
            <a:ext uri="{FF2B5EF4-FFF2-40B4-BE49-F238E27FC236}">
              <a16:creationId xmlns:a16="http://schemas.microsoft.com/office/drawing/2014/main" id="{F9F01C8C-5622-404D-AA3B-795DF4BA2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40" name="Picture 2">
          <a:extLst>
            <a:ext uri="{FF2B5EF4-FFF2-40B4-BE49-F238E27FC236}">
              <a16:creationId xmlns:a16="http://schemas.microsoft.com/office/drawing/2014/main" id="{8CFFA2EB-3C7C-4AAB-9CDE-2FE013CFE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41" name="Picture 2">
          <a:extLst>
            <a:ext uri="{FF2B5EF4-FFF2-40B4-BE49-F238E27FC236}">
              <a16:creationId xmlns:a16="http://schemas.microsoft.com/office/drawing/2014/main" id="{204E3DD1-AC24-48D6-9110-75974F208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42" name="Picture 2">
          <a:extLst>
            <a:ext uri="{FF2B5EF4-FFF2-40B4-BE49-F238E27FC236}">
              <a16:creationId xmlns:a16="http://schemas.microsoft.com/office/drawing/2014/main" id="{A087A231-2812-4C69-9BEA-E2DE033FE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43" name="Picture 2">
          <a:extLst>
            <a:ext uri="{FF2B5EF4-FFF2-40B4-BE49-F238E27FC236}">
              <a16:creationId xmlns:a16="http://schemas.microsoft.com/office/drawing/2014/main" id="{EDED3704-88BB-4EE8-9F0A-F88F37BA1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44" name="Picture 2">
          <a:extLst>
            <a:ext uri="{FF2B5EF4-FFF2-40B4-BE49-F238E27FC236}">
              <a16:creationId xmlns:a16="http://schemas.microsoft.com/office/drawing/2014/main" id="{BC8F12A4-3884-4F3A-B1AA-F97B0EBE8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45" name="Picture 2">
          <a:extLst>
            <a:ext uri="{FF2B5EF4-FFF2-40B4-BE49-F238E27FC236}">
              <a16:creationId xmlns:a16="http://schemas.microsoft.com/office/drawing/2014/main" id="{F3BC0228-E79F-4A27-B798-BAFED43BC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46" name="Picture 2">
          <a:extLst>
            <a:ext uri="{FF2B5EF4-FFF2-40B4-BE49-F238E27FC236}">
              <a16:creationId xmlns:a16="http://schemas.microsoft.com/office/drawing/2014/main" id="{98C5444F-0F77-43B5-A66E-7772F4DA6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47" name="Picture 2">
          <a:extLst>
            <a:ext uri="{FF2B5EF4-FFF2-40B4-BE49-F238E27FC236}">
              <a16:creationId xmlns:a16="http://schemas.microsoft.com/office/drawing/2014/main" id="{BCF9FBC1-8A05-45E0-A512-2BF3D78C9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48" name="Picture 2">
          <a:extLst>
            <a:ext uri="{FF2B5EF4-FFF2-40B4-BE49-F238E27FC236}">
              <a16:creationId xmlns:a16="http://schemas.microsoft.com/office/drawing/2014/main" id="{2B1AED4F-6A61-4890-AAB9-A974B4A5B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49" name="Picture 2">
          <a:extLst>
            <a:ext uri="{FF2B5EF4-FFF2-40B4-BE49-F238E27FC236}">
              <a16:creationId xmlns:a16="http://schemas.microsoft.com/office/drawing/2014/main" id="{F91A6C7C-9997-4F8E-AEA7-C72EF2680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50" name="Picture 2">
          <a:extLst>
            <a:ext uri="{FF2B5EF4-FFF2-40B4-BE49-F238E27FC236}">
              <a16:creationId xmlns:a16="http://schemas.microsoft.com/office/drawing/2014/main" id="{C32C2842-2506-4C08-B0FF-B6865A370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51" name="Picture 2">
          <a:extLst>
            <a:ext uri="{FF2B5EF4-FFF2-40B4-BE49-F238E27FC236}">
              <a16:creationId xmlns:a16="http://schemas.microsoft.com/office/drawing/2014/main" id="{C85DB5E0-0336-49F7-BCD5-46181CFB6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52" name="Picture 2">
          <a:extLst>
            <a:ext uri="{FF2B5EF4-FFF2-40B4-BE49-F238E27FC236}">
              <a16:creationId xmlns:a16="http://schemas.microsoft.com/office/drawing/2014/main" id="{30065035-EACB-430B-9C40-B91BC5AFA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53" name="Picture 2">
          <a:extLst>
            <a:ext uri="{FF2B5EF4-FFF2-40B4-BE49-F238E27FC236}">
              <a16:creationId xmlns:a16="http://schemas.microsoft.com/office/drawing/2014/main" id="{19C7478B-4152-4335-B129-984E5DFF3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54" name="Picture 2">
          <a:extLst>
            <a:ext uri="{FF2B5EF4-FFF2-40B4-BE49-F238E27FC236}">
              <a16:creationId xmlns:a16="http://schemas.microsoft.com/office/drawing/2014/main" id="{670FBD04-A7F5-4474-B84A-46CB9629A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55" name="Picture 2">
          <a:extLst>
            <a:ext uri="{FF2B5EF4-FFF2-40B4-BE49-F238E27FC236}">
              <a16:creationId xmlns:a16="http://schemas.microsoft.com/office/drawing/2014/main" id="{34168F25-183D-4702-9A66-652269876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56" name="Picture 2">
          <a:extLst>
            <a:ext uri="{FF2B5EF4-FFF2-40B4-BE49-F238E27FC236}">
              <a16:creationId xmlns:a16="http://schemas.microsoft.com/office/drawing/2014/main" id="{819B5E59-7B52-4011-8B3F-A852507E5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57" name="Picture 2">
          <a:extLst>
            <a:ext uri="{FF2B5EF4-FFF2-40B4-BE49-F238E27FC236}">
              <a16:creationId xmlns:a16="http://schemas.microsoft.com/office/drawing/2014/main" id="{7A590ED3-FBEF-48C1-882E-410CD0CC2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58" name="Picture 2">
          <a:extLst>
            <a:ext uri="{FF2B5EF4-FFF2-40B4-BE49-F238E27FC236}">
              <a16:creationId xmlns:a16="http://schemas.microsoft.com/office/drawing/2014/main" id="{C629FD55-982A-4CB6-8890-7BC5E55E6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59" name="Picture 2">
          <a:extLst>
            <a:ext uri="{FF2B5EF4-FFF2-40B4-BE49-F238E27FC236}">
              <a16:creationId xmlns:a16="http://schemas.microsoft.com/office/drawing/2014/main" id="{E9665612-34CE-470F-BFFF-8DCC5F909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60" name="Picture 2">
          <a:extLst>
            <a:ext uri="{FF2B5EF4-FFF2-40B4-BE49-F238E27FC236}">
              <a16:creationId xmlns:a16="http://schemas.microsoft.com/office/drawing/2014/main" id="{4A206906-77CD-4709-9CD8-8730E1529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61" name="Picture 2">
          <a:extLst>
            <a:ext uri="{FF2B5EF4-FFF2-40B4-BE49-F238E27FC236}">
              <a16:creationId xmlns:a16="http://schemas.microsoft.com/office/drawing/2014/main" id="{CCFD654D-D655-493C-99A2-F93C5C443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62" name="Picture 2">
          <a:extLst>
            <a:ext uri="{FF2B5EF4-FFF2-40B4-BE49-F238E27FC236}">
              <a16:creationId xmlns:a16="http://schemas.microsoft.com/office/drawing/2014/main" id="{19675089-1675-4DF5-B534-2C120A78D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63" name="Picture 2">
          <a:extLst>
            <a:ext uri="{FF2B5EF4-FFF2-40B4-BE49-F238E27FC236}">
              <a16:creationId xmlns:a16="http://schemas.microsoft.com/office/drawing/2014/main" id="{4C92C18E-7620-4DD4-A20F-AC0B184C0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64" name="Picture 2">
          <a:extLst>
            <a:ext uri="{FF2B5EF4-FFF2-40B4-BE49-F238E27FC236}">
              <a16:creationId xmlns:a16="http://schemas.microsoft.com/office/drawing/2014/main" id="{472405A3-2BFA-4238-A148-24DD57FA8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65" name="Picture 2">
          <a:extLst>
            <a:ext uri="{FF2B5EF4-FFF2-40B4-BE49-F238E27FC236}">
              <a16:creationId xmlns:a16="http://schemas.microsoft.com/office/drawing/2014/main" id="{106DB2D7-6D23-48B2-816C-9397F3B78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66" name="Picture 2">
          <a:extLst>
            <a:ext uri="{FF2B5EF4-FFF2-40B4-BE49-F238E27FC236}">
              <a16:creationId xmlns:a16="http://schemas.microsoft.com/office/drawing/2014/main" id="{8DC25C49-1F51-4221-846E-5F2A921B8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67" name="Picture 2">
          <a:extLst>
            <a:ext uri="{FF2B5EF4-FFF2-40B4-BE49-F238E27FC236}">
              <a16:creationId xmlns:a16="http://schemas.microsoft.com/office/drawing/2014/main" id="{D113F6B2-CB15-4580-96B8-9DF2CFD64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68" name="Picture 2">
          <a:extLst>
            <a:ext uri="{FF2B5EF4-FFF2-40B4-BE49-F238E27FC236}">
              <a16:creationId xmlns:a16="http://schemas.microsoft.com/office/drawing/2014/main" id="{72794CF9-4432-4242-8361-0385E9AA4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69" name="Picture 2">
          <a:extLst>
            <a:ext uri="{FF2B5EF4-FFF2-40B4-BE49-F238E27FC236}">
              <a16:creationId xmlns:a16="http://schemas.microsoft.com/office/drawing/2014/main" id="{E890E373-8036-4671-B943-035EE1888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70" name="Picture 2">
          <a:extLst>
            <a:ext uri="{FF2B5EF4-FFF2-40B4-BE49-F238E27FC236}">
              <a16:creationId xmlns:a16="http://schemas.microsoft.com/office/drawing/2014/main" id="{8BEC5243-97F2-4C24-B975-713522A90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71" name="Picture 2">
          <a:extLst>
            <a:ext uri="{FF2B5EF4-FFF2-40B4-BE49-F238E27FC236}">
              <a16:creationId xmlns:a16="http://schemas.microsoft.com/office/drawing/2014/main" id="{57129A9D-70E1-4178-A32A-881140127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72" name="Picture 2">
          <a:extLst>
            <a:ext uri="{FF2B5EF4-FFF2-40B4-BE49-F238E27FC236}">
              <a16:creationId xmlns:a16="http://schemas.microsoft.com/office/drawing/2014/main" id="{B7FD82EA-D1F2-4740-B414-9426DC06D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73" name="Picture 2">
          <a:extLst>
            <a:ext uri="{FF2B5EF4-FFF2-40B4-BE49-F238E27FC236}">
              <a16:creationId xmlns:a16="http://schemas.microsoft.com/office/drawing/2014/main" id="{4652EE6D-A2E1-4778-9C33-51E2B2C7A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74" name="Picture 2">
          <a:extLst>
            <a:ext uri="{FF2B5EF4-FFF2-40B4-BE49-F238E27FC236}">
              <a16:creationId xmlns:a16="http://schemas.microsoft.com/office/drawing/2014/main" id="{5D445FCC-AE4B-465D-A851-60D7DB75B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75" name="Picture 2">
          <a:extLst>
            <a:ext uri="{FF2B5EF4-FFF2-40B4-BE49-F238E27FC236}">
              <a16:creationId xmlns:a16="http://schemas.microsoft.com/office/drawing/2014/main" id="{CD667A15-8E03-428F-BAF5-DBDBCA725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76" name="Picture 2">
          <a:extLst>
            <a:ext uri="{FF2B5EF4-FFF2-40B4-BE49-F238E27FC236}">
              <a16:creationId xmlns:a16="http://schemas.microsoft.com/office/drawing/2014/main" id="{72D87D69-2D6C-48B9-9D8E-1AA284475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77" name="Picture 2">
          <a:extLst>
            <a:ext uri="{FF2B5EF4-FFF2-40B4-BE49-F238E27FC236}">
              <a16:creationId xmlns:a16="http://schemas.microsoft.com/office/drawing/2014/main" id="{38C2683F-8485-4EAA-BE0E-B4C4033B2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78" name="Picture 2">
          <a:extLst>
            <a:ext uri="{FF2B5EF4-FFF2-40B4-BE49-F238E27FC236}">
              <a16:creationId xmlns:a16="http://schemas.microsoft.com/office/drawing/2014/main" id="{62A47AEB-74E7-4F48-B5B2-772C0DAEA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79" name="Picture 2">
          <a:extLst>
            <a:ext uri="{FF2B5EF4-FFF2-40B4-BE49-F238E27FC236}">
              <a16:creationId xmlns:a16="http://schemas.microsoft.com/office/drawing/2014/main" id="{F185D42E-C029-447F-92FD-A82DC16BE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80" name="Picture 2">
          <a:extLst>
            <a:ext uri="{FF2B5EF4-FFF2-40B4-BE49-F238E27FC236}">
              <a16:creationId xmlns:a16="http://schemas.microsoft.com/office/drawing/2014/main" id="{C99F7BE0-F574-437B-B9EB-E3919C18D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81" name="Picture 2">
          <a:extLst>
            <a:ext uri="{FF2B5EF4-FFF2-40B4-BE49-F238E27FC236}">
              <a16:creationId xmlns:a16="http://schemas.microsoft.com/office/drawing/2014/main" id="{B116281F-0A77-45FE-9547-F096C63F3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82" name="Picture 2">
          <a:extLst>
            <a:ext uri="{FF2B5EF4-FFF2-40B4-BE49-F238E27FC236}">
              <a16:creationId xmlns:a16="http://schemas.microsoft.com/office/drawing/2014/main" id="{E282BB6C-0F28-4555-9CC3-DBD56DA4D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83" name="Picture 2">
          <a:extLst>
            <a:ext uri="{FF2B5EF4-FFF2-40B4-BE49-F238E27FC236}">
              <a16:creationId xmlns:a16="http://schemas.microsoft.com/office/drawing/2014/main" id="{ED2B66E4-5056-4921-A0B1-777C8180D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84" name="Picture 2">
          <a:extLst>
            <a:ext uri="{FF2B5EF4-FFF2-40B4-BE49-F238E27FC236}">
              <a16:creationId xmlns:a16="http://schemas.microsoft.com/office/drawing/2014/main" id="{63D3C536-98BA-4293-82E2-028598807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85" name="Picture 2">
          <a:extLst>
            <a:ext uri="{FF2B5EF4-FFF2-40B4-BE49-F238E27FC236}">
              <a16:creationId xmlns:a16="http://schemas.microsoft.com/office/drawing/2014/main" id="{6B425D12-D81B-4D50-B1A8-8DC56142F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86" name="Picture 2">
          <a:extLst>
            <a:ext uri="{FF2B5EF4-FFF2-40B4-BE49-F238E27FC236}">
              <a16:creationId xmlns:a16="http://schemas.microsoft.com/office/drawing/2014/main" id="{DC966D05-4160-4581-8F23-0571D2EA5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87" name="Picture 2">
          <a:extLst>
            <a:ext uri="{FF2B5EF4-FFF2-40B4-BE49-F238E27FC236}">
              <a16:creationId xmlns:a16="http://schemas.microsoft.com/office/drawing/2014/main" id="{3F36EDCC-5B3E-4586-ABE0-462B7A679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88" name="Picture 2">
          <a:extLst>
            <a:ext uri="{FF2B5EF4-FFF2-40B4-BE49-F238E27FC236}">
              <a16:creationId xmlns:a16="http://schemas.microsoft.com/office/drawing/2014/main" id="{FF1AD0C9-3D7D-43A5-92C1-58EC9DC2D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89" name="Picture 2">
          <a:extLst>
            <a:ext uri="{FF2B5EF4-FFF2-40B4-BE49-F238E27FC236}">
              <a16:creationId xmlns:a16="http://schemas.microsoft.com/office/drawing/2014/main" id="{7823336A-2DBC-4B68-8FA5-EC8AF9714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90" name="Picture 2">
          <a:extLst>
            <a:ext uri="{FF2B5EF4-FFF2-40B4-BE49-F238E27FC236}">
              <a16:creationId xmlns:a16="http://schemas.microsoft.com/office/drawing/2014/main" id="{48C67EF6-0FFB-4021-80E0-D3EB4E150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91" name="Picture 2">
          <a:extLst>
            <a:ext uri="{FF2B5EF4-FFF2-40B4-BE49-F238E27FC236}">
              <a16:creationId xmlns:a16="http://schemas.microsoft.com/office/drawing/2014/main" id="{918E7F22-0794-40CD-98D4-E5605FCB8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92" name="Picture 2">
          <a:extLst>
            <a:ext uri="{FF2B5EF4-FFF2-40B4-BE49-F238E27FC236}">
              <a16:creationId xmlns:a16="http://schemas.microsoft.com/office/drawing/2014/main" id="{66083506-9439-4C58-B712-6E115858F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93" name="Picture 2">
          <a:extLst>
            <a:ext uri="{FF2B5EF4-FFF2-40B4-BE49-F238E27FC236}">
              <a16:creationId xmlns:a16="http://schemas.microsoft.com/office/drawing/2014/main" id="{F86604C1-8F10-4441-AA3E-493D4CDEC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94" name="Picture 2">
          <a:extLst>
            <a:ext uri="{FF2B5EF4-FFF2-40B4-BE49-F238E27FC236}">
              <a16:creationId xmlns:a16="http://schemas.microsoft.com/office/drawing/2014/main" id="{B7F59529-8C5A-4A97-8F1E-1079F82DD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95" name="Picture 2">
          <a:extLst>
            <a:ext uri="{FF2B5EF4-FFF2-40B4-BE49-F238E27FC236}">
              <a16:creationId xmlns:a16="http://schemas.microsoft.com/office/drawing/2014/main" id="{8369936B-DDC6-4B74-B08C-6CB79F8EB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96" name="Picture 2">
          <a:extLst>
            <a:ext uri="{FF2B5EF4-FFF2-40B4-BE49-F238E27FC236}">
              <a16:creationId xmlns:a16="http://schemas.microsoft.com/office/drawing/2014/main" id="{F1534D34-78EC-4E31-91AD-712C91D43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97" name="Picture 2">
          <a:extLst>
            <a:ext uri="{FF2B5EF4-FFF2-40B4-BE49-F238E27FC236}">
              <a16:creationId xmlns:a16="http://schemas.microsoft.com/office/drawing/2014/main" id="{4A6F098F-009B-45A4-BB65-953C65CC6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98" name="Picture 2">
          <a:extLst>
            <a:ext uri="{FF2B5EF4-FFF2-40B4-BE49-F238E27FC236}">
              <a16:creationId xmlns:a16="http://schemas.microsoft.com/office/drawing/2014/main" id="{87700FCA-B280-4D1B-90D8-DD2229BA6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99" name="Picture 2">
          <a:extLst>
            <a:ext uri="{FF2B5EF4-FFF2-40B4-BE49-F238E27FC236}">
              <a16:creationId xmlns:a16="http://schemas.microsoft.com/office/drawing/2014/main" id="{5AC6569B-5D32-499A-8B4F-8234CB8DF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00" name="Picture 2">
          <a:extLst>
            <a:ext uri="{FF2B5EF4-FFF2-40B4-BE49-F238E27FC236}">
              <a16:creationId xmlns:a16="http://schemas.microsoft.com/office/drawing/2014/main" id="{A403A4AC-86E7-400E-8091-DDC03A4C7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01" name="Picture 2">
          <a:extLst>
            <a:ext uri="{FF2B5EF4-FFF2-40B4-BE49-F238E27FC236}">
              <a16:creationId xmlns:a16="http://schemas.microsoft.com/office/drawing/2014/main" id="{6BF397AE-22F8-4DE5-A1D7-C0FFC9FDE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02" name="Picture 2">
          <a:extLst>
            <a:ext uri="{FF2B5EF4-FFF2-40B4-BE49-F238E27FC236}">
              <a16:creationId xmlns:a16="http://schemas.microsoft.com/office/drawing/2014/main" id="{A58EFC54-2BE9-4F7D-BCAF-677E9D90A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03" name="Picture 2">
          <a:extLst>
            <a:ext uri="{FF2B5EF4-FFF2-40B4-BE49-F238E27FC236}">
              <a16:creationId xmlns:a16="http://schemas.microsoft.com/office/drawing/2014/main" id="{2FD4E451-937B-49DC-869B-C0C3B9E2F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04" name="Picture 2">
          <a:extLst>
            <a:ext uri="{FF2B5EF4-FFF2-40B4-BE49-F238E27FC236}">
              <a16:creationId xmlns:a16="http://schemas.microsoft.com/office/drawing/2014/main" id="{FBAFA592-FDAE-4DB7-9E48-42AFCB2B6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05" name="Picture 2">
          <a:extLst>
            <a:ext uri="{FF2B5EF4-FFF2-40B4-BE49-F238E27FC236}">
              <a16:creationId xmlns:a16="http://schemas.microsoft.com/office/drawing/2014/main" id="{BAB263E1-C9FE-4995-8B55-82228076F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06" name="Picture 2">
          <a:extLst>
            <a:ext uri="{FF2B5EF4-FFF2-40B4-BE49-F238E27FC236}">
              <a16:creationId xmlns:a16="http://schemas.microsoft.com/office/drawing/2014/main" id="{2678D70A-3C8A-447A-8356-62189923E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07" name="Picture 2">
          <a:extLst>
            <a:ext uri="{FF2B5EF4-FFF2-40B4-BE49-F238E27FC236}">
              <a16:creationId xmlns:a16="http://schemas.microsoft.com/office/drawing/2014/main" id="{867A4062-BC77-4820-8282-7656C87A2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08" name="Picture 2">
          <a:extLst>
            <a:ext uri="{FF2B5EF4-FFF2-40B4-BE49-F238E27FC236}">
              <a16:creationId xmlns:a16="http://schemas.microsoft.com/office/drawing/2014/main" id="{D91AA0CF-D13A-4113-B5A8-214DC3252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09" name="Picture 2">
          <a:extLst>
            <a:ext uri="{FF2B5EF4-FFF2-40B4-BE49-F238E27FC236}">
              <a16:creationId xmlns:a16="http://schemas.microsoft.com/office/drawing/2014/main" id="{CC24A763-BA78-4AC9-BD8F-4F03FF05E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10" name="Picture 2">
          <a:extLst>
            <a:ext uri="{FF2B5EF4-FFF2-40B4-BE49-F238E27FC236}">
              <a16:creationId xmlns:a16="http://schemas.microsoft.com/office/drawing/2014/main" id="{186574D7-32D1-4B05-BF7F-866CD20BF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11" name="Picture 2">
          <a:extLst>
            <a:ext uri="{FF2B5EF4-FFF2-40B4-BE49-F238E27FC236}">
              <a16:creationId xmlns:a16="http://schemas.microsoft.com/office/drawing/2014/main" id="{DD4A9DA5-BFB6-4448-9973-D0B20D2D0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12" name="Picture 2">
          <a:extLst>
            <a:ext uri="{FF2B5EF4-FFF2-40B4-BE49-F238E27FC236}">
              <a16:creationId xmlns:a16="http://schemas.microsoft.com/office/drawing/2014/main" id="{79C6CA01-21F8-49C7-8799-31F8BBC7B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13" name="Picture 2">
          <a:extLst>
            <a:ext uri="{FF2B5EF4-FFF2-40B4-BE49-F238E27FC236}">
              <a16:creationId xmlns:a16="http://schemas.microsoft.com/office/drawing/2014/main" id="{E41B8ACA-7083-4C1C-9AB8-FF4E55F21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14" name="Picture 2">
          <a:extLst>
            <a:ext uri="{FF2B5EF4-FFF2-40B4-BE49-F238E27FC236}">
              <a16:creationId xmlns:a16="http://schemas.microsoft.com/office/drawing/2014/main" id="{FBA9EC2F-E9E7-4994-B202-167363CB1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15" name="Picture 2">
          <a:extLst>
            <a:ext uri="{FF2B5EF4-FFF2-40B4-BE49-F238E27FC236}">
              <a16:creationId xmlns:a16="http://schemas.microsoft.com/office/drawing/2014/main" id="{7A24482C-5513-48C1-B45E-C2E054075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16" name="Picture 2">
          <a:extLst>
            <a:ext uri="{FF2B5EF4-FFF2-40B4-BE49-F238E27FC236}">
              <a16:creationId xmlns:a16="http://schemas.microsoft.com/office/drawing/2014/main" id="{0324AF09-98EE-48E2-B58E-DB335A543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17" name="Picture 2">
          <a:extLst>
            <a:ext uri="{FF2B5EF4-FFF2-40B4-BE49-F238E27FC236}">
              <a16:creationId xmlns:a16="http://schemas.microsoft.com/office/drawing/2014/main" id="{43527CDB-5A19-4EBE-9039-60480FA3E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18" name="Picture 2">
          <a:extLst>
            <a:ext uri="{FF2B5EF4-FFF2-40B4-BE49-F238E27FC236}">
              <a16:creationId xmlns:a16="http://schemas.microsoft.com/office/drawing/2014/main" id="{F07B4E3A-589B-4A48-8DE1-244B95380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19" name="Picture 2">
          <a:extLst>
            <a:ext uri="{FF2B5EF4-FFF2-40B4-BE49-F238E27FC236}">
              <a16:creationId xmlns:a16="http://schemas.microsoft.com/office/drawing/2014/main" id="{4589B61A-FB16-40FB-B34B-798DF7E1A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20" name="Picture 2">
          <a:extLst>
            <a:ext uri="{FF2B5EF4-FFF2-40B4-BE49-F238E27FC236}">
              <a16:creationId xmlns:a16="http://schemas.microsoft.com/office/drawing/2014/main" id="{71DA93AF-A044-4515-B11A-66F87ACBC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21" name="Picture 2">
          <a:extLst>
            <a:ext uri="{FF2B5EF4-FFF2-40B4-BE49-F238E27FC236}">
              <a16:creationId xmlns:a16="http://schemas.microsoft.com/office/drawing/2014/main" id="{732EF960-6B7C-49B7-A998-E243FBD6B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C89DD42-C77A-4521-81CF-2AF5EE7A5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8687BD-3526-41E8-983F-3D7B12DED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C0A6B86F-9DEF-461B-BF08-43C5A864B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DA380FAB-C98F-4CD5-90F4-2A7588180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3C2E8637-0B6F-4C1B-A7AD-12940DFFC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74CFA899-BB0D-46D2-AB36-1E5382025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5826D4A5-9575-44FD-87CB-4D9968356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id="{FF065837-C603-46D7-919D-9EFB211A8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5320AA2F-A1B8-4F76-BF9C-04F6369BE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1" name="Picture 2">
          <a:extLst>
            <a:ext uri="{FF2B5EF4-FFF2-40B4-BE49-F238E27FC236}">
              <a16:creationId xmlns:a16="http://schemas.microsoft.com/office/drawing/2014/main" id="{DB285D1D-F9CB-4433-8745-5B854BBA2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id="{3E0B44A2-3AED-40E0-885C-C0B3DEC87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id="{F4DDA97C-9FD0-4883-B2BA-16F6B2ECF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58252093-F3F7-4580-83BF-12F165DF2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5" name="Picture 2">
          <a:extLst>
            <a:ext uri="{FF2B5EF4-FFF2-40B4-BE49-F238E27FC236}">
              <a16:creationId xmlns:a16="http://schemas.microsoft.com/office/drawing/2014/main" id="{5B0F21C8-A65E-4333-8903-3C337A7A2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6" name="Picture 2">
          <a:extLst>
            <a:ext uri="{FF2B5EF4-FFF2-40B4-BE49-F238E27FC236}">
              <a16:creationId xmlns:a16="http://schemas.microsoft.com/office/drawing/2014/main" id="{C3409A13-2069-4CD5-8CB1-577B575E0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id="{EF2F52F0-21D1-4E9B-AD5C-DE9262DAB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8" name="Picture 2">
          <a:extLst>
            <a:ext uri="{FF2B5EF4-FFF2-40B4-BE49-F238E27FC236}">
              <a16:creationId xmlns:a16="http://schemas.microsoft.com/office/drawing/2014/main" id="{68C69CDD-0D8E-4409-91EA-37352A934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9" name="Picture 2">
          <a:extLst>
            <a:ext uri="{FF2B5EF4-FFF2-40B4-BE49-F238E27FC236}">
              <a16:creationId xmlns:a16="http://schemas.microsoft.com/office/drawing/2014/main" id="{47868AA6-83A4-4D62-9FF9-F76F4E52E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20" name="Picture 2">
          <a:extLst>
            <a:ext uri="{FF2B5EF4-FFF2-40B4-BE49-F238E27FC236}">
              <a16:creationId xmlns:a16="http://schemas.microsoft.com/office/drawing/2014/main" id="{C10C123B-0099-4AAA-8BD0-0E4D61016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21" name="Picture 2">
          <a:extLst>
            <a:ext uri="{FF2B5EF4-FFF2-40B4-BE49-F238E27FC236}">
              <a16:creationId xmlns:a16="http://schemas.microsoft.com/office/drawing/2014/main" id="{7A43945D-CB64-489A-A90C-DDF3CAF69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22" name="Picture 2">
          <a:extLst>
            <a:ext uri="{FF2B5EF4-FFF2-40B4-BE49-F238E27FC236}">
              <a16:creationId xmlns:a16="http://schemas.microsoft.com/office/drawing/2014/main" id="{F9BC98FF-2678-466F-8ED2-AA0FFE4A3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23" name="Picture 2">
          <a:extLst>
            <a:ext uri="{FF2B5EF4-FFF2-40B4-BE49-F238E27FC236}">
              <a16:creationId xmlns:a16="http://schemas.microsoft.com/office/drawing/2014/main" id="{4B10A668-16C9-45CD-BB71-C72EEFE04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24" name="Picture 2">
          <a:extLst>
            <a:ext uri="{FF2B5EF4-FFF2-40B4-BE49-F238E27FC236}">
              <a16:creationId xmlns:a16="http://schemas.microsoft.com/office/drawing/2014/main" id="{5D3A97F6-AEF4-402F-947C-06EF5CB61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25" name="Picture 2">
          <a:extLst>
            <a:ext uri="{FF2B5EF4-FFF2-40B4-BE49-F238E27FC236}">
              <a16:creationId xmlns:a16="http://schemas.microsoft.com/office/drawing/2014/main" id="{08412FC8-3B5C-4750-A4D7-9D34AFE79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26" name="Picture 2">
          <a:extLst>
            <a:ext uri="{FF2B5EF4-FFF2-40B4-BE49-F238E27FC236}">
              <a16:creationId xmlns:a16="http://schemas.microsoft.com/office/drawing/2014/main" id="{94B73FC7-B94F-4DA2-89D0-DC49B42DA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27" name="Picture 2">
          <a:extLst>
            <a:ext uri="{FF2B5EF4-FFF2-40B4-BE49-F238E27FC236}">
              <a16:creationId xmlns:a16="http://schemas.microsoft.com/office/drawing/2014/main" id="{4E9E1297-95B9-40E3-B66F-97F56AF72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28" name="Picture 2">
          <a:extLst>
            <a:ext uri="{FF2B5EF4-FFF2-40B4-BE49-F238E27FC236}">
              <a16:creationId xmlns:a16="http://schemas.microsoft.com/office/drawing/2014/main" id="{4BCBB6B3-F5C8-4AF3-B15A-B70D47383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29" name="Picture 2">
          <a:extLst>
            <a:ext uri="{FF2B5EF4-FFF2-40B4-BE49-F238E27FC236}">
              <a16:creationId xmlns:a16="http://schemas.microsoft.com/office/drawing/2014/main" id="{FEA9F3DF-C18D-49C8-89A4-740AD18E1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30" name="Picture 2">
          <a:extLst>
            <a:ext uri="{FF2B5EF4-FFF2-40B4-BE49-F238E27FC236}">
              <a16:creationId xmlns:a16="http://schemas.microsoft.com/office/drawing/2014/main" id="{43BF948D-5E96-4A1D-8693-256E88A5A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31" name="Picture 2">
          <a:extLst>
            <a:ext uri="{FF2B5EF4-FFF2-40B4-BE49-F238E27FC236}">
              <a16:creationId xmlns:a16="http://schemas.microsoft.com/office/drawing/2014/main" id="{270D1FBE-276C-4BAC-8843-6EA29AB12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32" name="Picture 2">
          <a:extLst>
            <a:ext uri="{FF2B5EF4-FFF2-40B4-BE49-F238E27FC236}">
              <a16:creationId xmlns:a16="http://schemas.microsoft.com/office/drawing/2014/main" id="{CCB94DAA-7320-4B08-B8F1-C2F46313C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33" name="Picture 2">
          <a:extLst>
            <a:ext uri="{FF2B5EF4-FFF2-40B4-BE49-F238E27FC236}">
              <a16:creationId xmlns:a16="http://schemas.microsoft.com/office/drawing/2014/main" id="{4CCCE8A3-946A-4A4A-9C02-1D0E5D18B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34" name="Picture 2">
          <a:extLst>
            <a:ext uri="{FF2B5EF4-FFF2-40B4-BE49-F238E27FC236}">
              <a16:creationId xmlns:a16="http://schemas.microsoft.com/office/drawing/2014/main" id="{43264254-8262-4A9A-B354-FEB0D3FC2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35" name="Picture 2">
          <a:extLst>
            <a:ext uri="{FF2B5EF4-FFF2-40B4-BE49-F238E27FC236}">
              <a16:creationId xmlns:a16="http://schemas.microsoft.com/office/drawing/2014/main" id="{7EA4FECA-325F-4C96-ADBC-92021601F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36" name="Picture 2">
          <a:extLst>
            <a:ext uri="{FF2B5EF4-FFF2-40B4-BE49-F238E27FC236}">
              <a16:creationId xmlns:a16="http://schemas.microsoft.com/office/drawing/2014/main" id="{8FCF0862-554D-4A55-9690-3BBF52E7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37" name="Picture 2">
          <a:extLst>
            <a:ext uri="{FF2B5EF4-FFF2-40B4-BE49-F238E27FC236}">
              <a16:creationId xmlns:a16="http://schemas.microsoft.com/office/drawing/2014/main" id="{BA479941-78BD-4BFA-854F-ABC787534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38" name="Picture 2">
          <a:extLst>
            <a:ext uri="{FF2B5EF4-FFF2-40B4-BE49-F238E27FC236}">
              <a16:creationId xmlns:a16="http://schemas.microsoft.com/office/drawing/2014/main" id="{638A236A-3B6C-4AAA-91AC-9EDBA1366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39" name="Picture 2">
          <a:extLst>
            <a:ext uri="{FF2B5EF4-FFF2-40B4-BE49-F238E27FC236}">
              <a16:creationId xmlns:a16="http://schemas.microsoft.com/office/drawing/2014/main" id="{806629C9-E118-4BCA-B959-D6B568AAC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40" name="Picture 2">
          <a:extLst>
            <a:ext uri="{FF2B5EF4-FFF2-40B4-BE49-F238E27FC236}">
              <a16:creationId xmlns:a16="http://schemas.microsoft.com/office/drawing/2014/main" id="{2EB6FE0D-5579-4390-B9EB-D2A08CA50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41" name="Picture 2">
          <a:extLst>
            <a:ext uri="{FF2B5EF4-FFF2-40B4-BE49-F238E27FC236}">
              <a16:creationId xmlns:a16="http://schemas.microsoft.com/office/drawing/2014/main" id="{390CC2AD-96DE-470B-9407-C92DC21A5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42" name="Picture 2">
          <a:extLst>
            <a:ext uri="{FF2B5EF4-FFF2-40B4-BE49-F238E27FC236}">
              <a16:creationId xmlns:a16="http://schemas.microsoft.com/office/drawing/2014/main" id="{EE6CD1EB-F4AD-436F-8A99-616B4EB0E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43" name="Picture 2">
          <a:extLst>
            <a:ext uri="{FF2B5EF4-FFF2-40B4-BE49-F238E27FC236}">
              <a16:creationId xmlns:a16="http://schemas.microsoft.com/office/drawing/2014/main" id="{8E5FE2B5-D3AD-4495-BC6E-3396B47AF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44" name="Picture 2">
          <a:extLst>
            <a:ext uri="{FF2B5EF4-FFF2-40B4-BE49-F238E27FC236}">
              <a16:creationId xmlns:a16="http://schemas.microsoft.com/office/drawing/2014/main" id="{E1DB2A4A-11FD-47A7-A294-B96A295EC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45" name="Picture 2">
          <a:extLst>
            <a:ext uri="{FF2B5EF4-FFF2-40B4-BE49-F238E27FC236}">
              <a16:creationId xmlns:a16="http://schemas.microsoft.com/office/drawing/2014/main" id="{0318BD40-A22F-48BA-AFED-5C421C960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46" name="Picture 2">
          <a:extLst>
            <a:ext uri="{FF2B5EF4-FFF2-40B4-BE49-F238E27FC236}">
              <a16:creationId xmlns:a16="http://schemas.microsoft.com/office/drawing/2014/main" id="{38392874-52F3-4354-A4D9-36453CBF8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47" name="Picture 2">
          <a:extLst>
            <a:ext uri="{FF2B5EF4-FFF2-40B4-BE49-F238E27FC236}">
              <a16:creationId xmlns:a16="http://schemas.microsoft.com/office/drawing/2014/main" id="{670FEAC3-3BA6-4857-9E96-21A0F465E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48" name="Picture 2">
          <a:extLst>
            <a:ext uri="{FF2B5EF4-FFF2-40B4-BE49-F238E27FC236}">
              <a16:creationId xmlns:a16="http://schemas.microsoft.com/office/drawing/2014/main" id="{8A112EC3-0594-4052-AAA2-702DA3100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49" name="Picture 2">
          <a:extLst>
            <a:ext uri="{FF2B5EF4-FFF2-40B4-BE49-F238E27FC236}">
              <a16:creationId xmlns:a16="http://schemas.microsoft.com/office/drawing/2014/main" id="{5D782EE6-6F47-4CCF-A379-F79FE5E2D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50" name="Picture 2">
          <a:extLst>
            <a:ext uri="{FF2B5EF4-FFF2-40B4-BE49-F238E27FC236}">
              <a16:creationId xmlns:a16="http://schemas.microsoft.com/office/drawing/2014/main" id="{09F0EED4-1EB2-4796-8086-4C7FFD721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51" name="Picture 2">
          <a:extLst>
            <a:ext uri="{FF2B5EF4-FFF2-40B4-BE49-F238E27FC236}">
              <a16:creationId xmlns:a16="http://schemas.microsoft.com/office/drawing/2014/main" id="{85E36A10-C29B-456C-9301-F8B40A667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52" name="Picture 2">
          <a:extLst>
            <a:ext uri="{FF2B5EF4-FFF2-40B4-BE49-F238E27FC236}">
              <a16:creationId xmlns:a16="http://schemas.microsoft.com/office/drawing/2014/main" id="{BB83CA7B-181E-4158-9929-7AADA3437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53" name="Picture 2">
          <a:extLst>
            <a:ext uri="{FF2B5EF4-FFF2-40B4-BE49-F238E27FC236}">
              <a16:creationId xmlns:a16="http://schemas.microsoft.com/office/drawing/2014/main" id="{7578851E-CB13-40C8-9B28-F0F21047B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54" name="Picture 2">
          <a:extLst>
            <a:ext uri="{FF2B5EF4-FFF2-40B4-BE49-F238E27FC236}">
              <a16:creationId xmlns:a16="http://schemas.microsoft.com/office/drawing/2014/main" id="{066E3A29-8F92-42A8-8540-2BF0ADE54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55" name="Picture 2">
          <a:extLst>
            <a:ext uri="{FF2B5EF4-FFF2-40B4-BE49-F238E27FC236}">
              <a16:creationId xmlns:a16="http://schemas.microsoft.com/office/drawing/2014/main" id="{AE724668-463E-4980-A926-BBD43D140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56" name="Picture 2">
          <a:extLst>
            <a:ext uri="{FF2B5EF4-FFF2-40B4-BE49-F238E27FC236}">
              <a16:creationId xmlns:a16="http://schemas.microsoft.com/office/drawing/2014/main" id="{6C09CE27-4517-40BF-AE58-F7DFE5D4E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57" name="Picture 2">
          <a:extLst>
            <a:ext uri="{FF2B5EF4-FFF2-40B4-BE49-F238E27FC236}">
              <a16:creationId xmlns:a16="http://schemas.microsoft.com/office/drawing/2014/main" id="{B9F2549F-AAE9-4586-9475-56176FBD0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58" name="Picture 2">
          <a:extLst>
            <a:ext uri="{FF2B5EF4-FFF2-40B4-BE49-F238E27FC236}">
              <a16:creationId xmlns:a16="http://schemas.microsoft.com/office/drawing/2014/main" id="{68C7AA6D-4C1B-480E-8D81-F5F6E1525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59" name="Picture 2">
          <a:extLst>
            <a:ext uri="{FF2B5EF4-FFF2-40B4-BE49-F238E27FC236}">
              <a16:creationId xmlns:a16="http://schemas.microsoft.com/office/drawing/2014/main" id="{7E30AC19-5F2E-4588-90E1-EDA04F326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60" name="Picture 2">
          <a:extLst>
            <a:ext uri="{FF2B5EF4-FFF2-40B4-BE49-F238E27FC236}">
              <a16:creationId xmlns:a16="http://schemas.microsoft.com/office/drawing/2014/main" id="{6F71C25B-4F9E-44FA-B754-4F9A04C7C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61" name="Picture 2">
          <a:extLst>
            <a:ext uri="{FF2B5EF4-FFF2-40B4-BE49-F238E27FC236}">
              <a16:creationId xmlns:a16="http://schemas.microsoft.com/office/drawing/2014/main" id="{1D217683-A5B6-4A7B-80BB-D2014A43C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62" name="Picture 2">
          <a:extLst>
            <a:ext uri="{FF2B5EF4-FFF2-40B4-BE49-F238E27FC236}">
              <a16:creationId xmlns:a16="http://schemas.microsoft.com/office/drawing/2014/main" id="{EB76031C-9B76-442C-A69F-1882CE17D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63" name="Picture 2">
          <a:extLst>
            <a:ext uri="{FF2B5EF4-FFF2-40B4-BE49-F238E27FC236}">
              <a16:creationId xmlns:a16="http://schemas.microsoft.com/office/drawing/2014/main" id="{82AAAF83-48EA-4063-8B36-1D5CF5788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64" name="Picture 2">
          <a:extLst>
            <a:ext uri="{FF2B5EF4-FFF2-40B4-BE49-F238E27FC236}">
              <a16:creationId xmlns:a16="http://schemas.microsoft.com/office/drawing/2014/main" id="{0F4B26AB-8490-4BD6-94F4-2FE53CBF6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65" name="Picture 2">
          <a:extLst>
            <a:ext uri="{FF2B5EF4-FFF2-40B4-BE49-F238E27FC236}">
              <a16:creationId xmlns:a16="http://schemas.microsoft.com/office/drawing/2014/main" id="{532CE8A2-8312-44B4-BBE1-F3D54A2AA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66" name="Picture 2">
          <a:extLst>
            <a:ext uri="{FF2B5EF4-FFF2-40B4-BE49-F238E27FC236}">
              <a16:creationId xmlns:a16="http://schemas.microsoft.com/office/drawing/2014/main" id="{37BC1DFD-E8FA-4C53-A428-61B596B49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67" name="Picture 2">
          <a:extLst>
            <a:ext uri="{FF2B5EF4-FFF2-40B4-BE49-F238E27FC236}">
              <a16:creationId xmlns:a16="http://schemas.microsoft.com/office/drawing/2014/main" id="{48A8C25E-BA90-41D2-836A-34906323C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68" name="Picture 2">
          <a:extLst>
            <a:ext uri="{FF2B5EF4-FFF2-40B4-BE49-F238E27FC236}">
              <a16:creationId xmlns:a16="http://schemas.microsoft.com/office/drawing/2014/main" id="{557A2E45-3317-4942-9276-CF0F8367C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69" name="Picture 2">
          <a:extLst>
            <a:ext uri="{FF2B5EF4-FFF2-40B4-BE49-F238E27FC236}">
              <a16:creationId xmlns:a16="http://schemas.microsoft.com/office/drawing/2014/main" id="{EC291DB7-A10A-4AAE-A56B-636722D66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70" name="Picture 2">
          <a:extLst>
            <a:ext uri="{FF2B5EF4-FFF2-40B4-BE49-F238E27FC236}">
              <a16:creationId xmlns:a16="http://schemas.microsoft.com/office/drawing/2014/main" id="{7F2C648C-D67B-4E42-A375-1C7F76A3C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71" name="Picture 2">
          <a:extLst>
            <a:ext uri="{FF2B5EF4-FFF2-40B4-BE49-F238E27FC236}">
              <a16:creationId xmlns:a16="http://schemas.microsoft.com/office/drawing/2014/main" id="{EC558CC3-B738-4739-92A0-A2A20B77E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72" name="Picture 2">
          <a:extLst>
            <a:ext uri="{FF2B5EF4-FFF2-40B4-BE49-F238E27FC236}">
              <a16:creationId xmlns:a16="http://schemas.microsoft.com/office/drawing/2014/main" id="{6554E41B-194E-4E5A-98ED-EC1EE40DD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73" name="Picture 2">
          <a:extLst>
            <a:ext uri="{FF2B5EF4-FFF2-40B4-BE49-F238E27FC236}">
              <a16:creationId xmlns:a16="http://schemas.microsoft.com/office/drawing/2014/main" id="{1475FB7D-5464-4450-8C6C-81F87E654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74" name="Picture 2">
          <a:extLst>
            <a:ext uri="{FF2B5EF4-FFF2-40B4-BE49-F238E27FC236}">
              <a16:creationId xmlns:a16="http://schemas.microsoft.com/office/drawing/2014/main" id="{11A9484A-36BF-4BDA-846B-1A2201ACA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75" name="Picture 2">
          <a:extLst>
            <a:ext uri="{FF2B5EF4-FFF2-40B4-BE49-F238E27FC236}">
              <a16:creationId xmlns:a16="http://schemas.microsoft.com/office/drawing/2014/main" id="{7A1F1D76-8847-4FE3-9911-5BD813AF3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76" name="Picture 2">
          <a:extLst>
            <a:ext uri="{FF2B5EF4-FFF2-40B4-BE49-F238E27FC236}">
              <a16:creationId xmlns:a16="http://schemas.microsoft.com/office/drawing/2014/main" id="{FED78DC7-6452-44D5-A2FB-EA47C731B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77" name="Picture 2">
          <a:extLst>
            <a:ext uri="{FF2B5EF4-FFF2-40B4-BE49-F238E27FC236}">
              <a16:creationId xmlns:a16="http://schemas.microsoft.com/office/drawing/2014/main" id="{7B0EC5DA-0475-41EC-B46B-C93C241E3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78" name="Picture 2">
          <a:extLst>
            <a:ext uri="{FF2B5EF4-FFF2-40B4-BE49-F238E27FC236}">
              <a16:creationId xmlns:a16="http://schemas.microsoft.com/office/drawing/2014/main" id="{7F932D3D-DED2-419D-91BD-4CD326B35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79" name="Picture 2">
          <a:extLst>
            <a:ext uri="{FF2B5EF4-FFF2-40B4-BE49-F238E27FC236}">
              <a16:creationId xmlns:a16="http://schemas.microsoft.com/office/drawing/2014/main" id="{9FA2E77F-5B62-447E-8AE7-FF76478C7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80" name="Picture 2">
          <a:extLst>
            <a:ext uri="{FF2B5EF4-FFF2-40B4-BE49-F238E27FC236}">
              <a16:creationId xmlns:a16="http://schemas.microsoft.com/office/drawing/2014/main" id="{5309CE24-8B83-419D-9903-3E03BD85B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81" name="Picture 2">
          <a:extLst>
            <a:ext uri="{FF2B5EF4-FFF2-40B4-BE49-F238E27FC236}">
              <a16:creationId xmlns:a16="http://schemas.microsoft.com/office/drawing/2014/main" id="{47BBA461-47CE-46B9-BAD0-80F33A90B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82" name="Picture 2">
          <a:extLst>
            <a:ext uri="{FF2B5EF4-FFF2-40B4-BE49-F238E27FC236}">
              <a16:creationId xmlns:a16="http://schemas.microsoft.com/office/drawing/2014/main" id="{C7741981-BD7C-4D17-80D8-C7B7169F8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83" name="Picture 2">
          <a:extLst>
            <a:ext uri="{FF2B5EF4-FFF2-40B4-BE49-F238E27FC236}">
              <a16:creationId xmlns:a16="http://schemas.microsoft.com/office/drawing/2014/main" id="{1C824375-4652-41E1-9C7E-6C1BE0AFB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84" name="Picture 2">
          <a:extLst>
            <a:ext uri="{FF2B5EF4-FFF2-40B4-BE49-F238E27FC236}">
              <a16:creationId xmlns:a16="http://schemas.microsoft.com/office/drawing/2014/main" id="{7AAA4653-B965-47F4-BFA4-5F2CF3846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85" name="Picture 2">
          <a:extLst>
            <a:ext uri="{FF2B5EF4-FFF2-40B4-BE49-F238E27FC236}">
              <a16:creationId xmlns:a16="http://schemas.microsoft.com/office/drawing/2014/main" id="{75D06577-EB2C-4E27-8336-18A60B5C8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86" name="Picture 2">
          <a:extLst>
            <a:ext uri="{FF2B5EF4-FFF2-40B4-BE49-F238E27FC236}">
              <a16:creationId xmlns:a16="http://schemas.microsoft.com/office/drawing/2014/main" id="{D1A9383A-37F1-4694-B979-03569C6AA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87" name="Picture 2">
          <a:extLst>
            <a:ext uri="{FF2B5EF4-FFF2-40B4-BE49-F238E27FC236}">
              <a16:creationId xmlns:a16="http://schemas.microsoft.com/office/drawing/2014/main" id="{D4AC6B6A-8450-45E8-A81C-E1C0DA27E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88" name="Picture 2">
          <a:extLst>
            <a:ext uri="{FF2B5EF4-FFF2-40B4-BE49-F238E27FC236}">
              <a16:creationId xmlns:a16="http://schemas.microsoft.com/office/drawing/2014/main" id="{1557816E-788E-4E1E-974F-2C6E13996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89" name="Picture 2">
          <a:extLst>
            <a:ext uri="{FF2B5EF4-FFF2-40B4-BE49-F238E27FC236}">
              <a16:creationId xmlns:a16="http://schemas.microsoft.com/office/drawing/2014/main" id="{2D75024A-974F-455F-8137-D2E59666D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90" name="Picture 2">
          <a:extLst>
            <a:ext uri="{FF2B5EF4-FFF2-40B4-BE49-F238E27FC236}">
              <a16:creationId xmlns:a16="http://schemas.microsoft.com/office/drawing/2014/main" id="{90185FC6-D192-4975-A17A-118113C60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91" name="Picture 2">
          <a:extLst>
            <a:ext uri="{FF2B5EF4-FFF2-40B4-BE49-F238E27FC236}">
              <a16:creationId xmlns:a16="http://schemas.microsoft.com/office/drawing/2014/main" id="{5C905D07-9166-4351-9C02-C6EE0CB01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92" name="Picture 2">
          <a:extLst>
            <a:ext uri="{FF2B5EF4-FFF2-40B4-BE49-F238E27FC236}">
              <a16:creationId xmlns:a16="http://schemas.microsoft.com/office/drawing/2014/main" id="{3F45280E-2EA9-4A14-9DCC-AD2453CC7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93" name="Picture 2">
          <a:extLst>
            <a:ext uri="{FF2B5EF4-FFF2-40B4-BE49-F238E27FC236}">
              <a16:creationId xmlns:a16="http://schemas.microsoft.com/office/drawing/2014/main" id="{9AE4CDC3-4B2A-477F-A517-2534FCA1E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94" name="Picture 2">
          <a:extLst>
            <a:ext uri="{FF2B5EF4-FFF2-40B4-BE49-F238E27FC236}">
              <a16:creationId xmlns:a16="http://schemas.microsoft.com/office/drawing/2014/main" id="{8BDFF589-C7E3-40DD-8398-75FF93821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95" name="Picture 2">
          <a:extLst>
            <a:ext uri="{FF2B5EF4-FFF2-40B4-BE49-F238E27FC236}">
              <a16:creationId xmlns:a16="http://schemas.microsoft.com/office/drawing/2014/main" id="{E63D5B96-8A84-4E8F-AFB8-FAEF238F3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96" name="Picture 2">
          <a:extLst>
            <a:ext uri="{FF2B5EF4-FFF2-40B4-BE49-F238E27FC236}">
              <a16:creationId xmlns:a16="http://schemas.microsoft.com/office/drawing/2014/main" id="{724DD9D1-5F85-4AB5-87BD-97BEFC20A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97" name="Picture 2">
          <a:extLst>
            <a:ext uri="{FF2B5EF4-FFF2-40B4-BE49-F238E27FC236}">
              <a16:creationId xmlns:a16="http://schemas.microsoft.com/office/drawing/2014/main" id="{0E6CB0C7-50DF-48EA-A989-239870A01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98" name="Picture 2">
          <a:extLst>
            <a:ext uri="{FF2B5EF4-FFF2-40B4-BE49-F238E27FC236}">
              <a16:creationId xmlns:a16="http://schemas.microsoft.com/office/drawing/2014/main" id="{3F26EA61-8E96-414D-9DE3-6D143B3A7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99" name="Picture 2">
          <a:extLst>
            <a:ext uri="{FF2B5EF4-FFF2-40B4-BE49-F238E27FC236}">
              <a16:creationId xmlns:a16="http://schemas.microsoft.com/office/drawing/2014/main" id="{2F1221E5-17D6-4F23-AC84-575A7F32D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00" name="Picture 2">
          <a:extLst>
            <a:ext uri="{FF2B5EF4-FFF2-40B4-BE49-F238E27FC236}">
              <a16:creationId xmlns:a16="http://schemas.microsoft.com/office/drawing/2014/main" id="{4BA4D2CA-9B5A-41D4-B68B-6E436F971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01" name="Picture 2">
          <a:extLst>
            <a:ext uri="{FF2B5EF4-FFF2-40B4-BE49-F238E27FC236}">
              <a16:creationId xmlns:a16="http://schemas.microsoft.com/office/drawing/2014/main" id="{6E4C26FC-9C61-4725-97AB-E85EA3FFD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02" name="Picture 2">
          <a:extLst>
            <a:ext uri="{FF2B5EF4-FFF2-40B4-BE49-F238E27FC236}">
              <a16:creationId xmlns:a16="http://schemas.microsoft.com/office/drawing/2014/main" id="{9F68A705-9708-4184-BF82-FCB89D4D3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03" name="Picture 2">
          <a:extLst>
            <a:ext uri="{FF2B5EF4-FFF2-40B4-BE49-F238E27FC236}">
              <a16:creationId xmlns:a16="http://schemas.microsoft.com/office/drawing/2014/main" id="{A11A75FF-CB08-4C27-969C-CA0152953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04" name="Picture 2">
          <a:extLst>
            <a:ext uri="{FF2B5EF4-FFF2-40B4-BE49-F238E27FC236}">
              <a16:creationId xmlns:a16="http://schemas.microsoft.com/office/drawing/2014/main" id="{B8559A3C-10D0-40FF-B68A-C456E5205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05" name="Picture 2">
          <a:extLst>
            <a:ext uri="{FF2B5EF4-FFF2-40B4-BE49-F238E27FC236}">
              <a16:creationId xmlns:a16="http://schemas.microsoft.com/office/drawing/2014/main" id="{EFA405C8-DCC6-42DE-818D-A9517A089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06" name="Picture 2">
          <a:extLst>
            <a:ext uri="{FF2B5EF4-FFF2-40B4-BE49-F238E27FC236}">
              <a16:creationId xmlns:a16="http://schemas.microsoft.com/office/drawing/2014/main" id="{852B3117-60A9-43D3-8261-38AF4F27C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07" name="Picture 2">
          <a:extLst>
            <a:ext uri="{FF2B5EF4-FFF2-40B4-BE49-F238E27FC236}">
              <a16:creationId xmlns:a16="http://schemas.microsoft.com/office/drawing/2014/main" id="{80D875AA-86A0-4B8D-845E-D3A8B7116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08" name="Picture 2">
          <a:extLst>
            <a:ext uri="{FF2B5EF4-FFF2-40B4-BE49-F238E27FC236}">
              <a16:creationId xmlns:a16="http://schemas.microsoft.com/office/drawing/2014/main" id="{9CDCD3D2-24AF-45EE-BCD9-9A7CD5ADF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09" name="Picture 2">
          <a:extLst>
            <a:ext uri="{FF2B5EF4-FFF2-40B4-BE49-F238E27FC236}">
              <a16:creationId xmlns:a16="http://schemas.microsoft.com/office/drawing/2014/main" id="{04B9191A-D29E-4C9E-866C-49D37A3A4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10" name="Picture 2">
          <a:extLst>
            <a:ext uri="{FF2B5EF4-FFF2-40B4-BE49-F238E27FC236}">
              <a16:creationId xmlns:a16="http://schemas.microsoft.com/office/drawing/2014/main" id="{FD2EAB0B-4367-487D-9068-3112E80D4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11" name="Picture 2">
          <a:extLst>
            <a:ext uri="{FF2B5EF4-FFF2-40B4-BE49-F238E27FC236}">
              <a16:creationId xmlns:a16="http://schemas.microsoft.com/office/drawing/2014/main" id="{A3ACB185-B31A-4442-840F-DACA59ABC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12" name="Picture 2">
          <a:extLst>
            <a:ext uri="{FF2B5EF4-FFF2-40B4-BE49-F238E27FC236}">
              <a16:creationId xmlns:a16="http://schemas.microsoft.com/office/drawing/2014/main" id="{7BA38D2D-DF7D-43B2-A328-B5EEFE5A9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13" name="Picture 2">
          <a:extLst>
            <a:ext uri="{FF2B5EF4-FFF2-40B4-BE49-F238E27FC236}">
              <a16:creationId xmlns:a16="http://schemas.microsoft.com/office/drawing/2014/main" id="{4B4BF45A-6EC3-4550-B5F0-4CA59479A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14" name="Picture 2">
          <a:extLst>
            <a:ext uri="{FF2B5EF4-FFF2-40B4-BE49-F238E27FC236}">
              <a16:creationId xmlns:a16="http://schemas.microsoft.com/office/drawing/2014/main" id="{6ED8EAA4-AFA6-43FA-867B-46BAA2940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15" name="Picture 2">
          <a:extLst>
            <a:ext uri="{FF2B5EF4-FFF2-40B4-BE49-F238E27FC236}">
              <a16:creationId xmlns:a16="http://schemas.microsoft.com/office/drawing/2014/main" id="{2BF206DB-DE29-497F-BF6B-EC1CACD36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16" name="Picture 2">
          <a:extLst>
            <a:ext uri="{FF2B5EF4-FFF2-40B4-BE49-F238E27FC236}">
              <a16:creationId xmlns:a16="http://schemas.microsoft.com/office/drawing/2014/main" id="{A70B7443-480F-47F6-B98A-A178BB895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17" name="Picture 2">
          <a:extLst>
            <a:ext uri="{FF2B5EF4-FFF2-40B4-BE49-F238E27FC236}">
              <a16:creationId xmlns:a16="http://schemas.microsoft.com/office/drawing/2014/main" id="{C670445E-BADE-4CE3-B287-92D23F865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18" name="Picture 2">
          <a:extLst>
            <a:ext uri="{FF2B5EF4-FFF2-40B4-BE49-F238E27FC236}">
              <a16:creationId xmlns:a16="http://schemas.microsoft.com/office/drawing/2014/main" id="{E9710181-81F7-4100-9073-153E2F248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19" name="Picture 2">
          <a:extLst>
            <a:ext uri="{FF2B5EF4-FFF2-40B4-BE49-F238E27FC236}">
              <a16:creationId xmlns:a16="http://schemas.microsoft.com/office/drawing/2014/main" id="{E4503759-029E-49D0-A524-14E540BA0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20" name="Picture 2">
          <a:extLst>
            <a:ext uri="{FF2B5EF4-FFF2-40B4-BE49-F238E27FC236}">
              <a16:creationId xmlns:a16="http://schemas.microsoft.com/office/drawing/2014/main" id="{F4F68294-9B3A-4F46-A218-28874946A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21" name="Picture 2">
          <a:extLst>
            <a:ext uri="{FF2B5EF4-FFF2-40B4-BE49-F238E27FC236}">
              <a16:creationId xmlns:a16="http://schemas.microsoft.com/office/drawing/2014/main" id="{53B0DA7F-7F46-4F6D-8FFC-D15DBDB0E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B8BD9DAE-BEB4-40FC-ADF5-98F1D9A56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78CE8D-4C34-4C75-9356-5F04CF2CB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53F93578-F94A-40DC-BF18-3621249F3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1A6EDE96-6089-45C9-A61D-3C2875321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C7E0A873-DC4C-4A7F-994C-8BA7B471A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4E365147-6CAA-4448-B0DF-2E33AC95E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255F5EB5-C338-4C7A-9EFF-808F2C2EA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id="{55CF582E-F11F-482F-86FC-360EB21E9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1CD60E82-6DB2-4968-B18D-9448A2A33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1" name="Picture 2">
          <a:extLst>
            <a:ext uri="{FF2B5EF4-FFF2-40B4-BE49-F238E27FC236}">
              <a16:creationId xmlns:a16="http://schemas.microsoft.com/office/drawing/2014/main" id="{30CD45B6-EEC0-4764-8EE6-319051888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id="{6B187490-5F25-4A1B-97D1-89062F36E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id="{3CD5BCB6-1FC9-47C4-AD24-BB3FAF934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C0E81B73-9304-471D-ADF1-A7330009C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5" name="Picture 2">
          <a:extLst>
            <a:ext uri="{FF2B5EF4-FFF2-40B4-BE49-F238E27FC236}">
              <a16:creationId xmlns:a16="http://schemas.microsoft.com/office/drawing/2014/main" id="{DE07CDA4-E542-42F9-9434-B6AAA3D6A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6" name="Picture 2">
          <a:extLst>
            <a:ext uri="{FF2B5EF4-FFF2-40B4-BE49-F238E27FC236}">
              <a16:creationId xmlns:a16="http://schemas.microsoft.com/office/drawing/2014/main" id="{6C0038BB-CB27-4BB9-BE24-2023EE597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id="{2C5B4DA0-42B0-46AB-A7E5-896EB89B1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8" name="Picture 2">
          <a:extLst>
            <a:ext uri="{FF2B5EF4-FFF2-40B4-BE49-F238E27FC236}">
              <a16:creationId xmlns:a16="http://schemas.microsoft.com/office/drawing/2014/main" id="{B6A5FCD5-8E2E-4C72-97EF-F5ECAB48B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9" name="Picture 2">
          <a:extLst>
            <a:ext uri="{FF2B5EF4-FFF2-40B4-BE49-F238E27FC236}">
              <a16:creationId xmlns:a16="http://schemas.microsoft.com/office/drawing/2014/main" id="{5B42B799-124F-4AFD-A4A2-3FFF29C27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20" name="Picture 2">
          <a:extLst>
            <a:ext uri="{FF2B5EF4-FFF2-40B4-BE49-F238E27FC236}">
              <a16:creationId xmlns:a16="http://schemas.microsoft.com/office/drawing/2014/main" id="{33525049-4902-4AAE-AA87-F25F8CF2C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21" name="Picture 2">
          <a:extLst>
            <a:ext uri="{FF2B5EF4-FFF2-40B4-BE49-F238E27FC236}">
              <a16:creationId xmlns:a16="http://schemas.microsoft.com/office/drawing/2014/main" id="{F3AF7F10-345D-421F-BD4C-89E5B27F8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22" name="Picture 2">
          <a:extLst>
            <a:ext uri="{FF2B5EF4-FFF2-40B4-BE49-F238E27FC236}">
              <a16:creationId xmlns:a16="http://schemas.microsoft.com/office/drawing/2014/main" id="{EE629B64-E89B-4FDB-A5DF-36142E26B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23" name="Picture 2">
          <a:extLst>
            <a:ext uri="{FF2B5EF4-FFF2-40B4-BE49-F238E27FC236}">
              <a16:creationId xmlns:a16="http://schemas.microsoft.com/office/drawing/2014/main" id="{7BFD5111-20FA-45F3-BB20-070D75D77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24" name="Picture 2">
          <a:extLst>
            <a:ext uri="{FF2B5EF4-FFF2-40B4-BE49-F238E27FC236}">
              <a16:creationId xmlns:a16="http://schemas.microsoft.com/office/drawing/2014/main" id="{C591EDE6-4CDC-490E-9E39-964FEE5A4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25" name="Picture 2">
          <a:extLst>
            <a:ext uri="{FF2B5EF4-FFF2-40B4-BE49-F238E27FC236}">
              <a16:creationId xmlns:a16="http://schemas.microsoft.com/office/drawing/2014/main" id="{381C9BF4-B158-44DE-965C-8A414A99C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26" name="Picture 2">
          <a:extLst>
            <a:ext uri="{FF2B5EF4-FFF2-40B4-BE49-F238E27FC236}">
              <a16:creationId xmlns:a16="http://schemas.microsoft.com/office/drawing/2014/main" id="{591C83CF-8B5F-443D-9980-C1CBFA914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27" name="Picture 2">
          <a:extLst>
            <a:ext uri="{FF2B5EF4-FFF2-40B4-BE49-F238E27FC236}">
              <a16:creationId xmlns:a16="http://schemas.microsoft.com/office/drawing/2014/main" id="{22533507-217F-4389-A77A-A9B5DDF52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28" name="Picture 2">
          <a:extLst>
            <a:ext uri="{FF2B5EF4-FFF2-40B4-BE49-F238E27FC236}">
              <a16:creationId xmlns:a16="http://schemas.microsoft.com/office/drawing/2014/main" id="{3D02E503-66A7-4A5E-B88C-AD0E638DF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29" name="Picture 2">
          <a:extLst>
            <a:ext uri="{FF2B5EF4-FFF2-40B4-BE49-F238E27FC236}">
              <a16:creationId xmlns:a16="http://schemas.microsoft.com/office/drawing/2014/main" id="{6ABBD6BC-631C-4022-A885-DEEF3B40E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30" name="Picture 2">
          <a:extLst>
            <a:ext uri="{FF2B5EF4-FFF2-40B4-BE49-F238E27FC236}">
              <a16:creationId xmlns:a16="http://schemas.microsoft.com/office/drawing/2014/main" id="{4D8229AF-36F5-4931-9A1F-24AFA6BAC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31" name="Picture 2">
          <a:extLst>
            <a:ext uri="{FF2B5EF4-FFF2-40B4-BE49-F238E27FC236}">
              <a16:creationId xmlns:a16="http://schemas.microsoft.com/office/drawing/2014/main" id="{385AD56C-99FF-4CE7-9A24-FCE86F396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32" name="Picture 2">
          <a:extLst>
            <a:ext uri="{FF2B5EF4-FFF2-40B4-BE49-F238E27FC236}">
              <a16:creationId xmlns:a16="http://schemas.microsoft.com/office/drawing/2014/main" id="{6F90807E-BA05-49D3-86DD-AA98822EA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33" name="Picture 2">
          <a:extLst>
            <a:ext uri="{FF2B5EF4-FFF2-40B4-BE49-F238E27FC236}">
              <a16:creationId xmlns:a16="http://schemas.microsoft.com/office/drawing/2014/main" id="{DBE62704-376B-4916-98E8-5DC061FF5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34" name="Picture 2">
          <a:extLst>
            <a:ext uri="{FF2B5EF4-FFF2-40B4-BE49-F238E27FC236}">
              <a16:creationId xmlns:a16="http://schemas.microsoft.com/office/drawing/2014/main" id="{2369173E-89B4-4952-A458-854D8A80D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35" name="Picture 2">
          <a:extLst>
            <a:ext uri="{FF2B5EF4-FFF2-40B4-BE49-F238E27FC236}">
              <a16:creationId xmlns:a16="http://schemas.microsoft.com/office/drawing/2014/main" id="{780CCF5F-0561-401A-B37A-5805EC930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36" name="Picture 2">
          <a:extLst>
            <a:ext uri="{FF2B5EF4-FFF2-40B4-BE49-F238E27FC236}">
              <a16:creationId xmlns:a16="http://schemas.microsoft.com/office/drawing/2014/main" id="{C815C38F-7B6D-4480-A540-B36918B90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37" name="Picture 2">
          <a:extLst>
            <a:ext uri="{FF2B5EF4-FFF2-40B4-BE49-F238E27FC236}">
              <a16:creationId xmlns:a16="http://schemas.microsoft.com/office/drawing/2014/main" id="{63C1332B-D783-4D61-A167-EC76EC922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38" name="Picture 2">
          <a:extLst>
            <a:ext uri="{FF2B5EF4-FFF2-40B4-BE49-F238E27FC236}">
              <a16:creationId xmlns:a16="http://schemas.microsoft.com/office/drawing/2014/main" id="{EDF7EADE-C9D3-456C-BA89-EB2F8BEDE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39" name="Picture 2">
          <a:extLst>
            <a:ext uri="{FF2B5EF4-FFF2-40B4-BE49-F238E27FC236}">
              <a16:creationId xmlns:a16="http://schemas.microsoft.com/office/drawing/2014/main" id="{321E13D0-DCA2-48A6-B12C-398BB863A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40" name="Picture 2">
          <a:extLst>
            <a:ext uri="{FF2B5EF4-FFF2-40B4-BE49-F238E27FC236}">
              <a16:creationId xmlns:a16="http://schemas.microsoft.com/office/drawing/2014/main" id="{CC3B7264-03CD-4A80-96BB-E221A33EC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41" name="Picture 2">
          <a:extLst>
            <a:ext uri="{FF2B5EF4-FFF2-40B4-BE49-F238E27FC236}">
              <a16:creationId xmlns:a16="http://schemas.microsoft.com/office/drawing/2014/main" id="{58061756-88DD-47B3-97FE-923E9973D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42" name="Picture 2">
          <a:extLst>
            <a:ext uri="{FF2B5EF4-FFF2-40B4-BE49-F238E27FC236}">
              <a16:creationId xmlns:a16="http://schemas.microsoft.com/office/drawing/2014/main" id="{4C900007-671C-4FAC-B20A-7443A52D1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43" name="Picture 2">
          <a:extLst>
            <a:ext uri="{FF2B5EF4-FFF2-40B4-BE49-F238E27FC236}">
              <a16:creationId xmlns:a16="http://schemas.microsoft.com/office/drawing/2014/main" id="{F1247DAF-025C-41DB-824E-302F146FF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44" name="Picture 2">
          <a:extLst>
            <a:ext uri="{FF2B5EF4-FFF2-40B4-BE49-F238E27FC236}">
              <a16:creationId xmlns:a16="http://schemas.microsoft.com/office/drawing/2014/main" id="{86860795-47FD-4169-9EA3-EEE0A9B40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45" name="Picture 2">
          <a:extLst>
            <a:ext uri="{FF2B5EF4-FFF2-40B4-BE49-F238E27FC236}">
              <a16:creationId xmlns:a16="http://schemas.microsoft.com/office/drawing/2014/main" id="{2F26163B-73EE-469D-AD65-B56DD7B36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46" name="Picture 2">
          <a:extLst>
            <a:ext uri="{FF2B5EF4-FFF2-40B4-BE49-F238E27FC236}">
              <a16:creationId xmlns:a16="http://schemas.microsoft.com/office/drawing/2014/main" id="{33927F02-2BB6-4F72-B782-9E5C2360D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47" name="Picture 2">
          <a:extLst>
            <a:ext uri="{FF2B5EF4-FFF2-40B4-BE49-F238E27FC236}">
              <a16:creationId xmlns:a16="http://schemas.microsoft.com/office/drawing/2014/main" id="{A185E26C-8BC3-4CCB-8D58-90BC8E330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48" name="Picture 2">
          <a:extLst>
            <a:ext uri="{FF2B5EF4-FFF2-40B4-BE49-F238E27FC236}">
              <a16:creationId xmlns:a16="http://schemas.microsoft.com/office/drawing/2014/main" id="{F999CF79-8093-493B-8215-9E8CC9230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49" name="Picture 2">
          <a:extLst>
            <a:ext uri="{FF2B5EF4-FFF2-40B4-BE49-F238E27FC236}">
              <a16:creationId xmlns:a16="http://schemas.microsoft.com/office/drawing/2014/main" id="{8BC98DBB-E1D7-4765-B243-3228D4D92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50" name="Picture 2">
          <a:extLst>
            <a:ext uri="{FF2B5EF4-FFF2-40B4-BE49-F238E27FC236}">
              <a16:creationId xmlns:a16="http://schemas.microsoft.com/office/drawing/2014/main" id="{3AB89267-65D9-4786-83CA-6F3F2AAA2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51" name="Picture 2">
          <a:extLst>
            <a:ext uri="{FF2B5EF4-FFF2-40B4-BE49-F238E27FC236}">
              <a16:creationId xmlns:a16="http://schemas.microsoft.com/office/drawing/2014/main" id="{01CE7EE4-B349-4471-B590-E7F921BE3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52" name="Picture 2">
          <a:extLst>
            <a:ext uri="{FF2B5EF4-FFF2-40B4-BE49-F238E27FC236}">
              <a16:creationId xmlns:a16="http://schemas.microsoft.com/office/drawing/2014/main" id="{B348FBE9-058E-4343-BDEE-7822FE2A2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53" name="Picture 2">
          <a:extLst>
            <a:ext uri="{FF2B5EF4-FFF2-40B4-BE49-F238E27FC236}">
              <a16:creationId xmlns:a16="http://schemas.microsoft.com/office/drawing/2014/main" id="{B873BCE4-D612-466B-B8D4-BD71AE0FF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54" name="Picture 2">
          <a:extLst>
            <a:ext uri="{FF2B5EF4-FFF2-40B4-BE49-F238E27FC236}">
              <a16:creationId xmlns:a16="http://schemas.microsoft.com/office/drawing/2014/main" id="{A2B15030-9DEB-4D48-86A8-EE2F8C2BD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55" name="Picture 2">
          <a:extLst>
            <a:ext uri="{FF2B5EF4-FFF2-40B4-BE49-F238E27FC236}">
              <a16:creationId xmlns:a16="http://schemas.microsoft.com/office/drawing/2014/main" id="{99929928-49DD-4D86-8B25-E0ADBB367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56" name="Picture 2">
          <a:extLst>
            <a:ext uri="{FF2B5EF4-FFF2-40B4-BE49-F238E27FC236}">
              <a16:creationId xmlns:a16="http://schemas.microsoft.com/office/drawing/2014/main" id="{C50805CC-8869-4F30-B0FD-8DE1F8D78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57" name="Picture 2">
          <a:extLst>
            <a:ext uri="{FF2B5EF4-FFF2-40B4-BE49-F238E27FC236}">
              <a16:creationId xmlns:a16="http://schemas.microsoft.com/office/drawing/2014/main" id="{39C05C76-4155-4AAA-985C-964B18BA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58" name="Picture 2">
          <a:extLst>
            <a:ext uri="{FF2B5EF4-FFF2-40B4-BE49-F238E27FC236}">
              <a16:creationId xmlns:a16="http://schemas.microsoft.com/office/drawing/2014/main" id="{670827C5-B546-4C90-99A0-2894F1196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59" name="Picture 2">
          <a:extLst>
            <a:ext uri="{FF2B5EF4-FFF2-40B4-BE49-F238E27FC236}">
              <a16:creationId xmlns:a16="http://schemas.microsoft.com/office/drawing/2014/main" id="{D5CFCFA8-8BDE-42FA-A10B-7D858AD2C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60" name="Picture 2">
          <a:extLst>
            <a:ext uri="{FF2B5EF4-FFF2-40B4-BE49-F238E27FC236}">
              <a16:creationId xmlns:a16="http://schemas.microsoft.com/office/drawing/2014/main" id="{C0AE105B-6CE3-408A-8219-5CAF55B79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61" name="Picture 2">
          <a:extLst>
            <a:ext uri="{FF2B5EF4-FFF2-40B4-BE49-F238E27FC236}">
              <a16:creationId xmlns:a16="http://schemas.microsoft.com/office/drawing/2014/main" id="{24C45F23-F2AC-439F-A909-99EFF3F2B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62" name="Picture 2">
          <a:extLst>
            <a:ext uri="{FF2B5EF4-FFF2-40B4-BE49-F238E27FC236}">
              <a16:creationId xmlns:a16="http://schemas.microsoft.com/office/drawing/2014/main" id="{F3F57B31-FEE0-4213-B01B-624F7174C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63" name="Picture 2">
          <a:extLst>
            <a:ext uri="{FF2B5EF4-FFF2-40B4-BE49-F238E27FC236}">
              <a16:creationId xmlns:a16="http://schemas.microsoft.com/office/drawing/2014/main" id="{5EE8000B-FF33-4F7C-9133-5191704B8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64" name="Picture 2">
          <a:extLst>
            <a:ext uri="{FF2B5EF4-FFF2-40B4-BE49-F238E27FC236}">
              <a16:creationId xmlns:a16="http://schemas.microsoft.com/office/drawing/2014/main" id="{DB658A7C-208A-4400-9BF7-D434F314E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65" name="Picture 2">
          <a:extLst>
            <a:ext uri="{FF2B5EF4-FFF2-40B4-BE49-F238E27FC236}">
              <a16:creationId xmlns:a16="http://schemas.microsoft.com/office/drawing/2014/main" id="{713F1388-4E84-4FAD-9648-A38E433E2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66" name="Picture 2">
          <a:extLst>
            <a:ext uri="{FF2B5EF4-FFF2-40B4-BE49-F238E27FC236}">
              <a16:creationId xmlns:a16="http://schemas.microsoft.com/office/drawing/2014/main" id="{1B5FC0F5-F6FC-44D3-9C7A-907B25D94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67" name="Picture 2">
          <a:extLst>
            <a:ext uri="{FF2B5EF4-FFF2-40B4-BE49-F238E27FC236}">
              <a16:creationId xmlns:a16="http://schemas.microsoft.com/office/drawing/2014/main" id="{A5E4D2B2-D69C-45BE-9F0B-F4A816BFD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68" name="Picture 2">
          <a:extLst>
            <a:ext uri="{FF2B5EF4-FFF2-40B4-BE49-F238E27FC236}">
              <a16:creationId xmlns:a16="http://schemas.microsoft.com/office/drawing/2014/main" id="{7E4A610E-3A8C-445E-A9ED-8793C3A4F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69" name="Picture 2">
          <a:extLst>
            <a:ext uri="{FF2B5EF4-FFF2-40B4-BE49-F238E27FC236}">
              <a16:creationId xmlns:a16="http://schemas.microsoft.com/office/drawing/2014/main" id="{1161537B-7036-4DEC-A76B-4ADAB9885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70" name="Picture 2">
          <a:extLst>
            <a:ext uri="{FF2B5EF4-FFF2-40B4-BE49-F238E27FC236}">
              <a16:creationId xmlns:a16="http://schemas.microsoft.com/office/drawing/2014/main" id="{F539B049-2907-480D-A139-E94580AC0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71" name="Picture 2">
          <a:extLst>
            <a:ext uri="{FF2B5EF4-FFF2-40B4-BE49-F238E27FC236}">
              <a16:creationId xmlns:a16="http://schemas.microsoft.com/office/drawing/2014/main" id="{E6BBE8B2-0DA7-4111-8B49-797A57321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72" name="Picture 2">
          <a:extLst>
            <a:ext uri="{FF2B5EF4-FFF2-40B4-BE49-F238E27FC236}">
              <a16:creationId xmlns:a16="http://schemas.microsoft.com/office/drawing/2014/main" id="{81756786-A494-4D44-A009-D2758C026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73" name="Picture 2">
          <a:extLst>
            <a:ext uri="{FF2B5EF4-FFF2-40B4-BE49-F238E27FC236}">
              <a16:creationId xmlns:a16="http://schemas.microsoft.com/office/drawing/2014/main" id="{02F005F7-EBD8-498E-9920-ED1C4C7BF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74" name="Picture 2">
          <a:extLst>
            <a:ext uri="{FF2B5EF4-FFF2-40B4-BE49-F238E27FC236}">
              <a16:creationId xmlns:a16="http://schemas.microsoft.com/office/drawing/2014/main" id="{8971A4A3-973E-48E3-979C-6820B061B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75" name="Picture 2">
          <a:extLst>
            <a:ext uri="{FF2B5EF4-FFF2-40B4-BE49-F238E27FC236}">
              <a16:creationId xmlns:a16="http://schemas.microsoft.com/office/drawing/2014/main" id="{A5B4CA4D-F3EF-4EC8-A9C4-FEB65FD1E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76" name="Picture 2">
          <a:extLst>
            <a:ext uri="{FF2B5EF4-FFF2-40B4-BE49-F238E27FC236}">
              <a16:creationId xmlns:a16="http://schemas.microsoft.com/office/drawing/2014/main" id="{684ADCB5-3CCF-4252-A77B-43A2EBF0D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77" name="Picture 2">
          <a:extLst>
            <a:ext uri="{FF2B5EF4-FFF2-40B4-BE49-F238E27FC236}">
              <a16:creationId xmlns:a16="http://schemas.microsoft.com/office/drawing/2014/main" id="{393450DB-536B-4D5E-8D0D-282ACA95F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78" name="Picture 2">
          <a:extLst>
            <a:ext uri="{FF2B5EF4-FFF2-40B4-BE49-F238E27FC236}">
              <a16:creationId xmlns:a16="http://schemas.microsoft.com/office/drawing/2014/main" id="{CB8FE5D7-4FAE-4F06-9F0A-B0947F0BD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79" name="Picture 2">
          <a:extLst>
            <a:ext uri="{FF2B5EF4-FFF2-40B4-BE49-F238E27FC236}">
              <a16:creationId xmlns:a16="http://schemas.microsoft.com/office/drawing/2014/main" id="{C0434922-C429-4CAF-8EA4-9652603CD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80" name="Picture 2">
          <a:extLst>
            <a:ext uri="{FF2B5EF4-FFF2-40B4-BE49-F238E27FC236}">
              <a16:creationId xmlns:a16="http://schemas.microsoft.com/office/drawing/2014/main" id="{48826DCA-6B09-4F15-9B96-CAB4DF44A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81" name="Picture 2">
          <a:extLst>
            <a:ext uri="{FF2B5EF4-FFF2-40B4-BE49-F238E27FC236}">
              <a16:creationId xmlns:a16="http://schemas.microsoft.com/office/drawing/2014/main" id="{D3CBD587-4256-4024-9B3D-7D9974F2A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82" name="Picture 2">
          <a:extLst>
            <a:ext uri="{FF2B5EF4-FFF2-40B4-BE49-F238E27FC236}">
              <a16:creationId xmlns:a16="http://schemas.microsoft.com/office/drawing/2014/main" id="{A63C40B6-5B6B-4A75-97FA-E1DD938A2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83" name="Picture 2">
          <a:extLst>
            <a:ext uri="{FF2B5EF4-FFF2-40B4-BE49-F238E27FC236}">
              <a16:creationId xmlns:a16="http://schemas.microsoft.com/office/drawing/2014/main" id="{6807A590-6608-4A8E-A6E3-A353C3C79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84" name="Picture 2">
          <a:extLst>
            <a:ext uri="{FF2B5EF4-FFF2-40B4-BE49-F238E27FC236}">
              <a16:creationId xmlns:a16="http://schemas.microsoft.com/office/drawing/2014/main" id="{DB1E2D97-FDF7-47C3-B2A9-51CCDAB80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85" name="Picture 2">
          <a:extLst>
            <a:ext uri="{FF2B5EF4-FFF2-40B4-BE49-F238E27FC236}">
              <a16:creationId xmlns:a16="http://schemas.microsoft.com/office/drawing/2014/main" id="{08581BA3-8C31-4B3B-B614-B67A01CCB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86" name="Picture 2">
          <a:extLst>
            <a:ext uri="{FF2B5EF4-FFF2-40B4-BE49-F238E27FC236}">
              <a16:creationId xmlns:a16="http://schemas.microsoft.com/office/drawing/2014/main" id="{2D197649-9D55-4778-910C-D2AAD2AA4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87" name="Picture 2">
          <a:extLst>
            <a:ext uri="{FF2B5EF4-FFF2-40B4-BE49-F238E27FC236}">
              <a16:creationId xmlns:a16="http://schemas.microsoft.com/office/drawing/2014/main" id="{7C8458D3-3299-4FF7-ACDA-1E797388E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88" name="Picture 2">
          <a:extLst>
            <a:ext uri="{FF2B5EF4-FFF2-40B4-BE49-F238E27FC236}">
              <a16:creationId xmlns:a16="http://schemas.microsoft.com/office/drawing/2014/main" id="{8D753A9B-F501-4E00-B653-8EBBD488C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89" name="Picture 2">
          <a:extLst>
            <a:ext uri="{FF2B5EF4-FFF2-40B4-BE49-F238E27FC236}">
              <a16:creationId xmlns:a16="http://schemas.microsoft.com/office/drawing/2014/main" id="{8E0917CE-3944-4814-823A-D035F349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90" name="Picture 2">
          <a:extLst>
            <a:ext uri="{FF2B5EF4-FFF2-40B4-BE49-F238E27FC236}">
              <a16:creationId xmlns:a16="http://schemas.microsoft.com/office/drawing/2014/main" id="{03E862CD-2591-4C30-AC8C-A8956A761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91" name="Picture 2">
          <a:extLst>
            <a:ext uri="{FF2B5EF4-FFF2-40B4-BE49-F238E27FC236}">
              <a16:creationId xmlns:a16="http://schemas.microsoft.com/office/drawing/2014/main" id="{92376D3F-DE5C-49C8-85D8-7BB176A42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92" name="Picture 2">
          <a:extLst>
            <a:ext uri="{FF2B5EF4-FFF2-40B4-BE49-F238E27FC236}">
              <a16:creationId xmlns:a16="http://schemas.microsoft.com/office/drawing/2014/main" id="{207FD45B-A299-4083-A4CD-453CFB003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93" name="Picture 2">
          <a:extLst>
            <a:ext uri="{FF2B5EF4-FFF2-40B4-BE49-F238E27FC236}">
              <a16:creationId xmlns:a16="http://schemas.microsoft.com/office/drawing/2014/main" id="{009E2150-D90C-43DC-B57B-76763962E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94" name="Picture 2">
          <a:extLst>
            <a:ext uri="{FF2B5EF4-FFF2-40B4-BE49-F238E27FC236}">
              <a16:creationId xmlns:a16="http://schemas.microsoft.com/office/drawing/2014/main" id="{709A5B13-7548-415D-956B-D49027A00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95" name="Picture 2">
          <a:extLst>
            <a:ext uri="{FF2B5EF4-FFF2-40B4-BE49-F238E27FC236}">
              <a16:creationId xmlns:a16="http://schemas.microsoft.com/office/drawing/2014/main" id="{6527A9E4-E81F-43A5-B24D-A0ED62A7F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96" name="Picture 2">
          <a:extLst>
            <a:ext uri="{FF2B5EF4-FFF2-40B4-BE49-F238E27FC236}">
              <a16:creationId xmlns:a16="http://schemas.microsoft.com/office/drawing/2014/main" id="{C7189332-3608-45AF-8388-B3EC32687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97" name="Picture 2">
          <a:extLst>
            <a:ext uri="{FF2B5EF4-FFF2-40B4-BE49-F238E27FC236}">
              <a16:creationId xmlns:a16="http://schemas.microsoft.com/office/drawing/2014/main" id="{BB7DBF00-90E6-43E6-A42A-3D3708CA5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98" name="Picture 2">
          <a:extLst>
            <a:ext uri="{FF2B5EF4-FFF2-40B4-BE49-F238E27FC236}">
              <a16:creationId xmlns:a16="http://schemas.microsoft.com/office/drawing/2014/main" id="{8210C8BA-622A-4B96-B5B6-6F4CD7B76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99" name="Picture 2">
          <a:extLst>
            <a:ext uri="{FF2B5EF4-FFF2-40B4-BE49-F238E27FC236}">
              <a16:creationId xmlns:a16="http://schemas.microsoft.com/office/drawing/2014/main" id="{D105F54A-7939-4010-AE22-3C42E6170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00" name="Picture 2">
          <a:extLst>
            <a:ext uri="{FF2B5EF4-FFF2-40B4-BE49-F238E27FC236}">
              <a16:creationId xmlns:a16="http://schemas.microsoft.com/office/drawing/2014/main" id="{F5245FDD-65FA-4AA3-9E3D-80F398045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01" name="Picture 2">
          <a:extLst>
            <a:ext uri="{FF2B5EF4-FFF2-40B4-BE49-F238E27FC236}">
              <a16:creationId xmlns:a16="http://schemas.microsoft.com/office/drawing/2014/main" id="{4902181C-F832-402D-9E84-0C353C2DC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02" name="Picture 2">
          <a:extLst>
            <a:ext uri="{FF2B5EF4-FFF2-40B4-BE49-F238E27FC236}">
              <a16:creationId xmlns:a16="http://schemas.microsoft.com/office/drawing/2014/main" id="{1F56CAA8-5302-4225-BEF5-6BCDBB861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03" name="Picture 2">
          <a:extLst>
            <a:ext uri="{FF2B5EF4-FFF2-40B4-BE49-F238E27FC236}">
              <a16:creationId xmlns:a16="http://schemas.microsoft.com/office/drawing/2014/main" id="{7615D2CB-ED20-484B-82F4-9F7F1C950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04" name="Picture 2">
          <a:extLst>
            <a:ext uri="{FF2B5EF4-FFF2-40B4-BE49-F238E27FC236}">
              <a16:creationId xmlns:a16="http://schemas.microsoft.com/office/drawing/2014/main" id="{7C6AAB93-A979-40E4-B2E2-D371A1253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05" name="Picture 2">
          <a:extLst>
            <a:ext uri="{FF2B5EF4-FFF2-40B4-BE49-F238E27FC236}">
              <a16:creationId xmlns:a16="http://schemas.microsoft.com/office/drawing/2014/main" id="{C2021371-45B9-4FFD-83E7-3168BBDC5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06" name="Picture 2">
          <a:extLst>
            <a:ext uri="{FF2B5EF4-FFF2-40B4-BE49-F238E27FC236}">
              <a16:creationId xmlns:a16="http://schemas.microsoft.com/office/drawing/2014/main" id="{4892484E-9305-4CAE-BAE7-9731F6798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07" name="Picture 2">
          <a:extLst>
            <a:ext uri="{FF2B5EF4-FFF2-40B4-BE49-F238E27FC236}">
              <a16:creationId xmlns:a16="http://schemas.microsoft.com/office/drawing/2014/main" id="{A314F386-AECF-4339-89EC-25E53EA9E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08" name="Picture 2">
          <a:extLst>
            <a:ext uri="{FF2B5EF4-FFF2-40B4-BE49-F238E27FC236}">
              <a16:creationId xmlns:a16="http://schemas.microsoft.com/office/drawing/2014/main" id="{060EEA75-CF37-4F81-9203-44EFA3E4B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09" name="Picture 2">
          <a:extLst>
            <a:ext uri="{FF2B5EF4-FFF2-40B4-BE49-F238E27FC236}">
              <a16:creationId xmlns:a16="http://schemas.microsoft.com/office/drawing/2014/main" id="{CD09FE2D-0543-450A-95CA-465586383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10" name="Picture 2">
          <a:extLst>
            <a:ext uri="{FF2B5EF4-FFF2-40B4-BE49-F238E27FC236}">
              <a16:creationId xmlns:a16="http://schemas.microsoft.com/office/drawing/2014/main" id="{4A8B5EBD-3EEF-4E78-BE69-BB35BC0B6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11" name="Picture 2">
          <a:extLst>
            <a:ext uri="{FF2B5EF4-FFF2-40B4-BE49-F238E27FC236}">
              <a16:creationId xmlns:a16="http://schemas.microsoft.com/office/drawing/2014/main" id="{675CB78F-A57E-4D93-A8BC-1A1C17261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12" name="Picture 2">
          <a:extLst>
            <a:ext uri="{FF2B5EF4-FFF2-40B4-BE49-F238E27FC236}">
              <a16:creationId xmlns:a16="http://schemas.microsoft.com/office/drawing/2014/main" id="{E416F0AC-DEAD-4B6B-97E5-80BBDC023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13" name="Picture 2">
          <a:extLst>
            <a:ext uri="{FF2B5EF4-FFF2-40B4-BE49-F238E27FC236}">
              <a16:creationId xmlns:a16="http://schemas.microsoft.com/office/drawing/2014/main" id="{8157C20A-31A9-4883-B0A1-7B3F8A80D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14" name="Picture 2">
          <a:extLst>
            <a:ext uri="{FF2B5EF4-FFF2-40B4-BE49-F238E27FC236}">
              <a16:creationId xmlns:a16="http://schemas.microsoft.com/office/drawing/2014/main" id="{520FBB9E-7F83-4ABB-9F1B-C9C641465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15" name="Picture 2">
          <a:extLst>
            <a:ext uri="{FF2B5EF4-FFF2-40B4-BE49-F238E27FC236}">
              <a16:creationId xmlns:a16="http://schemas.microsoft.com/office/drawing/2014/main" id="{31D6E74A-39B8-4B4D-BF09-764BF34DE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16" name="Picture 2">
          <a:extLst>
            <a:ext uri="{FF2B5EF4-FFF2-40B4-BE49-F238E27FC236}">
              <a16:creationId xmlns:a16="http://schemas.microsoft.com/office/drawing/2014/main" id="{9E72C517-643C-4031-9A02-1904B9445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17" name="Picture 2">
          <a:extLst>
            <a:ext uri="{FF2B5EF4-FFF2-40B4-BE49-F238E27FC236}">
              <a16:creationId xmlns:a16="http://schemas.microsoft.com/office/drawing/2014/main" id="{97798BC6-2687-48E2-ACCB-36AA6930E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353868</xdr:colOff>
      <xdr:row>0</xdr:row>
      <xdr:rowOff>90055</xdr:rowOff>
    </xdr:from>
    <xdr:to>
      <xdr:col>0</xdr:col>
      <xdr:colOff>1185718</xdr:colOff>
      <xdr:row>1</xdr:row>
      <xdr:rowOff>384060</xdr:rowOff>
    </xdr:to>
    <xdr:pic>
      <xdr:nvPicPr>
        <xdr:cNvPr id="118" name="Picture 2">
          <a:extLst>
            <a:ext uri="{FF2B5EF4-FFF2-40B4-BE49-F238E27FC236}">
              <a16:creationId xmlns:a16="http://schemas.microsoft.com/office/drawing/2014/main" id="{B3314CDF-B69D-4864-8E98-5DF8C1695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868" y="90055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19" name="Picture 2">
          <a:extLst>
            <a:ext uri="{FF2B5EF4-FFF2-40B4-BE49-F238E27FC236}">
              <a16:creationId xmlns:a16="http://schemas.microsoft.com/office/drawing/2014/main" id="{AF469390-E262-42F9-AEC1-AB055C058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374650</xdr:colOff>
      <xdr:row>0</xdr:row>
      <xdr:rowOff>96982</xdr:rowOff>
    </xdr:from>
    <xdr:to>
      <xdr:col>0</xdr:col>
      <xdr:colOff>1206500</xdr:colOff>
      <xdr:row>1</xdr:row>
      <xdr:rowOff>390987</xdr:rowOff>
    </xdr:to>
    <xdr:pic>
      <xdr:nvPicPr>
        <xdr:cNvPr id="120" name="Picture 2">
          <a:extLst>
            <a:ext uri="{FF2B5EF4-FFF2-40B4-BE49-F238E27FC236}">
              <a16:creationId xmlns:a16="http://schemas.microsoft.com/office/drawing/2014/main" id="{05C2D601-3682-4BC3-823D-899B7BB0F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650" y="96982"/>
          <a:ext cx="831850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42718</xdr:colOff>
      <xdr:row>0</xdr:row>
      <xdr:rowOff>101601</xdr:rowOff>
    </xdr:from>
    <xdr:to>
      <xdr:col>11</xdr:col>
      <xdr:colOff>365413</xdr:colOff>
      <xdr:row>1</xdr:row>
      <xdr:rowOff>395606</xdr:rowOff>
    </xdr:to>
    <xdr:pic>
      <xdr:nvPicPr>
        <xdr:cNvPr id="121" name="Picture 2">
          <a:extLst>
            <a:ext uri="{FF2B5EF4-FFF2-40B4-BE49-F238E27FC236}">
              <a16:creationId xmlns:a16="http://schemas.microsoft.com/office/drawing/2014/main" id="{BA4624EC-DC05-4482-99F7-4454C6AE2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9647" y="101601"/>
          <a:ext cx="725466" cy="71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O29"/>
  <sheetViews>
    <sheetView showZeros="0" tabSelected="1" zoomScale="80" zoomScaleNormal="80" workbookViewId="0">
      <selection activeCell="R6" sqref="R6"/>
    </sheetView>
  </sheetViews>
  <sheetFormatPr defaultColWidth="9.07421875" defaultRowHeight="14.15"/>
  <cols>
    <col min="1" max="1" width="5.69140625" style="59" customWidth="1"/>
    <col min="2" max="2" width="15.61328125" style="59" customWidth="1"/>
    <col min="3" max="3" width="7.15234375" style="84" customWidth="1"/>
    <col min="4" max="4" width="5.61328125" style="59" customWidth="1"/>
    <col min="5" max="5" width="5.69140625" style="59" customWidth="1"/>
    <col min="6" max="6" width="15.61328125" style="59" customWidth="1"/>
    <col min="7" max="7" width="13.4609375" style="85" customWidth="1"/>
    <col min="8" max="8" width="5.921875" style="59" customWidth="1"/>
    <col min="9" max="9" width="7.921875" style="59" customWidth="1"/>
    <col min="10" max="10" width="15.61328125" style="59" customWidth="1"/>
    <col min="11" max="11" width="5.61328125" style="86" customWidth="1"/>
    <col min="12" max="12" width="6.15234375" style="59" customWidth="1"/>
    <col min="13" max="13" width="4.69140625" style="59" customWidth="1"/>
    <col min="14" max="14" width="15.61328125" style="59" customWidth="1"/>
    <col min="15" max="15" width="10.61328125" style="86" customWidth="1"/>
    <col min="16" max="16384" width="9.07421875" style="59"/>
  </cols>
  <sheetData>
    <row r="1" spans="1:15" s="55" customFormat="1" ht="85.65" customHeight="1">
      <c r="A1" s="206" t="s">
        <v>83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spans="1:15" s="34" customFormat="1" ht="30" customHeight="1" thickBot="1">
      <c r="A2" s="207" t="s">
        <v>91</v>
      </c>
      <c r="B2" s="207"/>
      <c r="C2" s="207"/>
      <c r="E2" s="207" t="s">
        <v>121</v>
      </c>
      <c r="F2" s="207"/>
      <c r="G2" s="208"/>
      <c r="H2" s="56"/>
      <c r="I2" s="215" t="s">
        <v>122</v>
      </c>
      <c r="J2" s="216"/>
      <c r="K2" s="217"/>
      <c r="M2" s="209" t="s">
        <v>201</v>
      </c>
      <c r="N2" s="210"/>
      <c r="O2" s="211"/>
    </row>
    <row r="3" spans="1:15" ht="15" customHeight="1" thickBot="1">
      <c r="A3" s="57">
        <v>1</v>
      </c>
      <c r="B3" s="58" t="str">
        <f>Point!B3</f>
        <v>Erik M.</v>
      </c>
      <c r="C3" s="138">
        <f>Point!C3</f>
        <v>38</v>
      </c>
      <c r="E3" s="57">
        <v>1</v>
      </c>
      <c r="F3" s="60" t="str">
        <f>Money!B3</f>
        <v>René S.</v>
      </c>
      <c r="G3" s="135">
        <f>Money!C3</f>
        <v>3170000</v>
      </c>
      <c r="H3" s="61"/>
      <c r="I3" s="57">
        <v>1</v>
      </c>
      <c r="J3" s="58" t="str">
        <f>Puts!B3</f>
        <v>Erik M.</v>
      </c>
      <c r="K3" s="58">
        <f>Puts!C3</f>
        <v>90</v>
      </c>
      <c r="L3" s="61"/>
      <c r="M3" s="62">
        <v>1</v>
      </c>
      <c r="N3" s="63" t="str">
        <f>'Tæt Flag'!B5</f>
        <v>Kim P</v>
      </c>
      <c r="O3" s="134">
        <f>'Tæt Flag'!D5</f>
        <v>1</v>
      </c>
    </row>
    <row r="4" spans="1:15" ht="15" customHeight="1" thickBot="1">
      <c r="A4" s="65">
        <v>2</v>
      </c>
      <c r="B4" s="58" t="str">
        <f>Point!B4</f>
        <v>Ole S.</v>
      </c>
      <c r="C4" s="138">
        <f>Point!C4</f>
        <v>32</v>
      </c>
      <c r="E4" s="65">
        <v>2</v>
      </c>
      <c r="F4" s="60" t="str">
        <f>Money!B4</f>
        <v>Erik M.</v>
      </c>
      <c r="G4" s="135">
        <f>Money!C4</f>
        <v>2970000</v>
      </c>
      <c r="H4" s="61"/>
      <c r="I4" s="65">
        <v>2</v>
      </c>
      <c r="J4" s="58" t="str">
        <f>Puts!B4</f>
        <v>Morten C.</v>
      </c>
      <c r="K4" s="58">
        <f>Puts!C4</f>
        <v>95</v>
      </c>
      <c r="L4" s="61"/>
      <c r="M4" s="66">
        <v>2</v>
      </c>
      <c r="N4" s="63" t="str">
        <f>'Tæt Flag'!B6</f>
        <v>Martin K</v>
      </c>
      <c r="O4" s="134">
        <f>'Tæt Flag'!D6</f>
        <v>1.96</v>
      </c>
    </row>
    <row r="5" spans="1:15" ht="15" customHeight="1" thickBot="1">
      <c r="A5" s="69">
        <v>3</v>
      </c>
      <c r="B5" s="139" t="str">
        <f>Point!B5</f>
        <v>Morten C.</v>
      </c>
      <c r="C5" s="140">
        <f>Point!C5</f>
        <v>31</v>
      </c>
      <c r="E5" s="69">
        <v>3</v>
      </c>
      <c r="F5" s="136" t="str">
        <f>Money!B5</f>
        <v>Ole S.</v>
      </c>
      <c r="G5" s="137">
        <f>Money!C5</f>
        <v>2900000</v>
      </c>
      <c r="H5" s="61"/>
      <c r="I5" s="69">
        <v>3</v>
      </c>
      <c r="J5" s="58" t="str">
        <f>Puts!B5</f>
        <v>Karsten V.</v>
      </c>
      <c r="K5" s="58">
        <f>Puts!C5</f>
        <v>99</v>
      </c>
      <c r="L5" s="61"/>
      <c r="M5" s="70">
        <v>3</v>
      </c>
      <c r="N5" s="63" t="str">
        <f>'Tæt Flag'!B7</f>
        <v>Peder C.</v>
      </c>
      <c r="O5" s="134">
        <f>'Tæt Flag'!D7</f>
        <v>2.02</v>
      </c>
    </row>
    <row r="6" spans="1:15" ht="15" customHeight="1" thickBot="1">
      <c r="A6" s="72">
        <v>4</v>
      </c>
      <c r="B6" s="124" t="str">
        <f>Point!B6</f>
        <v>René S.</v>
      </c>
      <c r="C6" s="124">
        <f>Point!C6</f>
        <v>29</v>
      </c>
      <c r="E6" s="72">
        <v>4</v>
      </c>
      <c r="F6" s="125" t="str">
        <f>Money!B6</f>
        <v>Kim P.</v>
      </c>
      <c r="G6" s="126">
        <f>Money!C6</f>
        <v>2730000</v>
      </c>
      <c r="H6" s="61"/>
      <c r="I6" s="72">
        <v>4</v>
      </c>
      <c r="J6" s="124" t="str">
        <f>Puts!B6</f>
        <v>Carsten L.</v>
      </c>
      <c r="K6" s="124">
        <f>Puts!C6</f>
        <v>99</v>
      </c>
      <c r="L6" s="61"/>
      <c r="M6" s="73">
        <v>4</v>
      </c>
      <c r="N6" s="63" t="str">
        <f>'Tæt Flag'!B8</f>
        <v>René S.</v>
      </c>
      <c r="O6" s="134">
        <f>'Tæt Flag'!D8</f>
        <v>2.62</v>
      </c>
    </row>
    <row r="7" spans="1:15" ht="15" customHeight="1" thickBot="1">
      <c r="A7" s="75">
        <v>5</v>
      </c>
      <c r="B7" s="124" t="str">
        <f>Point!B7</f>
        <v>Martin K.</v>
      </c>
      <c r="C7" s="124">
        <f>Point!C7</f>
        <v>28</v>
      </c>
      <c r="E7" s="75">
        <v>5</v>
      </c>
      <c r="F7" s="125" t="str">
        <f>Money!B7</f>
        <v>Karsten V.</v>
      </c>
      <c r="G7" s="126">
        <f>Money!C7</f>
        <v>2470000</v>
      </c>
      <c r="H7" s="61"/>
      <c r="I7" s="75">
        <v>5</v>
      </c>
      <c r="J7" s="124" t="str">
        <f>Puts!B7</f>
        <v>Anders N.</v>
      </c>
      <c r="K7" s="124">
        <f>Puts!C7</f>
        <v>102</v>
      </c>
      <c r="L7" s="61"/>
      <c r="M7" s="76">
        <v>5</v>
      </c>
      <c r="N7" s="63" t="str">
        <f>'Tæt Flag'!B9</f>
        <v>Anders N</v>
      </c>
      <c r="O7" s="134">
        <f>'Tæt Flag'!D9</f>
        <v>3.53</v>
      </c>
    </row>
    <row r="8" spans="1:15" ht="15" customHeight="1" thickBot="1">
      <c r="A8" s="75">
        <v>6</v>
      </c>
      <c r="B8" s="124" t="str">
        <f>Point!B8</f>
        <v>Carsten L.</v>
      </c>
      <c r="C8" s="124">
        <f>Point!C8</f>
        <v>28</v>
      </c>
      <c r="E8" s="75">
        <v>6</v>
      </c>
      <c r="F8" s="125" t="str">
        <f>Money!B8</f>
        <v>Morten C.</v>
      </c>
      <c r="G8" s="126">
        <f>Money!C8</f>
        <v>2390000</v>
      </c>
      <c r="H8" s="61"/>
      <c r="I8" s="75">
        <v>6</v>
      </c>
      <c r="J8" s="124" t="str">
        <f>Puts!B8</f>
        <v>René S.</v>
      </c>
      <c r="K8" s="124">
        <f>Puts!C8</f>
        <v>103</v>
      </c>
      <c r="L8" s="61"/>
      <c r="M8" s="76">
        <v>6</v>
      </c>
      <c r="N8" s="63" t="str">
        <f>'Tæt Flag'!B10</f>
        <v>Henning B.</v>
      </c>
      <c r="O8" s="134">
        <f>'Tæt Flag'!D10</f>
        <v>6.52</v>
      </c>
    </row>
    <row r="9" spans="1:15" ht="15" customHeight="1" thickBot="1">
      <c r="A9" s="75">
        <v>7</v>
      </c>
      <c r="B9" s="124" t="str">
        <f>Point!B9</f>
        <v>Karsten V.</v>
      </c>
      <c r="C9" s="124">
        <f>Point!C9</f>
        <v>27</v>
      </c>
      <c r="E9" s="75">
        <v>7</v>
      </c>
      <c r="F9" s="125" t="str">
        <f>Money!B9</f>
        <v>Martin K.</v>
      </c>
      <c r="G9" s="126">
        <f>Money!C9</f>
        <v>2320000</v>
      </c>
      <c r="H9" s="61"/>
      <c r="I9" s="75">
        <v>7</v>
      </c>
      <c r="J9" s="124" t="str">
        <f>Puts!B9</f>
        <v>Kim P.</v>
      </c>
      <c r="K9" s="124">
        <f>Puts!C9</f>
        <v>103</v>
      </c>
      <c r="L9" s="61"/>
      <c r="M9" s="76">
        <v>7</v>
      </c>
      <c r="N9" s="63" t="str">
        <f>'Tæt Flag'!B11</f>
        <v>Karsten V.</v>
      </c>
      <c r="O9" s="134">
        <f>'Tæt Flag'!D11</f>
        <v>8.23</v>
      </c>
    </row>
    <row r="10" spans="1:15" ht="15" customHeight="1" thickBot="1">
      <c r="A10" s="75">
        <v>8</v>
      </c>
      <c r="B10" s="124" t="str">
        <f>Point!B10</f>
        <v>Steen N.</v>
      </c>
      <c r="C10" s="124">
        <f>Point!C10</f>
        <v>25</v>
      </c>
      <c r="E10" s="75">
        <v>8</v>
      </c>
      <c r="F10" s="125" t="str">
        <f>Money!B10</f>
        <v>Steen N.</v>
      </c>
      <c r="G10" s="126">
        <f>Money!C10</f>
        <v>2250000</v>
      </c>
      <c r="H10" s="61"/>
      <c r="I10" s="75">
        <v>8</v>
      </c>
      <c r="J10" s="124" t="str">
        <f>Puts!B10</f>
        <v>Henning B.</v>
      </c>
      <c r="K10" s="124">
        <f>Puts!C10</f>
        <v>104</v>
      </c>
      <c r="L10" s="61"/>
      <c r="M10" s="76">
        <v>8</v>
      </c>
      <c r="N10" s="63">
        <f>'Tæt Flag'!B12</f>
        <v>0</v>
      </c>
      <c r="O10" s="134">
        <f>'Tæt Flag'!D12</f>
        <v>0</v>
      </c>
    </row>
    <row r="11" spans="1:15" ht="15" customHeight="1" thickBot="1">
      <c r="A11" s="75">
        <v>9</v>
      </c>
      <c r="B11" s="124" t="str">
        <f>Point!B11</f>
        <v>Kim P.</v>
      </c>
      <c r="C11" s="124">
        <f>Point!C11</f>
        <v>25</v>
      </c>
      <c r="E11" s="75">
        <v>9</v>
      </c>
      <c r="F11" s="125" t="str">
        <f>Money!B11</f>
        <v>Carsten L.</v>
      </c>
      <c r="G11" s="126">
        <f>Money!C11</f>
        <v>2250000</v>
      </c>
      <c r="H11" s="61"/>
      <c r="I11" s="75">
        <v>9</v>
      </c>
      <c r="J11" s="124" t="str">
        <f>Puts!B11</f>
        <v>Martin K.</v>
      </c>
      <c r="K11" s="124">
        <f>Puts!C11</f>
        <v>104</v>
      </c>
      <c r="L11" s="61"/>
      <c r="M11" s="76">
        <v>9</v>
      </c>
      <c r="N11" s="63">
        <f>'Tæt Flag'!B13</f>
        <v>0</v>
      </c>
      <c r="O11" s="134">
        <f>'Tæt Flag'!D13</f>
        <v>0</v>
      </c>
    </row>
    <row r="12" spans="1:15" ht="15" customHeight="1" thickBot="1">
      <c r="A12" s="75">
        <v>10</v>
      </c>
      <c r="B12" s="124" t="str">
        <f>Point!B12</f>
        <v>Martin A.</v>
      </c>
      <c r="C12" s="124">
        <f>Point!C12</f>
        <v>23</v>
      </c>
      <c r="E12" s="75">
        <v>10</v>
      </c>
      <c r="F12" s="125" t="str">
        <f>Money!B12</f>
        <v>Anders N.</v>
      </c>
      <c r="G12" s="126">
        <f>Money!C12</f>
        <v>2210000</v>
      </c>
      <c r="H12" s="61"/>
      <c r="I12" s="75">
        <v>10</v>
      </c>
      <c r="J12" s="124" t="str">
        <f>Puts!B12</f>
        <v>Jan H.</v>
      </c>
      <c r="K12" s="124">
        <f>Puts!C12</f>
        <v>104</v>
      </c>
      <c r="L12" s="61"/>
      <c r="M12" s="76">
        <v>10</v>
      </c>
      <c r="N12" s="63">
        <f>'Tæt Flag'!B14</f>
        <v>0</v>
      </c>
      <c r="O12" s="134">
        <f>'Tæt Flag'!D14</f>
        <v>0</v>
      </c>
    </row>
    <row r="13" spans="1:15" ht="15" customHeight="1" thickBot="1">
      <c r="A13" s="75">
        <v>11</v>
      </c>
      <c r="B13" s="124" t="str">
        <f>Point!B13</f>
        <v>Anders N.</v>
      </c>
      <c r="C13" s="124">
        <f>Point!C13</f>
        <v>22</v>
      </c>
      <c r="E13" s="75">
        <v>11</v>
      </c>
      <c r="F13" s="125" t="str">
        <f>Money!B13</f>
        <v>Martin A.</v>
      </c>
      <c r="G13" s="126">
        <f>Money!C13</f>
        <v>2070000</v>
      </c>
      <c r="H13" s="61"/>
      <c r="I13" s="75">
        <v>11</v>
      </c>
      <c r="J13" s="124" t="str">
        <f>Puts!B13</f>
        <v>Børge H.</v>
      </c>
      <c r="K13" s="124">
        <f>Puts!C13</f>
        <v>105</v>
      </c>
      <c r="L13" s="61"/>
      <c r="M13" s="77"/>
      <c r="N13" s="78"/>
      <c r="O13" s="79"/>
    </row>
    <row r="14" spans="1:15" ht="15" customHeight="1" thickBot="1">
      <c r="A14" s="75">
        <v>12</v>
      </c>
      <c r="B14" s="124" t="str">
        <f>Point!B14</f>
        <v>Peder C.</v>
      </c>
      <c r="C14" s="124">
        <f>Point!C14</f>
        <v>22</v>
      </c>
      <c r="E14" s="75">
        <v>12</v>
      </c>
      <c r="F14" s="125" t="str">
        <f>Money!B14</f>
        <v>Jens L.</v>
      </c>
      <c r="G14" s="126">
        <f>Money!C14</f>
        <v>2050000</v>
      </c>
      <c r="H14" s="61"/>
      <c r="I14" s="75">
        <v>12</v>
      </c>
      <c r="J14" s="124" t="str">
        <f>Puts!B14</f>
        <v>Robin T.</v>
      </c>
      <c r="K14" s="124">
        <f>Puts!C14</f>
        <v>105</v>
      </c>
      <c r="L14" s="61"/>
      <c r="M14" s="218" t="s">
        <v>123</v>
      </c>
      <c r="N14" s="218"/>
      <c r="O14" s="218"/>
    </row>
    <row r="15" spans="1:15" ht="15" customHeight="1" thickBot="1">
      <c r="A15" s="75">
        <v>13</v>
      </c>
      <c r="B15" s="124" t="str">
        <f>Point!B15</f>
        <v>Jens L.</v>
      </c>
      <c r="C15" s="124">
        <f>Point!C15</f>
        <v>22</v>
      </c>
      <c r="E15" s="75">
        <v>13</v>
      </c>
      <c r="F15" s="125" t="str">
        <f>Money!B15</f>
        <v>Peder C.</v>
      </c>
      <c r="G15" s="126">
        <f>Money!C15</f>
        <v>1900000</v>
      </c>
      <c r="H15" s="61"/>
      <c r="I15" s="75">
        <v>13</v>
      </c>
      <c r="J15" s="124" t="str">
        <f>Puts!B15</f>
        <v>Jens L.</v>
      </c>
      <c r="K15" s="124">
        <f>Puts!C15</f>
        <v>105</v>
      </c>
      <c r="L15" s="61"/>
      <c r="M15" s="219"/>
      <c r="N15" s="219"/>
      <c r="O15" s="219"/>
    </row>
    <row r="16" spans="1:15" ht="15" customHeight="1" thickBot="1">
      <c r="A16" s="75">
        <v>14</v>
      </c>
      <c r="B16" s="124" t="str">
        <f>Point!B16</f>
        <v>Jan H.</v>
      </c>
      <c r="C16" s="124">
        <f>Point!C16</f>
        <v>18</v>
      </c>
      <c r="E16" s="75">
        <v>14</v>
      </c>
      <c r="F16" s="125" t="str">
        <f>Money!B16</f>
        <v>Jan H.</v>
      </c>
      <c r="G16" s="126">
        <f>Money!C16</f>
        <v>1570000</v>
      </c>
      <c r="H16" s="61"/>
      <c r="I16" s="75">
        <v>14</v>
      </c>
      <c r="J16" s="124" t="str">
        <f>Puts!B16</f>
        <v>Claus J.</v>
      </c>
      <c r="K16" s="124">
        <f>Puts!C16</f>
        <v>106</v>
      </c>
      <c r="L16" s="61"/>
      <c r="M16" s="76"/>
      <c r="N16" s="81"/>
      <c r="O16" s="80"/>
    </row>
    <row r="17" spans="1:15" ht="15" customHeight="1" thickBot="1">
      <c r="A17" s="75">
        <v>15</v>
      </c>
      <c r="B17" s="124" t="str">
        <f>Point!B17</f>
        <v>Bo H.</v>
      </c>
      <c r="C17" s="124">
        <f>Point!C17</f>
        <v>11</v>
      </c>
      <c r="E17" s="75">
        <v>15</v>
      </c>
      <c r="F17" s="125" t="str">
        <f>Money!B17</f>
        <v>Bo H.</v>
      </c>
      <c r="G17" s="126">
        <f>Money!C17</f>
        <v>1210000</v>
      </c>
      <c r="H17" s="61"/>
      <c r="I17" s="75">
        <v>15</v>
      </c>
      <c r="J17" s="124" t="str">
        <f>Puts!B17</f>
        <v>Bo H.</v>
      </c>
      <c r="K17" s="124">
        <f>Puts!C17</f>
        <v>106</v>
      </c>
      <c r="L17" s="61"/>
      <c r="M17" s="76"/>
      <c r="N17" s="81"/>
      <c r="O17" s="80"/>
    </row>
    <row r="18" spans="1:15" ht="15" customHeight="1" thickBot="1">
      <c r="A18" s="75">
        <v>16</v>
      </c>
      <c r="B18" s="124" t="str">
        <f>Point!B18</f>
        <v>Børge H.</v>
      </c>
      <c r="C18" s="124">
        <f>Point!C18</f>
        <v>8</v>
      </c>
      <c r="E18" s="75">
        <v>16</v>
      </c>
      <c r="F18" s="125" t="str">
        <f>Money!B18</f>
        <v>Børge H.</v>
      </c>
      <c r="G18" s="126">
        <f>Money!C18</f>
        <v>950000</v>
      </c>
      <c r="H18" s="61"/>
      <c r="I18" s="75">
        <v>16</v>
      </c>
      <c r="J18" s="124" t="str">
        <f>Puts!B18</f>
        <v>Steen N.</v>
      </c>
      <c r="K18" s="124">
        <f>Puts!C18</f>
        <v>106</v>
      </c>
      <c r="L18" s="61"/>
      <c r="M18" s="76"/>
      <c r="N18" s="81"/>
      <c r="O18" s="80"/>
    </row>
    <row r="19" spans="1:15" ht="15" customHeight="1" thickBot="1">
      <c r="A19" s="75">
        <v>17</v>
      </c>
      <c r="B19" s="124" t="str">
        <f>Point!B19</f>
        <v>Henning B.</v>
      </c>
      <c r="C19" s="124">
        <f>Point!C19</f>
        <v>5</v>
      </c>
      <c r="E19" s="75">
        <v>17</v>
      </c>
      <c r="F19" s="125" t="str">
        <f>Money!B19</f>
        <v>Henning B.</v>
      </c>
      <c r="G19" s="126">
        <f>Money!C19</f>
        <v>870000</v>
      </c>
      <c r="H19" s="61"/>
      <c r="I19" s="75">
        <v>17</v>
      </c>
      <c r="J19" s="124" t="str">
        <f>Puts!B19</f>
        <v>Jesper V.</v>
      </c>
      <c r="K19" s="124">
        <f>Puts!C19</f>
        <v>106</v>
      </c>
      <c r="L19" s="61"/>
      <c r="M19" s="76"/>
      <c r="N19" s="81"/>
      <c r="O19" s="80"/>
    </row>
    <row r="20" spans="1:15" ht="15" customHeight="1" thickBot="1">
      <c r="A20" s="75">
        <v>18</v>
      </c>
      <c r="B20" s="124" t="str">
        <f>Point!B20</f>
        <v>Jesper V.</v>
      </c>
      <c r="C20" s="124">
        <f>Point!C20</f>
        <v>4</v>
      </c>
      <c r="E20" s="75">
        <v>18</v>
      </c>
      <c r="F20" s="125" t="str">
        <f>Money!B20</f>
        <v>Jesper V.</v>
      </c>
      <c r="G20" s="126">
        <f>Money!C20</f>
        <v>520000</v>
      </c>
      <c r="H20" s="61"/>
      <c r="I20" s="75">
        <v>18</v>
      </c>
      <c r="J20" s="124" t="str">
        <f>Puts!B20</f>
        <v>Ole S.</v>
      </c>
      <c r="K20" s="124">
        <f>Puts!C20</f>
        <v>107</v>
      </c>
      <c r="L20" s="61"/>
      <c r="M20" s="76"/>
      <c r="N20" s="81"/>
      <c r="O20" s="80"/>
    </row>
    <row r="21" spans="1:15" ht="15" customHeight="1" thickBot="1">
      <c r="A21" s="75">
        <v>19</v>
      </c>
      <c r="B21" s="124" t="str">
        <f>Point!B21</f>
        <v>Claus J.</v>
      </c>
      <c r="C21" s="124">
        <f>Point!C21</f>
        <v>4</v>
      </c>
      <c r="E21" s="75">
        <v>19</v>
      </c>
      <c r="F21" s="125" t="str">
        <f>Money!B21</f>
        <v>Claus J.</v>
      </c>
      <c r="G21" s="126">
        <f>Money!C21</f>
        <v>440000</v>
      </c>
      <c r="H21" s="61"/>
      <c r="I21" s="75">
        <v>19</v>
      </c>
      <c r="J21" s="124" t="str">
        <f>Puts!B21</f>
        <v>Torben J.</v>
      </c>
      <c r="K21" s="124">
        <f>Puts!C21</f>
        <v>108</v>
      </c>
      <c r="L21" s="61"/>
      <c r="M21" s="82"/>
      <c r="N21" s="82"/>
      <c r="O21" s="82"/>
    </row>
    <row r="22" spans="1:15" ht="15" customHeight="1" thickBot="1">
      <c r="A22" s="75">
        <v>20</v>
      </c>
      <c r="B22" s="124" t="str">
        <f>Point!B22</f>
        <v>Robin T.</v>
      </c>
      <c r="C22" s="124">
        <f>Point!C22</f>
        <v>3</v>
      </c>
      <c r="E22" s="75">
        <v>20</v>
      </c>
      <c r="F22" s="125" t="str">
        <f>Money!B22</f>
        <v>Robin T.</v>
      </c>
      <c r="G22" s="126">
        <f>Money!C22</f>
        <v>250000</v>
      </c>
      <c r="H22" s="61"/>
      <c r="I22" s="75">
        <v>20</v>
      </c>
      <c r="J22" s="124" t="str">
        <f>Puts!B22</f>
        <v>Martin A.</v>
      </c>
      <c r="K22" s="124">
        <f>Puts!C22</f>
        <v>109</v>
      </c>
      <c r="L22" s="61"/>
      <c r="M22" s="77"/>
      <c r="N22" s="78"/>
      <c r="O22" s="83"/>
    </row>
    <row r="23" spans="1:15" ht="15" customHeight="1" thickBot="1">
      <c r="A23" s="75">
        <v>21</v>
      </c>
      <c r="B23" s="124" t="str">
        <f>Point!B23</f>
        <v>Torben J.</v>
      </c>
      <c r="C23" s="124">
        <f>Point!C23</f>
        <v>0</v>
      </c>
      <c r="E23" s="75">
        <v>21</v>
      </c>
      <c r="F23" s="125" t="str">
        <f>Money!B23</f>
        <v>Torben J.</v>
      </c>
      <c r="G23" s="126">
        <f>Money!C23</f>
        <v>100000</v>
      </c>
      <c r="H23" s="61"/>
      <c r="I23" s="75">
        <v>21</v>
      </c>
      <c r="J23" s="124" t="str">
        <f>Puts!B23</f>
        <v>Per. N.</v>
      </c>
      <c r="K23" s="124">
        <f>Puts!C23</f>
        <v>110</v>
      </c>
      <c r="L23" s="61"/>
      <c r="M23" s="77"/>
      <c r="N23" s="78"/>
      <c r="O23" s="83"/>
    </row>
    <row r="24" spans="1:15" ht="15" customHeight="1" thickBot="1">
      <c r="A24" s="75">
        <v>22</v>
      </c>
      <c r="B24" s="124" t="str">
        <f>Point!B24</f>
        <v>John S.</v>
      </c>
      <c r="C24" s="124">
        <f>Point!C24</f>
        <v>0</v>
      </c>
      <c r="E24" s="75">
        <v>22</v>
      </c>
      <c r="F24" s="125" t="str">
        <f>Money!B24</f>
        <v>Per. N.</v>
      </c>
      <c r="G24" s="126">
        <f>Money!C24</f>
        <v>100000</v>
      </c>
      <c r="H24" s="61"/>
      <c r="I24" s="75">
        <v>22</v>
      </c>
      <c r="J24" s="124" t="str">
        <f>Puts!B24</f>
        <v>John S.</v>
      </c>
      <c r="K24" s="124">
        <f>Puts!C24</f>
        <v>111</v>
      </c>
      <c r="L24" s="61"/>
      <c r="M24" s="77"/>
      <c r="N24" s="78"/>
      <c r="O24" s="83"/>
    </row>
    <row r="25" spans="1:15" ht="15" customHeight="1" thickBot="1">
      <c r="A25" s="75">
        <v>23</v>
      </c>
      <c r="B25" s="124" t="str">
        <f>Point!B25</f>
        <v>Per. N.</v>
      </c>
      <c r="C25" s="124">
        <f>Point!C25</f>
        <v>0</v>
      </c>
      <c r="E25" s="75">
        <v>23</v>
      </c>
      <c r="F25" s="125" t="str">
        <f>Money!B25</f>
        <v>John S.</v>
      </c>
      <c r="G25" s="126">
        <f>Money!C25</f>
        <v>0</v>
      </c>
      <c r="H25" s="61"/>
      <c r="I25" s="75">
        <v>23</v>
      </c>
      <c r="J25" s="124" t="str">
        <f>Puts!B25</f>
        <v>Henning V.</v>
      </c>
      <c r="K25" s="124">
        <f>Puts!C25</f>
        <v>111</v>
      </c>
      <c r="L25" s="61"/>
      <c r="M25" s="77"/>
      <c r="N25" s="78"/>
      <c r="O25" s="83"/>
    </row>
    <row r="26" spans="1:15" ht="15" customHeight="1">
      <c r="A26" s="75">
        <v>24</v>
      </c>
      <c r="B26" s="124" t="str">
        <f>Point!B26</f>
        <v>Henning V.</v>
      </c>
      <c r="C26" s="124">
        <f>Point!C26</f>
        <v>0</v>
      </c>
      <c r="E26" s="75">
        <v>24</v>
      </c>
      <c r="F26" s="125" t="str">
        <f>Money!B26</f>
        <v>Henning V.</v>
      </c>
      <c r="G26" s="126">
        <f>Money!C26</f>
        <v>0</v>
      </c>
      <c r="H26" s="61"/>
      <c r="I26" s="75">
        <v>24</v>
      </c>
      <c r="J26" s="124" t="str">
        <f>Puts!B26</f>
        <v>Peder C.</v>
      </c>
      <c r="K26" s="124">
        <f>Puts!C26</f>
        <v>113</v>
      </c>
      <c r="L26" s="61"/>
      <c r="M26" s="77"/>
      <c r="N26" s="78"/>
      <c r="O26" s="83"/>
    </row>
    <row r="27" spans="1:15" ht="18" customHeight="1">
      <c r="H27" s="85"/>
      <c r="I27" s="85"/>
    </row>
    <row r="28" spans="1:15" ht="24" customHeight="1">
      <c r="A28" s="212" t="s">
        <v>124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4"/>
    </row>
    <row r="29" spans="1:15" ht="22" customHeight="1">
      <c r="A29" s="203" t="s">
        <v>125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5"/>
    </row>
  </sheetData>
  <sheetProtection selectLockedCells="1" selectUnlockedCells="1"/>
  <mergeCells count="8">
    <mergeCell ref="A29:O29"/>
    <mergeCell ref="A1:O1"/>
    <mergeCell ref="A2:C2"/>
    <mergeCell ref="E2:G2"/>
    <mergeCell ref="M2:O2"/>
    <mergeCell ref="A28:O28"/>
    <mergeCell ref="I2:K2"/>
    <mergeCell ref="M14:O15"/>
  </mergeCells>
  <printOptions horizontalCentered="1" verticalCentered="1"/>
  <pageMargins left="0.43000000000000005" right="0.43000000000000005" top="0.55000000000000004" bottom="0.55000000000000004" header="0.51" footer="0.51"/>
  <pageSetup paperSize="9" scale="95" firstPageNumber="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C1E93-FB4F-45B1-8730-59E094CC7DF8}">
  <sheetPr>
    <pageSetUpPr fitToPage="1"/>
  </sheetPr>
  <dimension ref="A1:AH104"/>
  <sheetViews>
    <sheetView showZeros="0" workbookViewId="0">
      <selection activeCell="H7" sqref="H7"/>
    </sheetView>
  </sheetViews>
  <sheetFormatPr defaultColWidth="9.15234375" defaultRowHeight="17.600000000000001"/>
  <cols>
    <col min="1" max="1" width="29.23046875" style="49" customWidth="1"/>
    <col min="2" max="2" width="8.4609375" style="54" customWidth="1"/>
    <col min="3" max="3" width="6.84375" style="50" customWidth="1"/>
    <col min="4" max="4" width="16.69140625" style="50" customWidth="1"/>
    <col min="5" max="5" width="8.23046875" style="50" customWidth="1"/>
    <col min="6" max="6" width="9.53515625" style="54" customWidth="1"/>
    <col min="7" max="7" width="10.15234375" style="52" customWidth="1"/>
    <col min="8" max="8" width="11.84375" style="52" customWidth="1"/>
    <col min="9" max="9" width="14.4609375" style="50" customWidth="1"/>
    <col min="10" max="10" width="6.4609375" style="44" customWidth="1"/>
    <col min="11" max="11" width="5.69140625" style="44" customWidth="1"/>
    <col min="12" max="12" width="10.4609375" style="44" customWidth="1"/>
    <col min="13" max="15" width="10.4609375" style="44" hidden="1" customWidth="1"/>
    <col min="16" max="16" width="7.4609375" style="44" hidden="1" customWidth="1"/>
    <col min="17" max="17" width="9.23046875" style="53" hidden="1" customWidth="1"/>
    <col min="18" max="34" width="0" style="44" hidden="1" customWidth="1"/>
    <col min="35" max="16384" width="9.15234375" style="44"/>
  </cols>
  <sheetData>
    <row r="1" spans="1:34" s="6" customFormat="1" ht="33.65" customHeight="1">
      <c r="A1" s="252" t="s">
        <v>83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4"/>
      <c r="N1" s="4"/>
      <c r="O1" s="4"/>
      <c r="P1" s="5"/>
      <c r="Q1" s="5"/>
      <c r="R1" s="5"/>
      <c r="S1" s="5"/>
      <c r="T1" s="5"/>
      <c r="U1" s="5"/>
    </row>
    <row r="2" spans="1:34" s="8" customFormat="1" ht="36" customHeight="1" thickBot="1">
      <c r="A2" s="253" t="s">
        <v>158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7"/>
      <c r="N2" s="7"/>
      <c r="O2" s="7"/>
      <c r="Q2" s="9"/>
    </row>
    <row r="3" spans="1:34" s="8" customFormat="1" ht="18.649999999999999" customHeight="1">
      <c r="A3" s="254" t="s">
        <v>247</v>
      </c>
      <c r="B3" s="254"/>
      <c r="C3" s="254"/>
      <c r="D3" s="254"/>
      <c r="E3" s="254"/>
      <c r="F3" s="254"/>
      <c r="G3" s="254"/>
      <c r="H3" s="254"/>
      <c r="I3" s="254"/>
      <c r="J3" s="10"/>
      <c r="K3" s="255" t="s">
        <v>86</v>
      </c>
      <c r="L3" s="256"/>
      <c r="M3" s="11"/>
      <c r="N3" s="11"/>
      <c r="O3" s="11"/>
      <c r="Q3" s="9"/>
    </row>
    <row r="4" spans="1:34" s="8" customFormat="1" ht="21.65" customHeight="1" thickBot="1">
      <c r="A4" s="254"/>
      <c r="B4" s="254"/>
      <c r="C4" s="254"/>
      <c r="D4" s="254"/>
      <c r="E4" s="254"/>
      <c r="F4" s="254"/>
      <c r="G4" s="254"/>
      <c r="H4" s="254"/>
      <c r="I4" s="254"/>
      <c r="J4" s="12"/>
      <c r="K4" s="257">
        <f>Tourp!C18</f>
        <v>5000000</v>
      </c>
      <c r="L4" s="258"/>
      <c r="M4" s="13"/>
      <c r="N4" s="13"/>
      <c r="O4" s="13"/>
      <c r="Q4" s="9"/>
    </row>
    <row r="5" spans="1:34" s="8" customFormat="1" ht="27" customHeight="1">
      <c r="A5" s="193" t="s">
        <v>87</v>
      </c>
      <c r="B5" s="15" t="s">
        <v>49</v>
      </c>
      <c r="C5" s="16" t="s">
        <v>88</v>
      </c>
      <c r="D5" s="17" t="s">
        <v>89</v>
      </c>
      <c r="E5" s="18" t="s">
        <v>90</v>
      </c>
      <c r="F5" s="264" t="s">
        <v>91</v>
      </c>
      <c r="G5" s="20" t="s">
        <v>92</v>
      </c>
      <c r="H5" s="20" t="s">
        <v>93</v>
      </c>
      <c r="I5" s="21" t="s">
        <v>94</v>
      </c>
      <c r="J5" s="22"/>
      <c r="K5" s="259" t="s">
        <v>95</v>
      </c>
      <c r="L5" s="260"/>
      <c r="M5" s="23"/>
      <c r="N5" s="23"/>
      <c r="O5" s="23"/>
      <c r="Q5" s="9">
        <v>2</v>
      </c>
      <c r="R5" s="8">
        <v>3</v>
      </c>
      <c r="S5" s="8">
        <v>4</v>
      </c>
      <c r="T5" s="8">
        <v>5</v>
      </c>
      <c r="U5" s="8">
        <v>6</v>
      </c>
      <c r="V5" s="8">
        <v>7</v>
      </c>
      <c r="W5" s="8">
        <v>8</v>
      </c>
      <c r="X5" s="8">
        <v>9</v>
      </c>
      <c r="Y5" s="8" t="s">
        <v>96</v>
      </c>
      <c r="AA5" s="9">
        <v>2</v>
      </c>
      <c r="AB5" s="8">
        <v>3</v>
      </c>
      <c r="AC5" s="8">
        <v>4</v>
      </c>
      <c r="AD5" s="8">
        <v>5</v>
      </c>
      <c r="AE5" s="8">
        <v>6</v>
      </c>
      <c r="AF5" s="8">
        <v>7</v>
      </c>
      <c r="AG5" s="8">
        <v>8</v>
      </c>
      <c r="AH5" s="8">
        <v>9</v>
      </c>
    </row>
    <row r="6" spans="1:34" s="34" customFormat="1" ht="18" customHeight="1">
      <c r="A6" s="24"/>
      <c r="B6" s="25"/>
      <c r="C6" s="25"/>
      <c r="D6" s="26"/>
      <c r="E6" s="25"/>
      <c r="F6" s="263">
        <f>N6</f>
        <v>0</v>
      </c>
      <c r="G6" s="28">
        <f>IF(D6&gt;0,L$12,0)</f>
        <v>0</v>
      </c>
      <c r="H6" s="28">
        <f>IF(E6="",0,IFERROR(O6,0))</f>
        <v>0</v>
      </c>
      <c r="I6" s="29">
        <f>G6+H6</f>
        <v>0</v>
      </c>
      <c r="J6" s="30"/>
      <c r="K6" s="31">
        <v>0.2</v>
      </c>
      <c r="L6" s="32">
        <f t="shared" ref="L6:L29" si="0">$K$4*K6</f>
        <v>1000000</v>
      </c>
      <c r="M6" s="33">
        <v>12</v>
      </c>
      <c r="N6" s="33">
        <f t="shared" ref="N6:N7" si="1">IF(E6=0,0,IF(E6=E5,VLOOKUP(E6,Z:AH,VLOOKUP(E6,P:Y,10,0),0),IF(P6=E6,VLOOKUP(E6,Z:AH,VLOOKUP(E6,P:Y,10,0),0),M6)))</f>
        <v>0</v>
      </c>
      <c r="O6" s="33">
        <f t="shared" ref="O6:O25" si="2">IF(E6=0,0,IF(E6=E5,VLOOKUP(E6,P:X,VLOOKUP(E6,P:Y,10,0),0),IF(P6=E6,VLOOKUP(E6,P:X,VLOOKUP(E6,P:Y,10,0),0),L6)))</f>
        <v>0</v>
      </c>
      <c r="P6" s="8" t="s">
        <v>97</v>
      </c>
      <c r="Q6" s="9"/>
      <c r="R6" s="8"/>
      <c r="S6" s="8"/>
      <c r="T6" s="8"/>
      <c r="U6" s="8"/>
      <c r="V6" s="8"/>
      <c r="W6" s="8"/>
      <c r="X6" s="8"/>
      <c r="Y6" s="33">
        <f t="shared" ref="Y6:Y29" si="3">COUNTIF(E6:E29,P6)</f>
        <v>0</v>
      </c>
      <c r="Z6" s="33" t="str">
        <f>+P6</f>
        <v>T1</v>
      </c>
      <c r="AA6" s="9"/>
      <c r="AB6" s="8"/>
      <c r="AC6" s="8"/>
      <c r="AD6" s="8"/>
      <c r="AE6" s="8"/>
      <c r="AF6" s="8"/>
      <c r="AG6" s="8"/>
      <c r="AH6" s="8"/>
    </row>
    <row r="7" spans="1:34" s="34" customFormat="1" ht="18" customHeight="1">
      <c r="A7" s="24"/>
      <c r="B7" s="25"/>
      <c r="C7" s="25"/>
      <c r="D7" s="25"/>
      <c r="E7" s="25"/>
      <c r="F7" s="263">
        <f t="shared" ref="F7:F23" si="4">N7</f>
        <v>0</v>
      </c>
      <c r="G7" s="28">
        <f t="shared" ref="G7:G29" si="5">IF(D7&gt;0,L$12,0)</f>
        <v>0</v>
      </c>
      <c r="H7" s="28">
        <f>IF(E7="",0,IFERROR(O7,0))</f>
        <v>0</v>
      </c>
      <c r="I7" s="29">
        <f t="shared" ref="I7:I29" si="6">G7+H7</f>
        <v>0</v>
      </c>
      <c r="J7" s="30"/>
      <c r="K7" s="31">
        <v>0.16</v>
      </c>
      <c r="L7" s="32">
        <f t="shared" si="0"/>
        <v>800000</v>
      </c>
      <c r="M7" s="33">
        <v>10</v>
      </c>
      <c r="N7" s="33">
        <f t="shared" si="1"/>
        <v>0</v>
      </c>
      <c r="O7" s="33">
        <f t="shared" si="2"/>
        <v>0</v>
      </c>
      <c r="P7" s="8" t="s">
        <v>98</v>
      </c>
      <c r="Q7" s="9">
        <f>SUM($L7:$L8)/Q$5</f>
        <v>725000</v>
      </c>
      <c r="R7" s="9">
        <f>SUM($L7:$L9)/R$5</f>
        <v>650000</v>
      </c>
      <c r="S7" s="9">
        <f>SUM($L7:$L10)/S$5</f>
        <v>587500</v>
      </c>
      <c r="T7" s="9">
        <f>SUM($L7:$L11)/T$5</f>
        <v>540000</v>
      </c>
      <c r="U7" s="9">
        <f>SUM($L7:$L12)/U$5</f>
        <v>500000</v>
      </c>
      <c r="V7" s="9">
        <f>SUM($L7:$L13)/V$5</f>
        <v>464285.71428571426</v>
      </c>
      <c r="W7" s="9">
        <f>SUM($L7:$L14)/W$5</f>
        <v>425000</v>
      </c>
      <c r="X7" s="9">
        <f>SUM($L7:$L15)/X$5</f>
        <v>388888.88888888888</v>
      </c>
      <c r="Y7" s="33">
        <f t="shared" si="3"/>
        <v>0</v>
      </c>
      <c r="Z7" s="33" t="str">
        <f t="shared" ref="Z7:Z29" si="7">+P7</f>
        <v>T2</v>
      </c>
      <c r="AA7" s="35">
        <f>SUM($M7:$M8)/AA$5</f>
        <v>9</v>
      </c>
      <c r="AB7" s="35">
        <f>SUM($M7:$M9)/AB$5</f>
        <v>8.3333333333333339</v>
      </c>
      <c r="AC7" s="35">
        <f>SUM($M7:$M10)/AC$5</f>
        <v>7.75</v>
      </c>
      <c r="AD7" s="35">
        <f>SUM($M7:$M11)/AD$5</f>
        <v>7.2</v>
      </c>
      <c r="AE7" s="35">
        <f>SUM($M7:$M12)/AE$5</f>
        <v>6.666666666666667</v>
      </c>
      <c r="AF7" s="35">
        <f>SUM($M7:$M13)/AF$5</f>
        <v>6.1428571428571432</v>
      </c>
      <c r="AG7" s="35">
        <f>SUM($M7:$M14)/AG$5</f>
        <v>5.625</v>
      </c>
      <c r="AH7" s="35">
        <f>SUM($M7:$M15)/AH$5</f>
        <v>5.1111111111111107</v>
      </c>
    </row>
    <row r="8" spans="1:34" s="34" customFormat="1" ht="18" customHeight="1">
      <c r="A8" s="24"/>
      <c r="B8" s="25"/>
      <c r="C8" s="25"/>
      <c r="D8" s="25"/>
      <c r="E8" s="25"/>
      <c r="F8" s="263">
        <f t="shared" si="4"/>
        <v>0</v>
      </c>
      <c r="G8" s="28">
        <f t="shared" si="5"/>
        <v>0</v>
      </c>
      <c r="H8" s="28">
        <f t="shared" ref="H8:H29" si="8">IF(E8="",0,IFERROR(O8,0))</f>
        <v>0</v>
      </c>
      <c r="I8" s="29">
        <f t="shared" si="6"/>
        <v>0</v>
      </c>
      <c r="J8" s="30"/>
      <c r="K8" s="31">
        <v>0.13</v>
      </c>
      <c r="L8" s="32">
        <f t="shared" si="0"/>
        <v>650000</v>
      </c>
      <c r="M8" s="33">
        <v>8</v>
      </c>
      <c r="N8" s="33">
        <f>IF(E8=0,0,IF(E8=E7,VLOOKUP(E8,Z:AH,VLOOKUP(E8,P:Y,10,0),0),IF(P8=E8,VLOOKUP(E8,Z:AH,VLOOKUP(E8,P:Y,10,0),0),M8)))</f>
        <v>0</v>
      </c>
      <c r="O8" s="33">
        <f t="shared" si="2"/>
        <v>0</v>
      </c>
      <c r="P8" s="8" t="s">
        <v>99</v>
      </c>
      <c r="Q8" s="9">
        <f t="shared" ref="Q8:Q29" si="9">SUM($L8:$L9)/Q$5</f>
        <v>575000</v>
      </c>
      <c r="R8" s="9">
        <f t="shared" ref="R8:R29" si="10">SUM($L8:$L10)/R$5</f>
        <v>516666.66666666669</v>
      </c>
      <c r="S8" s="9">
        <f t="shared" ref="S8:S29" si="11">SUM($L8:$L11)/S$5</f>
        <v>475000</v>
      </c>
      <c r="T8" s="9">
        <f t="shared" ref="T8:T29" si="12">SUM($L8:$L12)/T$5</f>
        <v>440000</v>
      </c>
      <c r="U8" s="9">
        <f t="shared" ref="U8:U29" si="13">SUM($L8:$L13)/U$5</f>
        <v>408333.33333333331</v>
      </c>
      <c r="V8" s="9">
        <f t="shared" ref="V8:V29" si="14">SUM($L8:$L14)/V$5</f>
        <v>371428.57142857142</v>
      </c>
      <c r="W8" s="9">
        <f t="shared" ref="W8:W29" si="15">SUM($L8:$L15)/W$5</f>
        <v>337500</v>
      </c>
      <c r="X8" s="9">
        <f t="shared" ref="X8:X29" si="16">SUM($L8:$L16)/X$5</f>
        <v>305555.55555555556</v>
      </c>
      <c r="Y8" s="33">
        <f t="shared" si="3"/>
        <v>0</v>
      </c>
      <c r="Z8" s="33" t="str">
        <f t="shared" si="7"/>
        <v>T3</v>
      </c>
      <c r="AA8" s="35">
        <f t="shared" ref="AA8:AA29" si="17">SUM($M8:$M9)/AA$5</f>
        <v>7.5</v>
      </c>
      <c r="AB8" s="35">
        <f t="shared" ref="AB8:AB29" si="18">SUM($M8:$M10)/AB$5</f>
        <v>7</v>
      </c>
      <c r="AC8" s="35">
        <f t="shared" ref="AC8:AC29" si="19">SUM($M8:$M11)/AC$5</f>
        <v>6.5</v>
      </c>
      <c r="AD8" s="35">
        <f t="shared" ref="AD8:AD29" si="20">SUM($M8:$M12)/AD$5</f>
        <v>6</v>
      </c>
      <c r="AE8" s="35">
        <f t="shared" ref="AE8:AE29" si="21">SUM($M8:$M13)/AE$5</f>
        <v>5.5</v>
      </c>
      <c r="AF8" s="35">
        <f t="shared" ref="AF8:AF29" si="22">SUM($M8:$M14)/AF$5</f>
        <v>5</v>
      </c>
      <c r="AG8" s="35">
        <f t="shared" ref="AG8:AG29" si="23">SUM($M8:$M15)/AG$5</f>
        <v>4.5</v>
      </c>
      <c r="AH8" s="35">
        <f t="shared" ref="AH8:AH29" si="24">SUM($M8:$M16)/AH$5</f>
        <v>4</v>
      </c>
    </row>
    <row r="9" spans="1:34" s="34" customFormat="1" ht="18" customHeight="1">
      <c r="A9" s="24"/>
      <c r="B9" s="25"/>
      <c r="C9" s="25"/>
      <c r="D9" s="25"/>
      <c r="E9" s="25"/>
      <c r="F9" s="263">
        <f t="shared" si="4"/>
        <v>0</v>
      </c>
      <c r="G9" s="28">
        <f t="shared" si="5"/>
        <v>0</v>
      </c>
      <c r="H9" s="28">
        <f t="shared" si="8"/>
        <v>0</v>
      </c>
      <c r="I9" s="29">
        <f t="shared" si="6"/>
        <v>0</v>
      </c>
      <c r="J9" s="30"/>
      <c r="K9" s="31">
        <v>0.1</v>
      </c>
      <c r="L9" s="32">
        <f t="shared" si="0"/>
        <v>500000</v>
      </c>
      <c r="M9" s="33">
        <v>7</v>
      </c>
      <c r="N9" s="33">
        <f t="shared" ref="N9:N29" si="25">IF(E9=0,0,IF(E9=E8,VLOOKUP(E9,Z:AH,VLOOKUP(E9,P:Y,10,0),0),IF(P9=E9,VLOOKUP(E9,Z:AH,VLOOKUP(E9,P:Y,10,0),0),M9)))</f>
        <v>0</v>
      </c>
      <c r="O9" s="33">
        <f t="shared" si="2"/>
        <v>0</v>
      </c>
      <c r="P9" s="8" t="s">
        <v>100</v>
      </c>
      <c r="Q9" s="9">
        <f t="shared" si="9"/>
        <v>450000</v>
      </c>
      <c r="R9" s="9">
        <f t="shared" si="10"/>
        <v>416666.66666666669</v>
      </c>
      <c r="S9" s="9">
        <f t="shared" si="11"/>
        <v>387500</v>
      </c>
      <c r="T9" s="9">
        <f t="shared" si="12"/>
        <v>360000</v>
      </c>
      <c r="U9" s="9">
        <f t="shared" si="13"/>
        <v>325000</v>
      </c>
      <c r="V9" s="9">
        <f t="shared" si="14"/>
        <v>292857.14285714284</v>
      </c>
      <c r="W9" s="9">
        <f t="shared" si="15"/>
        <v>262500</v>
      </c>
      <c r="X9" s="9">
        <f t="shared" si="16"/>
        <v>238888.88888888888</v>
      </c>
      <c r="Y9" s="33">
        <f t="shared" si="3"/>
        <v>0</v>
      </c>
      <c r="Z9" s="33" t="str">
        <f t="shared" si="7"/>
        <v>T4</v>
      </c>
      <c r="AA9" s="35">
        <f t="shared" si="17"/>
        <v>6.5</v>
      </c>
      <c r="AB9" s="35">
        <f t="shared" si="18"/>
        <v>6</v>
      </c>
      <c r="AC9" s="35">
        <f t="shared" si="19"/>
        <v>5.5</v>
      </c>
      <c r="AD9" s="35">
        <f t="shared" si="20"/>
        <v>5</v>
      </c>
      <c r="AE9" s="35">
        <f t="shared" si="21"/>
        <v>4.5</v>
      </c>
      <c r="AF9" s="35">
        <f t="shared" si="22"/>
        <v>4</v>
      </c>
      <c r="AG9" s="35">
        <f t="shared" si="23"/>
        <v>3.5</v>
      </c>
      <c r="AH9" s="35">
        <f t="shared" si="24"/>
        <v>3.1111111111111112</v>
      </c>
    </row>
    <row r="10" spans="1:34" s="34" customFormat="1" ht="18" customHeight="1">
      <c r="A10" s="24"/>
      <c r="B10" s="25"/>
      <c r="C10" s="25"/>
      <c r="D10" s="25"/>
      <c r="E10" s="25"/>
      <c r="F10" s="263">
        <f t="shared" si="4"/>
        <v>0</v>
      </c>
      <c r="G10" s="28">
        <f t="shared" si="5"/>
        <v>0</v>
      </c>
      <c r="H10" s="28">
        <f t="shared" si="8"/>
        <v>0</v>
      </c>
      <c r="I10" s="29">
        <f t="shared" si="6"/>
        <v>0</v>
      </c>
      <c r="J10" s="30"/>
      <c r="K10" s="31">
        <v>0.08</v>
      </c>
      <c r="L10" s="32">
        <f t="shared" si="0"/>
        <v>400000</v>
      </c>
      <c r="M10" s="33">
        <v>6</v>
      </c>
      <c r="N10" s="33">
        <f t="shared" si="25"/>
        <v>0</v>
      </c>
      <c r="O10" s="33">
        <f t="shared" si="2"/>
        <v>0</v>
      </c>
      <c r="P10" s="8" t="s">
        <v>101</v>
      </c>
      <c r="Q10" s="9">
        <f t="shared" si="9"/>
        <v>375000</v>
      </c>
      <c r="R10" s="9">
        <f t="shared" si="10"/>
        <v>350000</v>
      </c>
      <c r="S10" s="9">
        <f t="shared" si="11"/>
        <v>325000</v>
      </c>
      <c r="T10" s="9">
        <f t="shared" si="12"/>
        <v>290000</v>
      </c>
      <c r="U10" s="9">
        <f t="shared" si="13"/>
        <v>258333.33333333334</v>
      </c>
      <c r="V10" s="9">
        <f t="shared" si="14"/>
        <v>228571.42857142858</v>
      </c>
      <c r="W10" s="9">
        <f t="shared" si="15"/>
        <v>206250</v>
      </c>
      <c r="X10" s="9">
        <f t="shared" si="16"/>
        <v>188888.88888888888</v>
      </c>
      <c r="Y10" s="33">
        <f t="shared" si="3"/>
        <v>0</v>
      </c>
      <c r="Z10" s="33" t="str">
        <f t="shared" si="7"/>
        <v>T5</v>
      </c>
      <c r="AA10" s="35">
        <f t="shared" si="17"/>
        <v>5.5</v>
      </c>
      <c r="AB10" s="35">
        <f t="shared" si="18"/>
        <v>5</v>
      </c>
      <c r="AC10" s="35">
        <f t="shared" si="19"/>
        <v>4.5</v>
      </c>
      <c r="AD10" s="35">
        <f t="shared" si="20"/>
        <v>4</v>
      </c>
      <c r="AE10" s="35">
        <f t="shared" si="21"/>
        <v>3.5</v>
      </c>
      <c r="AF10" s="35">
        <f t="shared" si="22"/>
        <v>3</v>
      </c>
      <c r="AG10" s="35">
        <f t="shared" si="23"/>
        <v>2.625</v>
      </c>
      <c r="AH10" s="35">
        <f t="shared" si="24"/>
        <v>2.3333333333333335</v>
      </c>
    </row>
    <row r="11" spans="1:34" s="34" customFormat="1" ht="18" customHeight="1">
      <c r="A11" s="24"/>
      <c r="B11" s="25"/>
      <c r="C11" s="25"/>
      <c r="D11" s="25"/>
      <c r="E11" s="25"/>
      <c r="F11" s="263">
        <f t="shared" si="4"/>
        <v>0</v>
      </c>
      <c r="G11" s="28">
        <f t="shared" si="5"/>
        <v>0</v>
      </c>
      <c r="H11" s="28">
        <f t="shared" si="8"/>
        <v>0</v>
      </c>
      <c r="I11" s="29">
        <f t="shared" si="6"/>
        <v>0</v>
      </c>
      <c r="J11" s="30"/>
      <c r="K11" s="31">
        <v>7.0000000000000007E-2</v>
      </c>
      <c r="L11" s="32">
        <f t="shared" si="0"/>
        <v>350000.00000000006</v>
      </c>
      <c r="M11" s="33">
        <v>5</v>
      </c>
      <c r="N11" s="33">
        <f t="shared" si="25"/>
        <v>0</v>
      </c>
      <c r="O11" s="33">
        <f t="shared" si="2"/>
        <v>0</v>
      </c>
      <c r="P11" s="8" t="s">
        <v>102</v>
      </c>
      <c r="Q11" s="9">
        <f t="shared" si="9"/>
        <v>325000</v>
      </c>
      <c r="R11" s="9">
        <f t="shared" si="10"/>
        <v>300000</v>
      </c>
      <c r="S11" s="9">
        <f t="shared" si="11"/>
        <v>262500</v>
      </c>
      <c r="T11" s="9">
        <f t="shared" si="12"/>
        <v>230000</v>
      </c>
      <c r="U11" s="9">
        <f t="shared" si="13"/>
        <v>200000</v>
      </c>
      <c r="V11" s="9">
        <f t="shared" si="14"/>
        <v>178571.42857142858</v>
      </c>
      <c r="W11" s="9">
        <f t="shared" si="15"/>
        <v>162500</v>
      </c>
      <c r="X11" s="9">
        <f t="shared" si="16"/>
        <v>150000</v>
      </c>
      <c r="Y11" s="33">
        <f t="shared" si="3"/>
        <v>0</v>
      </c>
      <c r="Z11" s="33" t="str">
        <f t="shared" si="7"/>
        <v>T6</v>
      </c>
      <c r="AA11" s="35">
        <f t="shared" si="17"/>
        <v>4.5</v>
      </c>
      <c r="AB11" s="35">
        <f t="shared" si="18"/>
        <v>4</v>
      </c>
      <c r="AC11" s="35">
        <f t="shared" si="19"/>
        <v>3.5</v>
      </c>
      <c r="AD11" s="35">
        <f t="shared" si="20"/>
        <v>3</v>
      </c>
      <c r="AE11" s="35">
        <f t="shared" si="21"/>
        <v>2.5</v>
      </c>
      <c r="AF11" s="35">
        <f t="shared" si="22"/>
        <v>2.1428571428571428</v>
      </c>
      <c r="AG11" s="35">
        <f t="shared" si="23"/>
        <v>1.875</v>
      </c>
      <c r="AH11" s="35">
        <f t="shared" si="24"/>
        <v>1.6666666666666667</v>
      </c>
    </row>
    <row r="12" spans="1:34" s="34" customFormat="1" ht="18" customHeight="1">
      <c r="A12" s="24"/>
      <c r="B12" s="25"/>
      <c r="C12" s="25"/>
      <c r="D12" s="25"/>
      <c r="E12" s="25"/>
      <c r="F12" s="263">
        <f t="shared" si="4"/>
        <v>0</v>
      </c>
      <c r="G12" s="28">
        <f t="shared" si="5"/>
        <v>0</v>
      </c>
      <c r="H12" s="28">
        <f t="shared" si="8"/>
        <v>0</v>
      </c>
      <c r="I12" s="29">
        <f t="shared" si="6"/>
        <v>0</v>
      </c>
      <c r="J12" s="30"/>
      <c r="K12" s="31">
        <v>0.06</v>
      </c>
      <c r="L12" s="32">
        <f t="shared" si="0"/>
        <v>300000</v>
      </c>
      <c r="M12" s="33">
        <v>4</v>
      </c>
      <c r="N12" s="33">
        <f t="shared" si="25"/>
        <v>0</v>
      </c>
      <c r="O12" s="33">
        <f t="shared" si="2"/>
        <v>0</v>
      </c>
      <c r="P12" s="8" t="s">
        <v>103</v>
      </c>
      <c r="Q12" s="9">
        <f t="shared" si="9"/>
        <v>275000</v>
      </c>
      <c r="R12" s="9">
        <f t="shared" si="10"/>
        <v>233333.33333333334</v>
      </c>
      <c r="S12" s="9">
        <f t="shared" si="11"/>
        <v>200000</v>
      </c>
      <c r="T12" s="9">
        <f t="shared" si="12"/>
        <v>170000</v>
      </c>
      <c r="U12" s="9">
        <f t="shared" si="13"/>
        <v>150000</v>
      </c>
      <c r="V12" s="9">
        <f t="shared" si="14"/>
        <v>135714.28571428571</v>
      </c>
      <c r="W12" s="9">
        <f t="shared" si="15"/>
        <v>125000</v>
      </c>
      <c r="X12" s="9">
        <f t="shared" si="16"/>
        <v>116666.66666666667</v>
      </c>
      <c r="Y12" s="33">
        <f t="shared" si="3"/>
        <v>0</v>
      </c>
      <c r="Z12" s="33" t="str">
        <f t="shared" si="7"/>
        <v>T7</v>
      </c>
      <c r="AA12" s="35">
        <f t="shared" si="17"/>
        <v>3.5</v>
      </c>
      <c r="AB12" s="35">
        <f t="shared" si="18"/>
        <v>3</v>
      </c>
      <c r="AC12" s="35">
        <f t="shared" si="19"/>
        <v>2.5</v>
      </c>
      <c r="AD12" s="35">
        <f t="shared" si="20"/>
        <v>2</v>
      </c>
      <c r="AE12" s="35">
        <f t="shared" si="21"/>
        <v>1.6666666666666667</v>
      </c>
      <c r="AF12" s="35">
        <f t="shared" si="22"/>
        <v>1.4285714285714286</v>
      </c>
      <c r="AG12" s="35">
        <f t="shared" si="23"/>
        <v>1.25</v>
      </c>
      <c r="AH12" s="35">
        <f t="shared" si="24"/>
        <v>1.1111111111111112</v>
      </c>
    </row>
    <row r="13" spans="1:34" s="34" customFormat="1" ht="18" customHeight="1">
      <c r="A13" s="24"/>
      <c r="B13" s="25"/>
      <c r="C13" s="25"/>
      <c r="D13" s="25"/>
      <c r="E13" s="25"/>
      <c r="F13" s="263">
        <f t="shared" si="4"/>
        <v>0</v>
      </c>
      <c r="G13" s="28">
        <f t="shared" si="5"/>
        <v>0</v>
      </c>
      <c r="H13" s="28">
        <f t="shared" si="8"/>
        <v>0</v>
      </c>
      <c r="I13" s="29">
        <f t="shared" si="6"/>
        <v>0</v>
      </c>
      <c r="J13" s="30"/>
      <c r="K13" s="31">
        <v>0.05</v>
      </c>
      <c r="L13" s="32">
        <f t="shared" si="0"/>
        <v>250000</v>
      </c>
      <c r="M13" s="33">
        <v>3</v>
      </c>
      <c r="N13" s="33">
        <f t="shared" si="25"/>
        <v>0</v>
      </c>
      <c r="O13" s="33">
        <f t="shared" si="2"/>
        <v>0</v>
      </c>
      <c r="P13" s="8" t="s">
        <v>104</v>
      </c>
      <c r="Q13" s="9">
        <f t="shared" si="9"/>
        <v>200000</v>
      </c>
      <c r="R13" s="9">
        <f t="shared" si="10"/>
        <v>166666.66666666666</v>
      </c>
      <c r="S13" s="9">
        <f t="shared" si="11"/>
        <v>137500</v>
      </c>
      <c r="T13" s="9">
        <f t="shared" si="12"/>
        <v>120000</v>
      </c>
      <c r="U13" s="9">
        <f t="shared" si="13"/>
        <v>108333.33333333333</v>
      </c>
      <c r="V13" s="9">
        <f t="shared" si="14"/>
        <v>100000</v>
      </c>
      <c r="W13" s="9">
        <f t="shared" si="15"/>
        <v>93750</v>
      </c>
      <c r="X13" s="9">
        <f t="shared" si="16"/>
        <v>88888.888888888891</v>
      </c>
      <c r="Y13" s="33">
        <f t="shared" si="3"/>
        <v>0</v>
      </c>
      <c r="Z13" s="33" t="str">
        <f t="shared" si="7"/>
        <v>T8</v>
      </c>
      <c r="AA13" s="35">
        <f t="shared" si="17"/>
        <v>2.5</v>
      </c>
      <c r="AB13" s="35">
        <f t="shared" si="18"/>
        <v>2</v>
      </c>
      <c r="AC13" s="35">
        <f t="shared" si="19"/>
        <v>1.5</v>
      </c>
      <c r="AD13" s="35">
        <f t="shared" si="20"/>
        <v>1.2</v>
      </c>
      <c r="AE13" s="35">
        <f t="shared" si="21"/>
        <v>1</v>
      </c>
      <c r="AF13" s="35">
        <f t="shared" si="22"/>
        <v>0.8571428571428571</v>
      </c>
      <c r="AG13" s="35">
        <f t="shared" si="23"/>
        <v>0.75</v>
      </c>
      <c r="AH13" s="35">
        <f t="shared" si="24"/>
        <v>0.66666666666666663</v>
      </c>
    </row>
    <row r="14" spans="1:34" s="34" customFormat="1" ht="18" customHeight="1">
      <c r="A14" s="24"/>
      <c r="B14" s="25"/>
      <c r="C14" s="25"/>
      <c r="D14" s="25"/>
      <c r="E14" s="25"/>
      <c r="F14" s="263">
        <f t="shared" si="4"/>
        <v>0</v>
      </c>
      <c r="G14" s="28">
        <f t="shared" si="5"/>
        <v>0</v>
      </c>
      <c r="H14" s="28">
        <f t="shared" si="8"/>
        <v>0</v>
      </c>
      <c r="I14" s="29">
        <f t="shared" si="6"/>
        <v>0</v>
      </c>
      <c r="J14" s="30"/>
      <c r="K14" s="31">
        <v>0.03</v>
      </c>
      <c r="L14" s="32">
        <f t="shared" si="0"/>
        <v>150000</v>
      </c>
      <c r="M14" s="33">
        <v>2</v>
      </c>
      <c r="N14" s="33">
        <f t="shared" si="25"/>
        <v>0</v>
      </c>
      <c r="O14" s="33">
        <f t="shared" si="2"/>
        <v>0</v>
      </c>
      <c r="P14" s="8" t="s">
        <v>105</v>
      </c>
      <c r="Q14" s="9">
        <f t="shared" si="9"/>
        <v>125000</v>
      </c>
      <c r="R14" s="9">
        <f t="shared" si="10"/>
        <v>100000</v>
      </c>
      <c r="S14" s="9">
        <f t="shared" si="11"/>
        <v>87500</v>
      </c>
      <c r="T14" s="9">
        <f t="shared" si="12"/>
        <v>80000</v>
      </c>
      <c r="U14" s="9">
        <f t="shared" si="13"/>
        <v>75000</v>
      </c>
      <c r="V14" s="9">
        <f t="shared" si="14"/>
        <v>71428.571428571435</v>
      </c>
      <c r="W14" s="9">
        <f t="shared" si="15"/>
        <v>68750</v>
      </c>
      <c r="X14" s="9">
        <f t="shared" si="16"/>
        <v>66666.666666666672</v>
      </c>
      <c r="Y14" s="33">
        <f t="shared" si="3"/>
        <v>0</v>
      </c>
      <c r="Z14" s="33" t="str">
        <f t="shared" si="7"/>
        <v>T9</v>
      </c>
      <c r="AA14" s="35">
        <f t="shared" si="17"/>
        <v>1.5</v>
      </c>
      <c r="AB14" s="35">
        <f t="shared" si="18"/>
        <v>1</v>
      </c>
      <c r="AC14" s="35">
        <f t="shared" si="19"/>
        <v>0.75</v>
      </c>
      <c r="AD14" s="35">
        <f t="shared" si="20"/>
        <v>0.6</v>
      </c>
      <c r="AE14" s="35">
        <f t="shared" si="21"/>
        <v>0.5</v>
      </c>
      <c r="AF14" s="35">
        <f t="shared" si="22"/>
        <v>0.42857142857142855</v>
      </c>
      <c r="AG14" s="35">
        <f t="shared" si="23"/>
        <v>0.375</v>
      </c>
      <c r="AH14" s="35">
        <f t="shared" si="24"/>
        <v>0.33333333333333331</v>
      </c>
    </row>
    <row r="15" spans="1:34" s="34" customFormat="1" ht="18" customHeight="1">
      <c r="A15" s="24"/>
      <c r="B15" s="25"/>
      <c r="C15" s="25"/>
      <c r="D15" s="25"/>
      <c r="E15" s="25"/>
      <c r="F15" s="263">
        <f t="shared" si="4"/>
        <v>0</v>
      </c>
      <c r="G15" s="28">
        <f t="shared" si="5"/>
        <v>0</v>
      </c>
      <c r="H15" s="28">
        <f t="shared" si="8"/>
        <v>0</v>
      </c>
      <c r="I15" s="29">
        <f t="shared" si="6"/>
        <v>0</v>
      </c>
      <c r="J15" s="30"/>
      <c r="K15" s="31">
        <v>0.02</v>
      </c>
      <c r="L15" s="32">
        <f t="shared" si="0"/>
        <v>100000</v>
      </c>
      <c r="M15" s="33">
        <v>1</v>
      </c>
      <c r="N15" s="33">
        <f t="shared" si="25"/>
        <v>0</v>
      </c>
      <c r="O15" s="33">
        <f t="shared" si="2"/>
        <v>0</v>
      </c>
      <c r="P15" s="8" t="s">
        <v>106</v>
      </c>
      <c r="Q15" s="9">
        <f t="shared" si="9"/>
        <v>75000</v>
      </c>
      <c r="R15" s="9">
        <f t="shared" si="10"/>
        <v>66666.666666666672</v>
      </c>
      <c r="S15" s="9">
        <f t="shared" si="11"/>
        <v>62500</v>
      </c>
      <c r="T15" s="9">
        <f t="shared" si="12"/>
        <v>60000</v>
      </c>
      <c r="U15" s="9">
        <f t="shared" si="13"/>
        <v>58333.333333333336</v>
      </c>
      <c r="V15" s="9">
        <f t="shared" si="14"/>
        <v>57142.857142857145</v>
      </c>
      <c r="W15" s="9">
        <f t="shared" si="15"/>
        <v>56250</v>
      </c>
      <c r="X15" s="9">
        <f t="shared" si="16"/>
        <v>55555.555555555555</v>
      </c>
      <c r="Y15" s="33">
        <f t="shared" si="3"/>
        <v>0</v>
      </c>
      <c r="Z15" s="33" t="str">
        <f t="shared" si="7"/>
        <v>T10</v>
      </c>
      <c r="AA15" s="35">
        <f t="shared" si="17"/>
        <v>0.5</v>
      </c>
      <c r="AB15" s="35">
        <f t="shared" si="18"/>
        <v>0.33333333333333331</v>
      </c>
      <c r="AC15" s="35">
        <f t="shared" si="19"/>
        <v>0.25</v>
      </c>
      <c r="AD15" s="35">
        <f t="shared" si="20"/>
        <v>0.2</v>
      </c>
      <c r="AE15" s="35">
        <f t="shared" si="21"/>
        <v>0.16666666666666666</v>
      </c>
      <c r="AF15" s="35">
        <f t="shared" si="22"/>
        <v>0.14285714285714285</v>
      </c>
      <c r="AG15" s="35">
        <f t="shared" si="23"/>
        <v>0.125</v>
      </c>
      <c r="AH15" s="35">
        <f t="shared" si="24"/>
        <v>0.1111111111111111</v>
      </c>
    </row>
    <row r="16" spans="1:34" s="34" customFormat="1" ht="18" customHeight="1">
      <c r="A16" s="24"/>
      <c r="B16" s="25"/>
      <c r="C16" s="25"/>
      <c r="D16" s="25"/>
      <c r="E16" s="25"/>
      <c r="F16" s="263">
        <f t="shared" si="4"/>
        <v>0</v>
      </c>
      <c r="G16" s="28">
        <f t="shared" si="5"/>
        <v>0</v>
      </c>
      <c r="H16" s="28">
        <f t="shared" si="8"/>
        <v>0</v>
      </c>
      <c r="I16" s="29">
        <f t="shared" si="6"/>
        <v>0</v>
      </c>
      <c r="J16" s="30"/>
      <c r="K16" s="31">
        <v>0.01</v>
      </c>
      <c r="L16" s="32">
        <f t="shared" si="0"/>
        <v>50000</v>
      </c>
      <c r="M16" s="33">
        <v>0</v>
      </c>
      <c r="N16" s="33">
        <f t="shared" si="25"/>
        <v>0</v>
      </c>
      <c r="O16" s="33">
        <f t="shared" si="2"/>
        <v>0</v>
      </c>
      <c r="P16" s="8" t="s">
        <v>107</v>
      </c>
      <c r="Q16" s="9">
        <f t="shared" si="9"/>
        <v>50000</v>
      </c>
      <c r="R16" s="9">
        <f t="shared" si="10"/>
        <v>50000</v>
      </c>
      <c r="S16" s="9">
        <f t="shared" si="11"/>
        <v>50000</v>
      </c>
      <c r="T16" s="9">
        <f t="shared" si="12"/>
        <v>50000</v>
      </c>
      <c r="U16" s="9">
        <f t="shared" si="13"/>
        <v>50000</v>
      </c>
      <c r="V16" s="9">
        <f t="shared" si="14"/>
        <v>50000</v>
      </c>
      <c r="W16" s="9">
        <f t="shared" si="15"/>
        <v>50000</v>
      </c>
      <c r="X16" s="9">
        <f t="shared" si="16"/>
        <v>50000</v>
      </c>
      <c r="Y16" s="33">
        <f t="shared" si="3"/>
        <v>0</v>
      </c>
      <c r="Z16" s="33" t="str">
        <f t="shared" si="7"/>
        <v>T11</v>
      </c>
      <c r="AA16" s="35">
        <f t="shared" si="17"/>
        <v>0</v>
      </c>
      <c r="AB16" s="35">
        <f t="shared" si="18"/>
        <v>0</v>
      </c>
      <c r="AC16" s="35">
        <f t="shared" si="19"/>
        <v>0</v>
      </c>
      <c r="AD16" s="35">
        <f t="shared" si="20"/>
        <v>0</v>
      </c>
      <c r="AE16" s="35">
        <f t="shared" si="21"/>
        <v>0</v>
      </c>
      <c r="AF16" s="35">
        <f t="shared" si="22"/>
        <v>0</v>
      </c>
      <c r="AG16" s="35">
        <f t="shared" si="23"/>
        <v>0</v>
      </c>
      <c r="AH16" s="35">
        <f t="shared" si="24"/>
        <v>0</v>
      </c>
    </row>
    <row r="17" spans="1:34" s="34" customFormat="1" ht="18" customHeight="1">
      <c r="A17" s="24"/>
      <c r="B17" s="25"/>
      <c r="C17" s="25"/>
      <c r="D17" s="25"/>
      <c r="E17" s="25"/>
      <c r="F17" s="263">
        <f t="shared" si="4"/>
        <v>0</v>
      </c>
      <c r="G17" s="28">
        <f t="shared" si="5"/>
        <v>0</v>
      </c>
      <c r="H17" s="28">
        <f t="shared" si="8"/>
        <v>0</v>
      </c>
      <c r="I17" s="29">
        <f t="shared" si="6"/>
        <v>0</v>
      </c>
      <c r="J17" s="30"/>
      <c r="K17" s="31">
        <v>0.01</v>
      </c>
      <c r="L17" s="32">
        <f t="shared" si="0"/>
        <v>50000</v>
      </c>
      <c r="M17" s="33">
        <v>0</v>
      </c>
      <c r="N17" s="33">
        <f t="shared" si="25"/>
        <v>0</v>
      </c>
      <c r="O17" s="33">
        <f t="shared" si="2"/>
        <v>0</v>
      </c>
      <c r="P17" s="8" t="s">
        <v>108</v>
      </c>
      <c r="Q17" s="9">
        <f t="shared" si="9"/>
        <v>50000</v>
      </c>
      <c r="R17" s="9">
        <f t="shared" si="10"/>
        <v>50000</v>
      </c>
      <c r="S17" s="9">
        <f t="shared" si="11"/>
        <v>50000</v>
      </c>
      <c r="T17" s="9">
        <f t="shared" si="12"/>
        <v>50000</v>
      </c>
      <c r="U17" s="9">
        <f t="shared" si="13"/>
        <v>50000</v>
      </c>
      <c r="V17" s="9">
        <f t="shared" si="14"/>
        <v>50000</v>
      </c>
      <c r="W17" s="9">
        <f t="shared" si="15"/>
        <v>50000</v>
      </c>
      <c r="X17" s="9">
        <f t="shared" si="16"/>
        <v>50000</v>
      </c>
      <c r="Y17" s="33">
        <f t="shared" si="3"/>
        <v>0</v>
      </c>
      <c r="Z17" s="33" t="str">
        <f t="shared" si="7"/>
        <v>T12</v>
      </c>
      <c r="AA17" s="35">
        <f t="shared" si="17"/>
        <v>0</v>
      </c>
      <c r="AB17" s="35">
        <f t="shared" si="18"/>
        <v>0</v>
      </c>
      <c r="AC17" s="35">
        <f t="shared" si="19"/>
        <v>0</v>
      </c>
      <c r="AD17" s="35">
        <f t="shared" si="20"/>
        <v>0</v>
      </c>
      <c r="AE17" s="35">
        <f t="shared" si="21"/>
        <v>0</v>
      </c>
      <c r="AF17" s="35">
        <f t="shared" si="22"/>
        <v>0</v>
      </c>
      <c r="AG17" s="35">
        <f t="shared" si="23"/>
        <v>0</v>
      </c>
      <c r="AH17" s="35">
        <f t="shared" si="24"/>
        <v>0</v>
      </c>
    </row>
    <row r="18" spans="1:34" s="34" customFormat="1" ht="18" customHeight="1">
      <c r="A18" s="24"/>
      <c r="B18" s="25"/>
      <c r="C18" s="25"/>
      <c r="D18" s="25"/>
      <c r="E18" s="25"/>
      <c r="F18" s="263">
        <f t="shared" si="4"/>
        <v>0</v>
      </c>
      <c r="G18" s="28">
        <f t="shared" si="5"/>
        <v>0</v>
      </c>
      <c r="H18" s="28">
        <f t="shared" si="8"/>
        <v>0</v>
      </c>
      <c r="I18" s="29">
        <f t="shared" si="6"/>
        <v>0</v>
      </c>
      <c r="J18" s="30"/>
      <c r="K18" s="31">
        <v>0.01</v>
      </c>
      <c r="L18" s="32">
        <f t="shared" si="0"/>
        <v>50000</v>
      </c>
      <c r="M18" s="33">
        <v>0</v>
      </c>
      <c r="N18" s="33">
        <f t="shared" si="25"/>
        <v>0</v>
      </c>
      <c r="O18" s="33">
        <f t="shared" si="2"/>
        <v>0</v>
      </c>
      <c r="P18" s="8" t="s">
        <v>109</v>
      </c>
      <c r="Q18" s="9">
        <f t="shared" si="9"/>
        <v>50000</v>
      </c>
      <c r="R18" s="9">
        <f t="shared" si="10"/>
        <v>50000</v>
      </c>
      <c r="S18" s="9">
        <f t="shared" si="11"/>
        <v>50000</v>
      </c>
      <c r="T18" s="9">
        <f t="shared" si="12"/>
        <v>50000</v>
      </c>
      <c r="U18" s="9">
        <f t="shared" si="13"/>
        <v>50000</v>
      </c>
      <c r="V18" s="9">
        <f t="shared" si="14"/>
        <v>50000</v>
      </c>
      <c r="W18" s="9">
        <f t="shared" si="15"/>
        <v>50000</v>
      </c>
      <c r="X18" s="9">
        <f t="shared" si="16"/>
        <v>50000</v>
      </c>
      <c r="Y18" s="33">
        <f t="shared" si="3"/>
        <v>0</v>
      </c>
      <c r="Z18" s="33" t="str">
        <f t="shared" si="7"/>
        <v>T13</v>
      </c>
      <c r="AA18" s="35">
        <f t="shared" si="17"/>
        <v>0</v>
      </c>
      <c r="AB18" s="35">
        <f t="shared" si="18"/>
        <v>0</v>
      </c>
      <c r="AC18" s="35">
        <f t="shared" si="19"/>
        <v>0</v>
      </c>
      <c r="AD18" s="35">
        <f t="shared" si="20"/>
        <v>0</v>
      </c>
      <c r="AE18" s="35">
        <f t="shared" si="21"/>
        <v>0</v>
      </c>
      <c r="AF18" s="35">
        <f t="shared" si="22"/>
        <v>0</v>
      </c>
      <c r="AG18" s="35">
        <f t="shared" si="23"/>
        <v>0</v>
      </c>
      <c r="AH18" s="35">
        <f t="shared" si="24"/>
        <v>0</v>
      </c>
    </row>
    <row r="19" spans="1:34" s="34" customFormat="1" ht="18" customHeight="1">
      <c r="A19" s="24"/>
      <c r="B19" s="25"/>
      <c r="C19" s="25"/>
      <c r="D19" s="25"/>
      <c r="E19" s="25"/>
      <c r="F19" s="263">
        <f t="shared" si="4"/>
        <v>0</v>
      </c>
      <c r="G19" s="28">
        <f t="shared" si="5"/>
        <v>0</v>
      </c>
      <c r="H19" s="28">
        <f t="shared" si="8"/>
        <v>0</v>
      </c>
      <c r="I19" s="29">
        <f t="shared" si="6"/>
        <v>0</v>
      </c>
      <c r="J19" s="30"/>
      <c r="K19" s="31">
        <v>0.01</v>
      </c>
      <c r="L19" s="32">
        <f t="shared" si="0"/>
        <v>50000</v>
      </c>
      <c r="M19" s="33">
        <v>0</v>
      </c>
      <c r="N19" s="33">
        <f t="shared" si="25"/>
        <v>0</v>
      </c>
      <c r="O19" s="33">
        <f t="shared" si="2"/>
        <v>0</v>
      </c>
      <c r="P19" s="8" t="s">
        <v>110</v>
      </c>
      <c r="Q19" s="9">
        <f t="shared" si="9"/>
        <v>50000</v>
      </c>
      <c r="R19" s="9">
        <f t="shared" si="10"/>
        <v>50000</v>
      </c>
      <c r="S19" s="9">
        <f t="shared" si="11"/>
        <v>50000</v>
      </c>
      <c r="T19" s="9">
        <f t="shared" si="12"/>
        <v>50000</v>
      </c>
      <c r="U19" s="9">
        <f t="shared" si="13"/>
        <v>50000</v>
      </c>
      <c r="V19" s="9">
        <f t="shared" si="14"/>
        <v>50000</v>
      </c>
      <c r="W19" s="9">
        <f t="shared" si="15"/>
        <v>50000</v>
      </c>
      <c r="X19" s="9">
        <f t="shared" si="16"/>
        <v>50000</v>
      </c>
      <c r="Y19" s="33">
        <f t="shared" si="3"/>
        <v>0</v>
      </c>
      <c r="Z19" s="33" t="str">
        <f t="shared" si="7"/>
        <v>T14</v>
      </c>
      <c r="AA19" s="35">
        <f t="shared" si="17"/>
        <v>0</v>
      </c>
      <c r="AB19" s="35">
        <f t="shared" si="18"/>
        <v>0</v>
      </c>
      <c r="AC19" s="35">
        <f t="shared" si="19"/>
        <v>0</v>
      </c>
      <c r="AD19" s="35">
        <f t="shared" si="20"/>
        <v>0</v>
      </c>
      <c r="AE19" s="35">
        <f t="shared" si="21"/>
        <v>0</v>
      </c>
      <c r="AF19" s="35">
        <f t="shared" si="22"/>
        <v>0</v>
      </c>
      <c r="AG19" s="35">
        <f t="shared" si="23"/>
        <v>0</v>
      </c>
      <c r="AH19" s="35">
        <f t="shared" si="24"/>
        <v>0</v>
      </c>
    </row>
    <row r="20" spans="1:34" s="34" customFormat="1" ht="18" customHeight="1">
      <c r="A20" s="24"/>
      <c r="B20" s="25"/>
      <c r="C20" s="25"/>
      <c r="D20" s="25"/>
      <c r="E20" s="25"/>
      <c r="F20" s="263">
        <f t="shared" si="4"/>
        <v>0</v>
      </c>
      <c r="G20" s="28">
        <f t="shared" si="5"/>
        <v>0</v>
      </c>
      <c r="H20" s="28">
        <f t="shared" si="8"/>
        <v>0</v>
      </c>
      <c r="I20" s="29">
        <f t="shared" si="6"/>
        <v>0</v>
      </c>
      <c r="J20" s="30"/>
      <c r="K20" s="31">
        <v>0.01</v>
      </c>
      <c r="L20" s="32">
        <f t="shared" si="0"/>
        <v>50000</v>
      </c>
      <c r="M20" s="33">
        <v>0</v>
      </c>
      <c r="N20" s="33">
        <f t="shared" si="25"/>
        <v>0</v>
      </c>
      <c r="O20" s="33">
        <f t="shared" si="2"/>
        <v>0</v>
      </c>
      <c r="P20" s="8" t="s">
        <v>111</v>
      </c>
      <c r="Q20" s="9">
        <f t="shared" si="9"/>
        <v>50000</v>
      </c>
      <c r="R20" s="9">
        <f t="shared" si="10"/>
        <v>50000</v>
      </c>
      <c r="S20" s="9">
        <f t="shared" si="11"/>
        <v>50000</v>
      </c>
      <c r="T20" s="9">
        <f t="shared" si="12"/>
        <v>50000</v>
      </c>
      <c r="U20" s="9">
        <f t="shared" si="13"/>
        <v>50000</v>
      </c>
      <c r="V20" s="9">
        <f t="shared" si="14"/>
        <v>50000</v>
      </c>
      <c r="W20" s="9">
        <f t="shared" si="15"/>
        <v>50000</v>
      </c>
      <c r="X20" s="9">
        <f t="shared" si="16"/>
        <v>50000</v>
      </c>
      <c r="Y20" s="33">
        <f t="shared" si="3"/>
        <v>0</v>
      </c>
      <c r="Z20" s="33" t="str">
        <f t="shared" si="7"/>
        <v>T15</v>
      </c>
      <c r="AA20" s="35">
        <f t="shared" si="17"/>
        <v>0</v>
      </c>
      <c r="AB20" s="35">
        <f t="shared" si="18"/>
        <v>0</v>
      </c>
      <c r="AC20" s="35">
        <f t="shared" si="19"/>
        <v>0</v>
      </c>
      <c r="AD20" s="35">
        <f t="shared" si="20"/>
        <v>0</v>
      </c>
      <c r="AE20" s="35">
        <f t="shared" si="21"/>
        <v>0</v>
      </c>
      <c r="AF20" s="35">
        <f t="shared" si="22"/>
        <v>0</v>
      </c>
      <c r="AG20" s="35">
        <f t="shared" si="23"/>
        <v>0</v>
      </c>
      <c r="AH20" s="35">
        <f t="shared" si="24"/>
        <v>0</v>
      </c>
    </row>
    <row r="21" spans="1:34" s="34" customFormat="1" ht="18" customHeight="1">
      <c r="A21" s="24"/>
      <c r="B21" s="25"/>
      <c r="C21" s="25"/>
      <c r="D21" s="25"/>
      <c r="E21" s="25"/>
      <c r="F21" s="263">
        <f t="shared" si="4"/>
        <v>0</v>
      </c>
      <c r="G21" s="28">
        <f t="shared" si="5"/>
        <v>0</v>
      </c>
      <c r="H21" s="28">
        <f t="shared" si="8"/>
        <v>0</v>
      </c>
      <c r="I21" s="29">
        <f t="shared" si="6"/>
        <v>0</v>
      </c>
      <c r="J21" s="30"/>
      <c r="K21" s="31">
        <v>0.01</v>
      </c>
      <c r="L21" s="32">
        <f t="shared" si="0"/>
        <v>50000</v>
      </c>
      <c r="M21" s="33">
        <v>0</v>
      </c>
      <c r="N21" s="33">
        <f t="shared" si="25"/>
        <v>0</v>
      </c>
      <c r="O21" s="33">
        <f t="shared" si="2"/>
        <v>0</v>
      </c>
      <c r="P21" s="8" t="s">
        <v>112</v>
      </c>
      <c r="Q21" s="9">
        <f t="shared" si="9"/>
        <v>50000</v>
      </c>
      <c r="R21" s="9">
        <f t="shared" si="10"/>
        <v>50000</v>
      </c>
      <c r="S21" s="9">
        <f t="shared" si="11"/>
        <v>50000</v>
      </c>
      <c r="T21" s="9">
        <f t="shared" si="12"/>
        <v>50000</v>
      </c>
      <c r="U21" s="9">
        <f t="shared" si="13"/>
        <v>50000</v>
      </c>
      <c r="V21" s="9">
        <f t="shared" si="14"/>
        <v>50000</v>
      </c>
      <c r="W21" s="9">
        <f t="shared" si="15"/>
        <v>50000</v>
      </c>
      <c r="X21" s="9">
        <f t="shared" si="16"/>
        <v>50000</v>
      </c>
      <c r="Y21" s="33">
        <f t="shared" si="3"/>
        <v>0</v>
      </c>
      <c r="Z21" s="33" t="str">
        <f t="shared" si="7"/>
        <v>T16</v>
      </c>
      <c r="AA21" s="35">
        <f t="shared" si="17"/>
        <v>0</v>
      </c>
      <c r="AB21" s="35">
        <f t="shared" si="18"/>
        <v>0</v>
      </c>
      <c r="AC21" s="35">
        <f t="shared" si="19"/>
        <v>0</v>
      </c>
      <c r="AD21" s="35">
        <f t="shared" si="20"/>
        <v>0</v>
      </c>
      <c r="AE21" s="35">
        <f t="shared" si="21"/>
        <v>0</v>
      </c>
      <c r="AF21" s="35">
        <f t="shared" si="22"/>
        <v>0</v>
      </c>
      <c r="AG21" s="35">
        <f t="shared" si="23"/>
        <v>0</v>
      </c>
      <c r="AH21" s="35">
        <f t="shared" si="24"/>
        <v>0</v>
      </c>
    </row>
    <row r="22" spans="1:34" s="8" customFormat="1" ht="18" customHeight="1">
      <c r="A22" s="24"/>
      <c r="B22" s="25"/>
      <c r="C22" s="25"/>
      <c r="D22" s="25"/>
      <c r="E22" s="25"/>
      <c r="F22" s="263">
        <f t="shared" si="4"/>
        <v>0</v>
      </c>
      <c r="G22" s="28">
        <f t="shared" si="5"/>
        <v>0</v>
      </c>
      <c r="H22" s="28">
        <f t="shared" si="8"/>
        <v>0</v>
      </c>
      <c r="I22" s="29">
        <f t="shared" si="6"/>
        <v>0</v>
      </c>
      <c r="J22" s="30"/>
      <c r="K22" s="31">
        <v>0.01</v>
      </c>
      <c r="L22" s="32">
        <f t="shared" si="0"/>
        <v>50000</v>
      </c>
      <c r="M22" s="33">
        <v>0</v>
      </c>
      <c r="N22" s="33">
        <f t="shared" si="25"/>
        <v>0</v>
      </c>
      <c r="O22" s="33">
        <f t="shared" si="2"/>
        <v>0</v>
      </c>
      <c r="P22" s="8" t="s">
        <v>113</v>
      </c>
      <c r="Q22" s="9">
        <f t="shared" si="9"/>
        <v>50000</v>
      </c>
      <c r="R22" s="9">
        <f t="shared" si="10"/>
        <v>50000</v>
      </c>
      <c r="S22" s="9">
        <f t="shared" si="11"/>
        <v>50000</v>
      </c>
      <c r="T22" s="9">
        <f t="shared" si="12"/>
        <v>50000</v>
      </c>
      <c r="U22" s="9">
        <f t="shared" si="13"/>
        <v>50000</v>
      </c>
      <c r="V22" s="9">
        <f t="shared" si="14"/>
        <v>50000</v>
      </c>
      <c r="W22" s="9">
        <f t="shared" si="15"/>
        <v>50000</v>
      </c>
      <c r="X22" s="9">
        <f t="shared" si="16"/>
        <v>44444.444444444445</v>
      </c>
      <c r="Y22" s="33">
        <f t="shared" si="3"/>
        <v>0</v>
      </c>
      <c r="Z22" s="33" t="str">
        <f t="shared" si="7"/>
        <v>T17</v>
      </c>
      <c r="AA22" s="35">
        <f t="shared" si="17"/>
        <v>0</v>
      </c>
      <c r="AB22" s="35">
        <f t="shared" si="18"/>
        <v>0</v>
      </c>
      <c r="AC22" s="35">
        <f t="shared" si="19"/>
        <v>0</v>
      </c>
      <c r="AD22" s="35">
        <f t="shared" si="20"/>
        <v>0</v>
      </c>
      <c r="AE22" s="35">
        <f t="shared" si="21"/>
        <v>0</v>
      </c>
      <c r="AF22" s="35">
        <f t="shared" si="22"/>
        <v>0</v>
      </c>
      <c r="AG22" s="35">
        <f t="shared" si="23"/>
        <v>0</v>
      </c>
      <c r="AH22" s="35">
        <f t="shared" si="24"/>
        <v>0</v>
      </c>
    </row>
    <row r="23" spans="1:34" s="8" customFormat="1" ht="18" customHeight="1">
      <c r="A23" s="24"/>
      <c r="B23" s="25"/>
      <c r="C23" s="25"/>
      <c r="D23" s="25"/>
      <c r="E23" s="25"/>
      <c r="F23" s="263">
        <f t="shared" si="4"/>
        <v>0</v>
      </c>
      <c r="G23" s="28">
        <f t="shared" si="5"/>
        <v>0</v>
      </c>
      <c r="H23" s="28">
        <f t="shared" si="8"/>
        <v>0</v>
      </c>
      <c r="I23" s="29">
        <f t="shared" si="6"/>
        <v>0</v>
      </c>
      <c r="J23" s="30"/>
      <c r="K23" s="31">
        <v>0.01</v>
      </c>
      <c r="L23" s="32">
        <f t="shared" si="0"/>
        <v>50000</v>
      </c>
      <c r="M23" s="33">
        <v>0</v>
      </c>
      <c r="N23" s="33">
        <f t="shared" si="25"/>
        <v>0</v>
      </c>
      <c r="O23" s="33">
        <f t="shared" si="2"/>
        <v>0</v>
      </c>
      <c r="P23" s="8" t="s">
        <v>114</v>
      </c>
      <c r="Q23" s="9">
        <f t="shared" si="9"/>
        <v>50000</v>
      </c>
      <c r="R23" s="9">
        <f t="shared" si="10"/>
        <v>50000</v>
      </c>
      <c r="S23" s="9">
        <f t="shared" si="11"/>
        <v>50000</v>
      </c>
      <c r="T23" s="9">
        <f t="shared" si="12"/>
        <v>50000</v>
      </c>
      <c r="U23" s="9">
        <f t="shared" si="13"/>
        <v>50000</v>
      </c>
      <c r="V23" s="9">
        <f t="shared" si="14"/>
        <v>50000</v>
      </c>
      <c r="W23" s="9">
        <f t="shared" si="15"/>
        <v>43750</v>
      </c>
      <c r="X23" s="9">
        <f t="shared" si="16"/>
        <v>38888.888888888891</v>
      </c>
      <c r="Y23" s="33">
        <f t="shared" si="3"/>
        <v>0</v>
      </c>
      <c r="Z23" s="33" t="str">
        <f t="shared" si="7"/>
        <v>T18</v>
      </c>
      <c r="AA23" s="35">
        <f t="shared" si="17"/>
        <v>0</v>
      </c>
      <c r="AB23" s="35">
        <f t="shared" si="18"/>
        <v>0</v>
      </c>
      <c r="AC23" s="35">
        <f t="shared" si="19"/>
        <v>0</v>
      </c>
      <c r="AD23" s="35">
        <f t="shared" si="20"/>
        <v>0</v>
      </c>
      <c r="AE23" s="35">
        <f t="shared" si="21"/>
        <v>0</v>
      </c>
      <c r="AF23" s="35">
        <f t="shared" si="22"/>
        <v>0</v>
      </c>
      <c r="AG23" s="35">
        <f t="shared" si="23"/>
        <v>0</v>
      </c>
      <c r="AH23" s="35">
        <f t="shared" si="24"/>
        <v>0</v>
      </c>
    </row>
    <row r="24" spans="1:34" s="8" customFormat="1" ht="18" customHeight="1">
      <c r="A24" s="24"/>
      <c r="B24" s="25"/>
      <c r="C24" s="25"/>
      <c r="D24" s="25"/>
      <c r="E24" s="25" t="s">
        <v>202</v>
      </c>
      <c r="F24" s="263"/>
      <c r="G24" s="28">
        <f t="shared" si="5"/>
        <v>0</v>
      </c>
      <c r="H24" s="28">
        <f t="shared" si="8"/>
        <v>0</v>
      </c>
      <c r="I24" s="29">
        <f t="shared" si="6"/>
        <v>0</v>
      </c>
      <c r="J24" s="30"/>
      <c r="K24" s="31">
        <v>0.01</v>
      </c>
      <c r="L24" s="32">
        <f t="shared" si="0"/>
        <v>50000</v>
      </c>
      <c r="M24" s="33">
        <v>0</v>
      </c>
      <c r="N24" s="33" t="e">
        <f t="shared" si="25"/>
        <v>#N/A</v>
      </c>
      <c r="O24" s="33" t="e">
        <f t="shared" si="2"/>
        <v>#N/A</v>
      </c>
      <c r="P24" s="8" t="s">
        <v>115</v>
      </c>
      <c r="Q24" s="9">
        <f t="shared" si="9"/>
        <v>50000</v>
      </c>
      <c r="R24" s="9">
        <f t="shared" si="10"/>
        <v>50000</v>
      </c>
      <c r="S24" s="9">
        <f t="shared" si="11"/>
        <v>50000</v>
      </c>
      <c r="T24" s="9">
        <f t="shared" si="12"/>
        <v>50000</v>
      </c>
      <c r="U24" s="9">
        <f t="shared" si="13"/>
        <v>50000</v>
      </c>
      <c r="V24" s="9">
        <f t="shared" si="14"/>
        <v>42857.142857142855</v>
      </c>
      <c r="W24" s="9">
        <f t="shared" si="15"/>
        <v>37500</v>
      </c>
      <c r="X24" s="9">
        <f t="shared" si="16"/>
        <v>33333.333333333336</v>
      </c>
      <c r="Y24" s="33">
        <f t="shared" si="3"/>
        <v>0</v>
      </c>
      <c r="Z24" s="33" t="str">
        <f t="shared" si="7"/>
        <v>T19</v>
      </c>
      <c r="AA24" s="35">
        <f t="shared" si="17"/>
        <v>0</v>
      </c>
      <c r="AB24" s="35">
        <f t="shared" si="18"/>
        <v>0</v>
      </c>
      <c r="AC24" s="35">
        <f t="shared" si="19"/>
        <v>0</v>
      </c>
      <c r="AD24" s="35">
        <f t="shared" si="20"/>
        <v>0</v>
      </c>
      <c r="AE24" s="35">
        <f t="shared" si="21"/>
        <v>0</v>
      </c>
      <c r="AF24" s="35">
        <f t="shared" si="22"/>
        <v>0</v>
      </c>
      <c r="AG24" s="35">
        <f t="shared" si="23"/>
        <v>0</v>
      </c>
      <c r="AH24" s="35">
        <f t="shared" si="24"/>
        <v>0</v>
      </c>
    </row>
    <row r="25" spans="1:34" s="8" customFormat="1" ht="18" customHeight="1">
      <c r="A25" s="24"/>
      <c r="B25" s="25"/>
      <c r="C25" s="25"/>
      <c r="D25" s="25"/>
      <c r="E25" s="25" t="s">
        <v>202</v>
      </c>
      <c r="F25" s="263"/>
      <c r="G25" s="28">
        <f t="shared" si="5"/>
        <v>0</v>
      </c>
      <c r="H25" s="28">
        <f t="shared" si="8"/>
        <v>0</v>
      </c>
      <c r="I25" s="29">
        <f t="shared" si="6"/>
        <v>0</v>
      </c>
      <c r="J25" s="30"/>
      <c r="K25" s="31">
        <v>0.01</v>
      </c>
      <c r="L25" s="32">
        <f t="shared" si="0"/>
        <v>50000</v>
      </c>
      <c r="M25" s="33">
        <v>0</v>
      </c>
      <c r="N25" s="33" t="e">
        <f t="shared" si="25"/>
        <v>#N/A</v>
      </c>
      <c r="O25" s="33" t="e">
        <f t="shared" si="2"/>
        <v>#N/A</v>
      </c>
      <c r="P25" s="8" t="s">
        <v>116</v>
      </c>
      <c r="Q25" s="9">
        <f t="shared" si="9"/>
        <v>50000</v>
      </c>
      <c r="R25" s="9">
        <f t="shared" si="10"/>
        <v>50000</v>
      </c>
      <c r="S25" s="9">
        <f t="shared" si="11"/>
        <v>50000</v>
      </c>
      <c r="T25" s="9">
        <f t="shared" si="12"/>
        <v>50000</v>
      </c>
      <c r="U25" s="9">
        <f t="shared" si="13"/>
        <v>41666.666666666664</v>
      </c>
      <c r="V25" s="9">
        <f t="shared" si="14"/>
        <v>35714.285714285717</v>
      </c>
      <c r="W25" s="9">
        <f t="shared" si="15"/>
        <v>31250</v>
      </c>
      <c r="X25" s="9">
        <f t="shared" si="16"/>
        <v>27777.777777777777</v>
      </c>
      <c r="Y25" s="33">
        <f t="shared" si="3"/>
        <v>0</v>
      </c>
      <c r="Z25" s="33" t="str">
        <f t="shared" si="7"/>
        <v>T20</v>
      </c>
      <c r="AA25" s="35">
        <f t="shared" si="17"/>
        <v>0</v>
      </c>
      <c r="AB25" s="35">
        <f t="shared" si="18"/>
        <v>0</v>
      </c>
      <c r="AC25" s="35">
        <f t="shared" si="19"/>
        <v>0</v>
      </c>
      <c r="AD25" s="35">
        <f t="shared" si="20"/>
        <v>0</v>
      </c>
      <c r="AE25" s="35">
        <f t="shared" si="21"/>
        <v>0</v>
      </c>
      <c r="AF25" s="35">
        <f t="shared" si="22"/>
        <v>0</v>
      </c>
      <c r="AG25" s="35">
        <f t="shared" si="23"/>
        <v>0</v>
      </c>
      <c r="AH25" s="35">
        <f t="shared" si="24"/>
        <v>0</v>
      </c>
    </row>
    <row r="26" spans="1:34" s="8" customFormat="1" ht="18" customHeight="1">
      <c r="A26" s="24"/>
      <c r="B26" s="25"/>
      <c r="C26" s="25"/>
      <c r="D26" s="25"/>
      <c r="E26" s="25" t="s">
        <v>202</v>
      </c>
      <c r="F26" s="263"/>
      <c r="G26" s="28">
        <f t="shared" si="5"/>
        <v>0</v>
      </c>
      <c r="H26" s="28">
        <f t="shared" si="8"/>
        <v>0</v>
      </c>
      <c r="I26" s="29">
        <f t="shared" si="6"/>
        <v>0</v>
      </c>
      <c r="J26" s="30"/>
      <c r="K26" s="31">
        <v>0.01</v>
      </c>
      <c r="L26" s="32">
        <f t="shared" si="0"/>
        <v>50000</v>
      </c>
      <c r="M26" s="33">
        <v>0</v>
      </c>
      <c r="N26" s="33" t="e">
        <f t="shared" si="25"/>
        <v>#N/A</v>
      </c>
      <c r="O26" s="33" t="e">
        <f>IF(E26=0,0,IF(E26=E25,VLOOKUP(E26,P:X,VLOOKUP(E26,P:Y,10,0),0),IF(P26=E26,VLOOKUP(E26,P:X,VLOOKUP(E26,P:Y,10,0),0),L26)))</f>
        <v>#N/A</v>
      </c>
      <c r="P26" s="8" t="s">
        <v>117</v>
      </c>
      <c r="Q26" s="9">
        <f t="shared" si="9"/>
        <v>50000</v>
      </c>
      <c r="R26" s="9">
        <f t="shared" si="10"/>
        <v>50000</v>
      </c>
      <c r="S26" s="9">
        <f t="shared" si="11"/>
        <v>50000</v>
      </c>
      <c r="T26" s="9">
        <f t="shared" si="12"/>
        <v>40000</v>
      </c>
      <c r="U26" s="9">
        <f t="shared" si="13"/>
        <v>33333.333333333336</v>
      </c>
      <c r="V26" s="9">
        <f t="shared" si="14"/>
        <v>28571.428571428572</v>
      </c>
      <c r="W26" s="9">
        <f t="shared" si="15"/>
        <v>25000</v>
      </c>
      <c r="X26" s="9">
        <f t="shared" si="16"/>
        <v>22222.222222222223</v>
      </c>
      <c r="Y26" s="33">
        <f t="shared" si="3"/>
        <v>0</v>
      </c>
      <c r="Z26" s="33" t="str">
        <f t="shared" si="7"/>
        <v>T21</v>
      </c>
      <c r="AA26" s="35">
        <f t="shared" si="17"/>
        <v>0</v>
      </c>
      <c r="AB26" s="35">
        <f t="shared" si="18"/>
        <v>0</v>
      </c>
      <c r="AC26" s="35">
        <f t="shared" si="19"/>
        <v>0</v>
      </c>
      <c r="AD26" s="35">
        <f t="shared" si="20"/>
        <v>0</v>
      </c>
      <c r="AE26" s="35">
        <f t="shared" si="21"/>
        <v>0</v>
      </c>
      <c r="AF26" s="35">
        <f t="shared" si="22"/>
        <v>0</v>
      </c>
      <c r="AG26" s="35">
        <f t="shared" si="23"/>
        <v>0</v>
      </c>
      <c r="AH26" s="35">
        <f t="shared" si="24"/>
        <v>0</v>
      </c>
    </row>
    <row r="27" spans="1:34" s="8" customFormat="1" ht="18" customHeight="1">
      <c r="A27" s="24"/>
      <c r="B27" s="25"/>
      <c r="C27" s="25"/>
      <c r="D27" s="25"/>
      <c r="E27" s="25" t="s">
        <v>202</v>
      </c>
      <c r="F27" s="263"/>
      <c r="G27" s="28">
        <f t="shared" si="5"/>
        <v>0</v>
      </c>
      <c r="H27" s="28">
        <f t="shared" si="8"/>
        <v>0</v>
      </c>
      <c r="I27" s="29">
        <f t="shared" si="6"/>
        <v>0</v>
      </c>
      <c r="J27" s="30"/>
      <c r="K27" s="31">
        <v>0.01</v>
      </c>
      <c r="L27" s="32">
        <f t="shared" si="0"/>
        <v>50000</v>
      </c>
      <c r="M27" s="33">
        <v>0</v>
      </c>
      <c r="N27" s="33" t="e">
        <f t="shared" si="25"/>
        <v>#N/A</v>
      </c>
      <c r="O27" s="33" t="e">
        <f t="shared" ref="O27:O29" si="26">IF(E27=0,0,IF(E27=E26,VLOOKUP(E27,P:X,VLOOKUP(E27,P:Y,10,0),0),IF(P27=E27,VLOOKUP(E27,P:X,VLOOKUP(E27,P:Y,10,0),0),L27)))</f>
        <v>#N/A</v>
      </c>
      <c r="P27" s="8" t="s">
        <v>118</v>
      </c>
      <c r="Q27" s="9">
        <f t="shared" si="9"/>
        <v>50000</v>
      </c>
      <c r="R27" s="9">
        <f t="shared" si="10"/>
        <v>50000</v>
      </c>
      <c r="S27" s="9">
        <f t="shared" si="11"/>
        <v>37500</v>
      </c>
      <c r="T27" s="9">
        <f t="shared" si="12"/>
        <v>30000</v>
      </c>
      <c r="U27" s="9">
        <f t="shared" si="13"/>
        <v>25000</v>
      </c>
      <c r="V27" s="9">
        <f t="shared" si="14"/>
        <v>21428.571428571428</v>
      </c>
      <c r="W27" s="9">
        <f t="shared" si="15"/>
        <v>18750</v>
      </c>
      <c r="X27" s="9">
        <f t="shared" si="16"/>
        <v>16666.666666666668</v>
      </c>
      <c r="Y27" s="33">
        <f t="shared" si="3"/>
        <v>0</v>
      </c>
      <c r="Z27" s="33" t="str">
        <f t="shared" si="7"/>
        <v>T22</v>
      </c>
      <c r="AA27" s="35">
        <f t="shared" si="17"/>
        <v>0</v>
      </c>
      <c r="AB27" s="35">
        <f t="shared" si="18"/>
        <v>0</v>
      </c>
      <c r="AC27" s="35">
        <f t="shared" si="19"/>
        <v>0</v>
      </c>
      <c r="AD27" s="35">
        <f t="shared" si="20"/>
        <v>0</v>
      </c>
      <c r="AE27" s="35">
        <f t="shared" si="21"/>
        <v>0</v>
      </c>
      <c r="AF27" s="35">
        <f t="shared" si="22"/>
        <v>0</v>
      </c>
      <c r="AG27" s="35">
        <f t="shared" si="23"/>
        <v>0</v>
      </c>
      <c r="AH27" s="35">
        <f t="shared" si="24"/>
        <v>0</v>
      </c>
    </row>
    <row r="28" spans="1:34" s="8" customFormat="1" ht="18" customHeight="1">
      <c r="A28" s="24"/>
      <c r="B28" s="25"/>
      <c r="C28" s="25"/>
      <c r="D28" s="25"/>
      <c r="E28" s="25" t="s">
        <v>202</v>
      </c>
      <c r="F28" s="263"/>
      <c r="G28" s="28">
        <f t="shared" si="5"/>
        <v>0</v>
      </c>
      <c r="H28" s="28">
        <f t="shared" si="8"/>
        <v>0</v>
      </c>
      <c r="I28" s="29">
        <f t="shared" si="6"/>
        <v>0</v>
      </c>
      <c r="J28" s="30"/>
      <c r="K28" s="31">
        <v>0.01</v>
      </c>
      <c r="L28" s="32">
        <f t="shared" si="0"/>
        <v>50000</v>
      </c>
      <c r="M28" s="33">
        <v>0</v>
      </c>
      <c r="N28" s="33" t="e">
        <f t="shared" si="25"/>
        <v>#N/A</v>
      </c>
      <c r="O28" s="33" t="e">
        <f t="shared" si="26"/>
        <v>#N/A</v>
      </c>
      <c r="P28" s="8" t="s">
        <v>119</v>
      </c>
      <c r="Q28" s="9">
        <f t="shared" si="9"/>
        <v>50000</v>
      </c>
      <c r="R28" s="9">
        <f t="shared" si="10"/>
        <v>33333.333333333336</v>
      </c>
      <c r="S28" s="9">
        <f t="shared" si="11"/>
        <v>25000</v>
      </c>
      <c r="T28" s="9">
        <f t="shared" si="12"/>
        <v>20000</v>
      </c>
      <c r="U28" s="9">
        <f t="shared" si="13"/>
        <v>16666.666666666668</v>
      </c>
      <c r="V28" s="9">
        <f t="shared" si="14"/>
        <v>14285.714285714286</v>
      </c>
      <c r="W28" s="9">
        <f t="shared" si="15"/>
        <v>12500</v>
      </c>
      <c r="X28" s="9">
        <f t="shared" si="16"/>
        <v>11111.111111111111</v>
      </c>
      <c r="Y28" s="33">
        <f t="shared" si="3"/>
        <v>0</v>
      </c>
      <c r="Z28" s="33" t="str">
        <f t="shared" si="7"/>
        <v>T23</v>
      </c>
      <c r="AA28" s="35">
        <f t="shared" si="17"/>
        <v>0</v>
      </c>
      <c r="AB28" s="35">
        <f t="shared" si="18"/>
        <v>0</v>
      </c>
      <c r="AC28" s="35">
        <f t="shared" si="19"/>
        <v>0</v>
      </c>
      <c r="AD28" s="35">
        <f t="shared" si="20"/>
        <v>0</v>
      </c>
      <c r="AE28" s="35">
        <f t="shared" si="21"/>
        <v>0</v>
      </c>
      <c r="AF28" s="35">
        <f t="shared" si="22"/>
        <v>0</v>
      </c>
      <c r="AG28" s="35">
        <f t="shared" si="23"/>
        <v>0</v>
      </c>
      <c r="AH28" s="35">
        <f t="shared" si="24"/>
        <v>0</v>
      </c>
    </row>
    <row r="29" spans="1:34" s="8" customFormat="1" ht="18" customHeight="1">
      <c r="A29" s="24"/>
      <c r="B29" s="25"/>
      <c r="C29" s="25"/>
      <c r="D29" s="25"/>
      <c r="E29" s="25" t="s">
        <v>202</v>
      </c>
      <c r="F29" s="263"/>
      <c r="G29" s="28">
        <f t="shared" si="5"/>
        <v>0</v>
      </c>
      <c r="H29" s="28">
        <f t="shared" si="8"/>
        <v>0</v>
      </c>
      <c r="I29" s="29">
        <f t="shared" si="6"/>
        <v>0</v>
      </c>
      <c r="J29" s="30"/>
      <c r="K29" s="31">
        <v>0.01</v>
      </c>
      <c r="L29" s="32">
        <f t="shared" si="0"/>
        <v>50000</v>
      </c>
      <c r="M29" s="33">
        <v>0</v>
      </c>
      <c r="N29" s="33" t="e">
        <f t="shared" si="25"/>
        <v>#N/A</v>
      </c>
      <c r="O29" s="33" t="e">
        <f t="shared" si="26"/>
        <v>#N/A</v>
      </c>
      <c r="P29" s="8" t="s">
        <v>120</v>
      </c>
      <c r="Q29" s="9">
        <f t="shared" si="9"/>
        <v>25000</v>
      </c>
      <c r="R29" s="9">
        <f t="shared" si="10"/>
        <v>16666.666666666668</v>
      </c>
      <c r="S29" s="9">
        <f t="shared" si="11"/>
        <v>12500</v>
      </c>
      <c r="T29" s="9">
        <f t="shared" si="12"/>
        <v>10000</v>
      </c>
      <c r="U29" s="9">
        <f t="shared" si="13"/>
        <v>8333.3333333333339</v>
      </c>
      <c r="V29" s="9">
        <f t="shared" si="14"/>
        <v>7142.8571428571431</v>
      </c>
      <c r="W29" s="9">
        <f t="shared" si="15"/>
        <v>6250</v>
      </c>
      <c r="X29" s="9">
        <f t="shared" si="16"/>
        <v>5555.5555555555557</v>
      </c>
      <c r="Y29" s="33">
        <f t="shared" si="3"/>
        <v>0</v>
      </c>
      <c r="Z29" s="33" t="str">
        <f t="shared" si="7"/>
        <v>T24</v>
      </c>
      <c r="AA29" s="35">
        <f t="shared" si="17"/>
        <v>0</v>
      </c>
      <c r="AB29" s="35">
        <f t="shared" si="18"/>
        <v>0</v>
      </c>
      <c r="AC29" s="35">
        <f t="shared" si="19"/>
        <v>0</v>
      </c>
      <c r="AD29" s="35">
        <f t="shared" si="20"/>
        <v>0</v>
      </c>
      <c r="AE29" s="35">
        <f t="shared" si="21"/>
        <v>0</v>
      </c>
      <c r="AF29" s="35">
        <f t="shared" si="22"/>
        <v>0</v>
      </c>
      <c r="AG29" s="35">
        <f t="shared" si="23"/>
        <v>0</v>
      </c>
      <c r="AH29" s="35">
        <f t="shared" si="24"/>
        <v>0</v>
      </c>
    </row>
    <row r="30" spans="1:34" ht="18" customHeight="1">
      <c r="A30" s="36"/>
      <c r="B30" s="37"/>
      <c r="C30" s="38"/>
      <c r="D30" s="39"/>
      <c r="E30" s="40"/>
      <c r="F30" s="39"/>
      <c r="G30" s="42"/>
      <c r="H30" s="42"/>
      <c r="I30" s="40"/>
      <c r="J30" s="43"/>
      <c r="K30" s="43"/>
      <c r="L30" s="43"/>
      <c r="M30" s="43"/>
      <c r="N30" s="43"/>
      <c r="O30" s="43"/>
      <c r="P30" s="8"/>
      <c r="Q30" s="9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34" ht="15">
      <c r="A31" s="36"/>
      <c r="B31" s="45"/>
      <c r="C31" s="46"/>
      <c r="D31" s="46"/>
      <c r="E31" s="46"/>
      <c r="F31" s="266"/>
      <c r="G31" s="48"/>
      <c r="H31" s="48"/>
      <c r="I31" s="36"/>
      <c r="J31" s="36"/>
      <c r="K31" s="36"/>
      <c r="L31" s="36"/>
      <c r="M31" s="36"/>
      <c r="N31" s="36"/>
      <c r="O31" s="36"/>
      <c r="P31" s="36"/>
      <c r="Q31" s="9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34" ht="15">
      <c r="A32" s="36"/>
      <c r="B32" s="45"/>
      <c r="C32" s="46"/>
      <c r="D32" s="46"/>
      <c r="E32" s="46"/>
      <c r="F32" s="266"/>
      <c r="G32" s="48"/>
      <c r="H32" s="48"/>
      <c r="I32" s="36"/>
      <c r="J32" s="36"/>
      <c r="K32" s="36"/>
      <c r="L32" s="36"/>
      <c r="M32" s="36"/>
      <c r="N32" s="36"/>
      <c r="O32" s="36"/>
      <c r="P32" s="36"/>
      <c r="Q32" s="9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15">
      <c r="A33" s="36"/>
      <c r="B33" s="45"/>
      <c r="C33" s="46"/>
      <c r="D33" s="46"/>
      <c r="E33" s="46"/>
      <c r="F33" s="266"/>
      <c r="G33" s="48"/>
      <c r="H33" s="48"/>
      <c r="I33" s="36"/>
      <c r="J33" s="36"/>
      <c r="K33" s="36"/>
      <c r="L33" s="36"/>
      <c r="M33" s="36"/>
      <c r="N33" s="36"/>
      <c r="O33" s="36"/>
      <c r="P33" s="36"/>
      <c r="Q33" s="9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5">
      <c r="A34" s="36"/>
      <c r="B34" s="45"/>
      <c r="C34" s="37"/>
      <c r="D34" s="39"/>
      <c r="E34" s="40"/>
      <c r="F34" s="39"/>
      <c r="G34" s="42"/>
      <c r="H34" s="42"/>
      <c r="I34" s="40"/>
      <c r="J34" s="43"/>
      <c r="K34" s="43"/>
      <c r="L34" s="43"/>
      <c r="M34" s="43"/>
      <c r="N34" s="43"/>
      <c r="O34" s="43"/>
      <c r="P34" s="8"/>
      <c r="Q34" s="9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>
      <c r="B35" s="45"/>
      <c r="P35" s="8"/>
      <c r="Q35" s="9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>
      <c r="A36" s="50"/>
      <c r="B36" s="50"/>
      <c r="I36" s="44"/>
      <c r="P36" s="8"/>
      <c r="Q36" s="9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>
      <c r="A37" s="50"/>
      <c r="B37" s="50"/>
      <c r="I37" s="44"/>
      <c r="P37" s="8"/>
      <c r="Q37" s="9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>
      <c r="A38" s="50"/>
      <c r="B38" s="50"/>
      <c r="I38" s="44"/>
      <c r="P38" s="8"/>
      <c r="Q38" s="9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>
      <c r="A39" s="50"/>
      <c r="B39" s="50"/>
      <c r="I39" s="44"/>
      <c r="P39" s="8"/>
      <c r="Q39" s="9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>
      <c r="A40" s="50"/>
      <c r="B40" s="50"/>
      <c r="I40" s="44"/>
      <c r="P40" s="8"/>
      <c r="Q40" s="9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>
      <c r="A41" s="50"/>
      <c r="B41" s="50"/>
      <c r="I41" s="44"/>
      <c r="P41" s="8"/>
      <c r="Q41" s="9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>
      <c r="A42" s="50"/>
      <c r="B42" s="50"/>
      <c r="I42" s="44"/>
      <c r="P42" s="8"/>
      <c r="Q42" s="9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>
      <c r="A43" s="50"/>
      <c r="B43" s="50"/>
      <c r="I43" s="44"/>
      <c r="P43" s="8"/>
      <c r="Q43" s="9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>
      <c r="A44" s="50"/>
      <c r="B44" s="50"/>
      <c r="I44" s="44"/>
      <c r="P44" s="8"/>
      <c r="Q44" s="9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>
      <c r="A45" s="50"/>
      <c r="B45" s="50"/>
      <c r="I45" s="44"/>
      <c r="P45" s="8"/>
      <c r="Q45" s="9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>
      <c r="A46" s="50"/>
      <c r="B46" s="50"/>
      <c r="I46" s="44"/>
      <c r="P46" s="8"/>
      <c r="Q46" s="9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>
      <c r="A47" s="50"/>
      <c r="B47" s="50"/>
      <c r="I47" s="44"/>
      <c r="P47" s="8"/>
      <c r="Q47" s="9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>
      <c r="A48" s="50"/>
      <c r="B48" s="50"/>
      <c r="I48" s="44"/>
      <c r="P48" s="8"/>
      <c r="Q48" s="9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>
      <c r="A49" s="50"/>
      <c r="B49" s="50"/>
      <c r="I49" s="44"/>
      <c r="P49" s="8"/>
      <c r="Q49" s="9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>
      <c r="A50" s="50"/>
      <c r="B50" s="50"/>
      <c r="I50" s="44"/>
      <c r="P50" s="8"/>
      <c r="Q50" s="9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>
      <c r="A51" s="50"/>
      <c r="B51" s="50"/>
      <c r="I51" s="44"/>
      <c r="P51" s="8"/>
      <c r="Q51" s="9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>
      <c r="A52" s="50"/>
      <c r="B52" s="50"/>
      <c r="I52" s="44"/>
      <c r="P52" s="8"/>
      <c r="Q52" s="9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>
      <c r="A53" s="50"/>
      <c r="B53" s="50"/>
      <c r="I53" s="44"/>
      <c r="P53" s="8"/>
      <c r="Q53" s="9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>
      <c r="A54" s="50"/>
      <c r="B54" s="50"/>
      <c r="I54" s="44"/>
      <c r="P54" s="8"/>
      <c r="Q54" s="9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>
      <c r="A55" s="50"/>
      <c r="B55" s="50"/>
      <c r="I55" s="44"/>
      <c r="P55" s="8"/>
      <c r="Q55" s="9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>
      <c r="A56" s="50"/>
      <c r="B56" s="50"/>
      <c r="I56" s="44"/>
      <c r="P56" s="8"/>
      <c r="Q56" s="9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>
      <c r="A57" s="50"/>
      <c r="B57" s="50"/>
      <c r="I57" s="44"/>
      <c r="P57" s="8"/>
      <c r="Q57" s="9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>
      <c r="A58" s="50"/>
      <c r="B58" s="50"/>
      <c r="I58" s="44"/>
      <c r="P58" s="8"/>
      <c r="Q58" s="9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>
      <c r="A59" s="50"/>
      <c r="B59" s="50"/>
      <c r="I59" s="44"/>
      <c r="P59" s="8"/>
      <c r="Q59" s="9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>
      <c r="A60" s="50"/>
      <c r="B60" s="50"/>
      <c r="I60" s="44"/>
      <c r="P60" s="8"/>
      <c r="Q60" s="9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>
      <c r="A61" s="50"/>
      <c r="B61" s="50"/>
      <c r="I61" s="44"/>
      <c r="P61" s="8"/>
      <c r="Q61" s="9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>
      <c r="A62" s="50"/>
      <c r="B62" s="50"/>
      <c r="I62" s="44"/>
      <c r="P62" s="8"/>
      <c r="Q62" s="9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>
      <c r="A63" s="50"/>
      <c r="B63" s="50"/>
      <c r="I63" s="44"/>
      <c r="P63" s="8"/>
      <c r="Q63" s="9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>
      <c r="A64" s="50"/>
      <c r="B64" s="50"/>
      <c r="I64" s="44"/>
      <c r="P64" s="8"/>
      <c r="Q64" s="9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>
      <c r="A65" s="50"/>
      <c r="B65" s="50"/>
      <c r="I65" s="44"/>
      <c r="P65" s="8"/>
      <c r="Q65" s="9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>
      <c r="A66" s="50"/>
      <c r="B66" s="50"/>
      <c r="I66" s="44"/>
      <c r="P66" s="8"/>
      <c r="Q66" s="9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>
      <c r="A67" s="50"/>
      <c r="B67" s="50"/>
      <c r="I67" s="44"/>
      <c r="P67" s="8"/>
      <c r="Q67" s="9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>
      <c r="A68" s="50"/>
      <c r="B68" s="50"/>
      <c r="I68" s="44"/>
      <c r="P68" s="8"/>
      <c r="Q68" s="9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>
      <c r="A69" s="50"/>
      <c r="B69" s="50"/>
      <c r="I69" s="44"/>
      <c r="P69" s="8"/>
      <c r="Q69" s="9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>
      <c r="A70" s="50"/>
      <c r="B70" s="50"/>
      <c r="I70" s="44"/>
      <c r="P70" s="8"/>
      <c r="Q70" s="9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>
      <c r="A71" s="50"/>
      <c r="B71" s="50"/>
      <c r="I71" s="44"/>
      <c r="P71" s="8"/>
      <c r="Q71" s="9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>
      <c r="A72" s="50"/>
      <c r="B72" s="50"/>
      <c r="I72" s="44"/>
      <c r="P72" s="8"/>
      <c r="Q72" s="9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>
      <c r="A73" s="50"/>
      <c r="B73" s="50"/>
      <c r="I73" s="44"/>
      <c r="P73" s="8"/>
      <c r="Q73" s="9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>
      <c r="A74" s="50"/>
      <c r="B74" s="50"/>
      <c r="I74" s="44"/>
      <c r="P74" s="8"/>
      <c r="Q74" s="9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>
      <c r="A75" s="50"/>
      <c r="B75" s="50"/>
      <c r="I75" s="44"/>
      <c r="P75" s="8"/>
      <c r="Q75" s="9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>
      <c r="A76" s="50"/>
      <c r="B76" s="50"/>
      <c r="I76" s="44"/>
      <c r="P76" s="8"/>
      <c r="Q76" s="9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>
      <c r="A77" s="50"/>
      <c r="B77" s="50"/>
      <c r="I77" s="44"/>
      <c r="P77" s="8"/>
      <c r="Q77" s="9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>
      <c r="A78" s="50"/>
      <c r="B78" s="50"/>
      <c r="I78" s="44"/>
      <c r="P78" s="8"/>
      <c r="Q78" s="9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>
      <c r="A79" s="50"/>
      <c r="B79" s="50"/>
      <c r="I79" s="44"/>
      <c r="P79" s="8"/>
      <c r="Q79" s="9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>
      <c r="A80" s="50"/>
      <c r="B80" s="50"/>
      <c r="I80" s="44"/>
      <c r="P80" s="8"/>
      <c r="Q80" s="9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>
      <c r="A81" s="50"/>
      <c r="B81" s="50"/>
      <c r="I81" s="44"/>
      <c r="P81" s="8"/>
      <c r="Q81" s="9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>
      <c r="A82" s="50"/>
      <c r="B82" s="50"/>
      <c r="I82" s="44"/>
      <c r="P82" s="8"/>
      <c r="Q82" s="9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>
      <c r="A83" s="50"/>
      <c r="B83" s="50"/>
      <c r="I83" s="44"/>
      <c r="P83" s="8"/>
      <c r="Q83" s="9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>
      <c r="A84" s="50"/>
      <c r="B84" s="50"/>
      <c r="I84" s="44"/>
      <c r="P84" s="8"/>
      <c r="Q84" s="9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>
      <c r="A85" s="50"/>
      <c r="B85" s="50"/>
      <c r="I85" s="44"/>
      <c r="P85" s="8"/>
      <c r="Q85" s="9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>
      <c r="A86" s="50"/>
      <c r="B86" s="50"/>
      <c r="I86" s="44"/>
      <c r="P86" s="8"/>
      <c r="Q86" s="9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>
      <c r="A87" s="50"/>
      <c r="B87" s="50"/>
      <c r="I87" s="44"/>
      <c r="P87" s="8"/>
      <c r="Q87" s="9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>
      <c r="A88" s="50"/>
      <c r="B88" s="50"/>
      <c r="I88" s="44"/>
      <c r="P88" s="8"/>
      <c r="Q88" s="9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>
      <c r="A89" s="50"/>
      <c r="B89" s="50"/>
      <c r="I89" s="44"/>
      <c r="P89" s="8"/>
      <c r="Q89" s="9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>
      <c r="A90" s="50"/>
      <c r="B90" s="50"/>
      <c r="I90" s="44"/>
      <c r="P90" s="8"/>
      <c r="Q90" s="9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>
      <c r="A91" s="50"/>
      <c r="B91" s="50"/>
      <c r="I91" s="44"/>
      <c r="P91" s="8"/>
      <c r="Q91" s="9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>
      <c r="A92" s="50"/>
      <c r="B92" s="50"/>
      <c r="I92" s="44"/>
      <c r="P92" s="8"/>
      <c r="Q92" s="9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:28">
      <c r="A93" s="50"/>
      <c r="B93" s="50"/>
      <c r="I93" s="44"/>
      <c r="P93" s="8"/>
      <c r="Q93" s="9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>
      <c r="A94" s="50"/>
      <c r="B94" s="50"/>
      <c r="I94" s="44"/>
      <c r="P94" s="53"/>
      <c r="Q94" s="44"/>
    </row>
    <row r="95" spans="1:28">
      <c r="A95" s="50"/>
      <c r="B95" s="50"/>
      <c r="I95" s="44"/>
      <c r="P95" s="53"/>
      <c r="Q95" s="44"/>
    </row>
    <row r="96" spans="1:28">
      <c r="A96" s="50"/>
      <c r="B96" s="50"/>
      <c r="I96" s="44"/>
      <c r="P96" s="53"/>
      <c r="Q96" s="44"/>
    </row>
    <row r="97" spans="1:17">
      <c r="A97" s="50"/>
      <c r="B97" s="50"/>
      <c r="I97" s="44"/>
      <c r="P97" s="53"/>
      <c r="Q97" s="44"/>
    </row>
    <row r="98" spans="1:17">
      <c r="A98" s="50"/>
      <c r="B98" s="50"/>
      <c r="I98" s="44"/>
      <c r="P98" s="53"/>
      <c r="Q98" s="44"/>
    </row>
    <row r="99" spans="1:17">
      <c r="A99" s="50"/>
      <c r="B99" s="50"/>
      <c r="I99" s="44"/>
      <c r="P99" s="53"/>
      <c r="Q99" s="44"/>
    </row>
    <row r="100" spans="1:17">
      <c r="A100" s="50"/>
      <c r="B100" s="50"/>
      <c r="I100" s="44"/>
      <c r="P100" s="53"/>
      <c r="Q100" s="44"/>
    </row>
    <row r="101" spans="1:17">
      <c r="A101" s="50"/>
      <c r="B101" s="50"/>
      <c r="I101" s="44"/>
      <c r="P101" s="53"/>
      <c r="Q101" s="44"/>
    </row>
    <row r="102" spans="1:17">
      <c r="A102" s="50"/>
      <c r="B102" s="50"/>
      <c r="I102" s="44"/>
      <c r="P102" s="53"/>
      <c r="Q102" s="44"/>
    </row>
    <row r="103" spans="1:17">
      <c r="A103" s="50"/>
      <c r="B103" s="50"/>
      <c r="I103" s="44"/>
      <c r="P103" s="53"/>
      <c r="Q103" s="44"/>
    </row>
    <row r="104" spans="1:17">
      <c r="A104" s="50"/>
      <c r="B104" s="50"/>
      <c r="I104" s="44"/>
      <c r="P104" s="53"/>
      <c r="Q104" s="44"/>
    </row>
  </sheetData>
  <mergeCells count="6">
    <mergeCell ref="K5:L5"/>
    <mergeCell ref="A1:L1"/>
    <mergeCell ref="A2:L2"/>
    <mergeCell ref="A3:I4"/>
    <mergeCell ref="K3:L3"/>
    <mergeCell ref="K4:L4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A0185-0334-4ECD-9628-51D83142D022}">
  <sheetPr>
    <pageSetUpPr fitToPage="1"/>
  </sheetPr>
  <dimension ref="A1:AH104"/>
  <sheetViews>
    <sheetView showZeros="0" workbookViewId="0">
      <selection activeCell="F5" sqref="F1:F1048576"/>
    </sheetView>
  </sheetViews>
  <sheetFormatPr defaultColWidth="9.15234375" defaultRowHeight="17.600000000000001"/>
  <cols>
    <col min="1" max="1" width="29.23046875" style="49" customWidth="1"/>
    <col min="2" max="2" width="8.4609375" style="54" customWidth="1"/>
    <col min="3" max="3" width="6.84375" style="50" customWidth="1"/>
    <col min="4" max="4" width="16.69140625" style="50" customWidth="1"/>
    <col min="5" max="5" width="8.23046875" style="50" customWidth="1"/>
    <col min="6" max="6" width="9.53515625" style="54" customWidth="1"/>
    <col min="7" max="7" width="10.15234375" style="52" customWidth="1"/>
    <col min="8" max="8" width="11.84375" style="52" customWidth="1"/>
    <col min="9" max="9" width="14.4609375" style="50" customWidth="1"/>
    <col min="10" max="10" width="6.4609375" style="44" customWidth="1"/>
    <col min="11" max="11" width="5.69140625" style="44" customWidth="1"/>
    <col min="12" max="12" width="10.4609375" style="44" customWidth="1"/>
    <col min="13" max="15" width="10.4609375" style="44" hidden="1" customWidth="1"/>
    <col min="16" max="16" width="7.4609375" style="44" hidden="1" customWidth="1"/>
    <col min="17" max="17" width="9.23046875" style="53" hidden="1" customWidth="1"/>
    <col min="18" max="34" width="0" style="44" hidden="1" customWidth="1"/>
    <col min="35" max="16384" width="9.15234375" style="44"/>
  </cols>
  <sheetData>
    <row r="1" spans="1:34" s="6" customFormat="1" ht="33.65" customHeight="1">
      <c r="A1" s="252" t="s">
        <v>83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4"/>
      <c r="N1" s="4"/>
      <c r="O1" s="4"/>
      <c r="P1" s="5"/>
      <c r="Q1" s="5"/>
      <c r="R1" s="5"/>
      <c r="S1" s="5"/>
      <c r="T1" s="5"/>
      <c r="U1" s="5"/>
    </row>
    <row r="2" spans="1:34" s="8" customFormat="1" ht="36" customHeight="1" thickBot="1">
      <c r="A2" s="253" t="str">
        <f>Tourp!D18</f>
        <v xml:space="preserve">Wells Fargo Championship 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7"/>
      <c r="N2" s="7"/>
      <c r="O2" s="7"/>
      <c r="Q2" s="9"/>
    </row>
    <row r="3" spans="1:34" s="8" customFormat="1" ht="18.649999999999999" customHeight="1">
      <c r="A3" s="254" t="s">
        <v>246</v>
      </c>
      <c r="B3" s="254"/>
      <c r="C3" s="254"/>
      <c r="D3" s="254"/>
      <c r="E3" s="254"/>
      <c r="F3" s="254"/>
      <c r="G3" s="254"/>
      <c r="H3" s="254"/>
      <c r="I3" s="254"/>
      <c r="J3" s="10"/>
      <c r="K3" s="255" t="s">
        <v>86</v>
      </c>
      <c r="L3" s="256"/>
      <c r="M3" s="11"/>
      <c r="N3" s="11"/>
      <c r="O3" s="11"/>
      <c r="Q3" s="9"/>
    </row>
    <row r="4" spans="1:34" s="8" customFormat="1" ht="21.65" customHeight="1" thickBot="1">
      <c r="A4" s="254"/>
      <c r="B4" s="254"/>
      <c r="C4" s="254"/>
      <c r="D4" s="254"/>
      <c r="E4" s="254"/>
      <c r="F4" s="254"/>
      <c r="G4" s="254"/>
      <c r="H4" s="254"/>
      <c r="I4" s="254"/>
      <c r="J4" s="12"/>
      <c r="K4" s="257">
        <f>Tourp!C18</f>
        <v>5000000</v>
      </c>
      <c r="L4" s="258"/>
      <c r="M4" s="13"/>
      <c r="N4" s="13"/>
      <c r="O4" s="13"/>
      <c r="Q4" s="9"/>
    </row>
    <row r="5" spans="1:34" s="8" customFormat="1" ht="27" customHeight="1">
      <c r="A5" s="193" t="s">
        <v>87</v>
      </c>
      <c r="B5" s="15" t="s">
        <v>49</v>
      </c>
      <c r="C5" s="16" t="s">
        <v>88</v>
      </c>
      <c r="D5" s="17" t="s">
        <v>89</v>
      </c>
      <c r="E5" s="18" t="s">
        <v>90</v>
      </c>
      <c r="F5" s="264" t="s">
        <v>91</v>
      </c>
      <c r="G5" s="20" t="s">
        <v>92</v>
      </c>
      <c r="H5" s="20" t="s">
        <v>93</v>
      </c>
      <c r="I5" s="21" t="s">
        <v>94</v>
      </c>
      <c r="J5" s="22"/>
      <c r="K5" s="259" t="s">
        <v>95</v>
      </c>
      <c r="L5" s="260"/>
      <c r="M5" s="23"/>
      <c r="N5" s="23"/>
      <c r="O5" s="23"/>
      <c r="Q5" s="9">
        <v>2</v>
      </c>
      <c r="R5" s="8">
        <v>3</v>
      </c>
      <c r="S5" s="8">
        <v>4</v>
      </c>
      <c r="T5" s="8">
        <v>5</v>
      </c>
      <c r="U5" s="8">
        <v>6</v>
      </c>
      <c r="V5" s="8">
        <v>7</v>
      </c>
      <c r="W5" s="8">
        <v>8</v>
      </c>
      <c r="X5" s="8">
        <v>9</v>
      </c>
      <c r="Y5" s="8" t="s">
        <v>96</v>
      </c>
      <c r="AA5" s="9">
        <v>2</v>
      </c>
      <c r="AB5" s="8">
        <v>3</v>
      </c>
      <c r="AC5" s="8">
        <v>4</v>
      </c>
      <c r="AD5" s="8">
        <v>5</v>
      </c>
      <c r="AE5" s="8">
        <v>6</v>
      </c>
      <c r="AF5" s="8">
        <v>7</v>
      </c>
      <c r="AG5" s="8">
        <v>8</v>
      </c>
      <c r="AH5" s="8">
        <v>9</v>
      </c>
    </row>
    <row r="6" spans="1:34" s="34" customFormat="1" ht="18" customHeight="1">
      <c r="A6" s="24" t="s">
        <v>22</v>
      </c>
      <c r="B6" s="25">
        <v>65</v>
      </c>
      <c r="C6" s="25">
        <v>30</v>
      </c>
      <c r="D6" s="265"/>
      <c r="E6" s="25">
        <v>1</v>
      </c>
      <c r="F6" s="263">
        <f>N6</f>
        <v>12</v>
      </c>
      <c r="G6" s="28">
        <f>IF(D6&gt;0,L$12,0)</f>
        <v>0</v>
      </c>
      <c r="H6" s="28">
        <f>IF(E6="",0,IFERROR(O6,0))</f>
        <v>1000000</v>
      </c>
      <c r="I6" s="29">
        <f>G6+H6</f>
        <v>1000000</v>
      </c>
      <c r="J6" s="30"/>
      <c r="K6" s="31">
        <v>0.2</v>
      </c>
      <c r="L6" s="32">
        <f t="shared" ref="L6:L29" si="0">$K$4*K6</f>
        <v>1000000</v>
      </c>
      <c r="M6" s="33">
        <v>12</v>
      </c>
      <c r="N6" s="33">
        <f t="shared" ref="N6:N7" si="1">IF(E6=0,0,IF(E6=E5,VLOOKUP(E6,Z:AH,VLOOKUP(E6,P:Y,10,0),0),IF(P6=E6,VLOOKUP(E6,Z:AH,VLOOKUP(E6,P:Y,10,0),0),M6)))</f>
        <v>12</v>
      </c>
      <c r="O6" s="33">
        <f t="shared" ref="O6:O25" si="2">IF(E6=0,0,IF(E6=E5,VLOOKUP(E6,P:X,VLOOKUP(E6,P:Y,10,0),0),IF(P6=E6,VLOOKUP(E6,P:X,VLOOKUP(E6,P:Y,10,0),0),L6)))</f>
        <v>1000000</v>
      </c>
      <c r="P6" s="8" t="s">
        <v>97</v>
      </c>
      <c r="Q6" s="9"/>
      <c r="R6" s="8"/>
      <c r="S6" s="8"/>
      <c r="T6" s="8"/>
      <c r="U6" s="8"/>
      <c r="V6" s="8"/>
      <c r="W6" s="8"/>
      <c r="X6" s="8"/>
      <c r="Y6" s="33">
        <f t="shared" ref="Y6:Y29" si="3">COUNTIF(E6:E29,P6)</f>
        <v>0</v>
      </c>
      <c r="Z6" s="33" t="str">
        <f>+P6</f>
        <v>T1</v>
      </c>
      <c r="AA6" s="9"/>
      <c r="AB6" s="8"/>
      <c r="AC6" s="8"/>
      <c r="AD6" s="8"/>
      <c r="AE6" s="8"/>
      <c r="AF6" s="8"/>
      <c r="AG6" s="8"/>
      <c r="AH6" s="8"/>
    </row>
    <row r="7" spans="1:34" s="34" customFormat="1" ht="18" customHeight="1">
      <c r="A7" s="24" t="s">
        <v>24</v>
      </c>
      <c r="B7" s="25">
        <v>68</v>
      </c>
      <c r="C7" s="25">
        <v>32</v>
      </c>
      <c r="D7" s="25"/>
      <c r="E7" s="25">
        <v>2</v>
      </c>
      <c r="F7" s="263">
        <f t="shared" ref="F7:F23" si="4">N7</f>
        <v>10</v>
      </c>
      <c r="G7" s="28">
        <f t="shared" ref="G7:G29" si="5">IF(D7&gt;0,L$12,0)</f>
        <v>0</v>
      </c>
      <c r="H7" s="28">
        <f>IF(E7="",0,IFERROR(O7,0))</f>
        <v>800000</v>
      </c>
      <c r="I7" s="29">
        <f t="shared" ref="I7:I29" si="6">G7+H7</f>
        <v>800000</v>
      </c>
      <c r="J7" s="30"/>
      <c r="K7" s="31">
        <v>0.16</v>
      </c>
      <c r="L7" s="32">
        <f t="shared" si="0"/>
        <v>800000</v>
      </c>
      <c r="M7" s="33">
        <v>10</v>
      </c>
      <c r="N7" s="33">
        <f t="shared" si="1"/>
        <v>10</v>
      </c>
      <c r="O7" s="33">
        <f t="shared" si="2"/>
        <v>800000</v>
      </c>
      <c r="P7" s="8" t="s">
        <v>98</v>
      </c>
      <c r="Q7" s="9">
        <f>SUM($L7:$L8)/Q$5</f>
        <v>725000</v>
      </c>
      <c r="R7" s="9">
        <f>SUM($L7:$L9)/R$5</f>
        <v>650000</v>
      </c>
      <c r="S7" s="9">
        <f>SUM($L7:$L10)/S$5</f>
        <v>587500</v>
      </c>
      <c r="T7" s="9">
        <f>SUM($L7:$L11)/T$5</f>
        <v>540000</v>
      </c>
      <c r="U7" s="9">
        <f>SUM($L7:$L12)/U$5</f>
        <v>500000</v>
      </c>
      <c r="V7" s="9">
        <f>SUM($L7:$L13)/V$5</f>
        <v>464285.71428571426</v>
      </c>
      <c r="W7" s="9">
        <f>SUM($L7:$L14)/W$5</f>
        <v>425000</v>
      </c>
      <c r="X7" s="9">
        <f>SUM($L7:$L15)/X$5</f>
        <v>388888.88888888888</v>
      </c>
      <c r="Y7" s="33">
        <f t="shared" si="3"/>
        <v>0</v>
      </c>
      <c r="Z7" s="33" t="str">
        <f t="shared" ref="Z7:Z29" si="7">+P7</f>
        <v>T2</v>
      </c>
      <c r="AA7" s="35">
        <f>SUM($M7:$M8)/AA$5</f>
        <v>9</v>
      </c>
      <c r="AB7" s="35">
        <f>SUM($M7:$M9)/AB$5</f>
        <v>8.3333333333333339</v>
      </c>
      <c r="AC7" s="35">
        <f>SUM($M7:$M10)/AC$5</f>
        <v>7.75</v>
      </c>
      <c r="AD7" s="35">
        <f>SUM($M7:$M11)/AD$5</f>
        <v>7.2</v>
      </c>
      <c r="AE7" s="35">
        <f>SUM($M7:$M12)/AE$5</f>
        <v>6.666666666666667</v>
      </c>
      <c r="AF7" s="35">
        <f>SUM($M7:$M13)/AF$5</f>
        <v>6.1428571428571432</v>
      </c>
      <c r="AG7" s="35">
        <f>SUM($M7:$M14)/AG$5</f>
        <v>5.625</v>
      </c>
      <c r="AH7" s="35">
        <f>SUM($M7:$M15)/AH$5</f>
        <v>5.1111111111111107</v>
      </c>
    </row>
    <row r="8" spans="1:34" s="34" customFormat="1" ht="18" customHeight="1">
      <c r="A8" s="24" t="s">
        <v>32</v>
      </c>
      <c r="B8" s="25">
        <v>68</v>
      </c>
      <c r="C8" s="25">
        <v>32</v>
      </c>
      <c r="D8" s="25"/>
      <c r="E8" s="25">
        <v>3</v>
      </c>
      <c r="F8" s="263">
        <f t="shared" si="4"/>
        <v>8</v>
      </c>
      <c r="G8" s="28">
        <f t="shared" si="5"/>
        <v>0</v>
      </c>
      <c r="H8" s="28">
        <f t="shared" ref="H8:H29" si="8">IF(E8="",0,IFERROR(O8,0))</f>
        <v>650000</v>
      </c>
      <c r="I8" s="29">
        <f t="shared" si="6"/>
        <v>650000</v>
      </c>
      <c r="J8" s="30"/>
      <c r="K8" s="31">
        <v>0.13</v>
      </c>
      <c r="L8" s="32">
        <f t="shared" si="0"/>
        <v>650000</v>
      </c>
      <c r="M8" s="33">
        <v>8</v>
      </c>
      <c r="N8" s="33">
        <f>IF(E8=0,0,IF(E8=E7,VLOOKUP(E8,Z:AH,VLOOKUP(E8,P:Y,10,0),0),IF(P8=E8,VLOOKUP(E8,Z:AH,VLOOKUP(E8,P:Y,10,0),0),M8)))</f>
        <v>8</v>
      </c>
      <c r="O8" s="33">
        <f t="shared" si="2"/>
        <v>650000</v>
      </c>
      <c r="P8" s="8" t="s">
        <v>99</v>
      </c>
      <c r="Q8" s="9">
        <f t="shared" ref="Q8:Q29" si="9">SUM($L8:$L9)/Q$5</f>
        <v>575000</v>
      </c>
      <c r="R8" s="9">
        <f t="shared" ref="R8:R29" si="10">SUM($L8:$L10)/R$5</f>
        <v>516666.66666666669</v>
      </c>
      <c r="S8" s="9">
        <f t="shared" ref="S8:S29" si="11">SUM($L8:$L11)/S$5</f>
        <v>475000</v>
      </c>
      <c r="T8" s="9">
        <f t="shared" ref="T8:T29" si="12">SUM($L8:$L12)/T$5</f>
        <v>440000</v>
      </c>
      <c r="U8" s="9">
        <f t="shared" ref="U8:U29" si="13">SUM($L8:$L13)/U$5</f>
        <v>408333.33333333331</v>
      </c>
      <c r="V8" s="9">
        <f t="shared" ref="V8:V29" si="14">SUM($L8:$L14)/V$5</f>
        <v>371428.57142857142</v>
      </c>
      <c r="W8" s="9">
        <f t="shared" ref="W8:W29" si="15">SUM($L8:$L15)/W$5</f>
        <v>337500</v>
      </c>
      <c r="X8" s="9">
        <f t="shared" ref="X8:X29" si="16">SUM($L8:$L16)/X$5</f>
        <v>305555.55555555556</v>
      </c>
      <c r="Y8" s="33">
        <f t="shared" si="3"/>
        <v>0</v>
      </c>
      <c r="Z8" s="33" t="str">
        <f t="shared" si="7"/>
        <v>T3</v>
      </c>
      <c r="AA8" s="35">
        <f t="shared" ref="AA8:AA29" si="17">SUM($M8:$M9)/AA$5</f>
        <v>7.5</v>
      </c>
      <c r="AB8" s="35">
        <f t="shared" ref="AB8:AB29" si="18">SUM($M8:$M10)/AB$5</f>
        <v>7</v>
      </c>
      <c r="AC8" s="35">
        <f t="shared" ref="AC8:AC29" si="19">SUM($M8:$M11)/AC$5</f>
        <v>6.5</v>
      </c>
      <c r="AD8" s="35">
        <f t="shared" ref="AD8:AD29" si="20">SUM($M8:$M12)/AD$5</f>
        <v>6</v>
      </c>
      <c r="AE8" s="35">
        <f t="shared" ref="AE8:AE29" si="21">SUM($M8:$M13)/AE$5</f>
        <v>5.5</v>
      </c>
      <c r="AF8" s="35">
        <f t="shared" ref="AF8:AF29" si="22">SUM($M8:$M14)/AF$5</f>
        <v>5</v>
      </c>
      <c r="AG8" s="35">
        <f t="shared" ref="AG8:AG29" si="23">SUM($M8:$M15)/AG$5</f>
        <v>4.5</v>
      </c>
      <c r="AH8" s="35">
        <f t="shared" ref="AH8:AH29" si="24">SUM($M8:$M16)/AH$5</f>
        <v>4</v>
      </c>
    </row>
    <row r="9" spans="1:34" s="34" customFormat="1" ht="18" customHeight="1">
      <c r="A9" s="24" t="s">
        <v>6</v>
      </c>
      <c r="B9" s="25">
        <v>69</v>
      </c>
      <c r="C9" s="25">
        <v>32</v>
      </c>
      <c r="D9" s="25"/>
      <c r="E9" s="25">
        <v>4</v>
      </c>
      <c r="F9" s="263">
        <f t="shared" si="4"/>
        <v>7</v>
      </c>
      <c r="G9" s="28">
        <f t="shared" si="5"/>
        <v>0</v>
      </c>
      <c r="H9" s="28">
        <f t="shared" si="8"/>
        <v>500000</v>
      </c>
      <c r="I9" s="29">
        <f t="shared" si="6"/>
        <v>500000</v>
      </c>
      <c r="J9" s="30"/>
      <c r="K9" s="31">
        <v>0.1</v>
      </c>
      <c r="L9" s="32">
        <f t="shared" si="0"/>
        <v>500000</v>
      </c>
      <c r="M9" s="33">
        <v>7</v>
      </c>
      <c r="N9" s="33">
        <f t="shared" ref="N9:N29" si="25">IF(E9=0,0,IF(E9=E8,VLOOKUP(E9,Z:AH,VLOOKUP(E9,P:Y,10,0),0),IF(P9=E9,VLOOKUP(E9,Z:AH,VLOOKUP(E9,P:Y,10,0),0),M9)))</f>
        <v>7</v>
      </c>
      <c r="O9" s="33">
        <f t="shared" si="2"/>
        <v>500000</v>
      </c>
      <c r="P9" s="8" t="s">
        <v>100</v>
      </c>
      <c r="Q9" s="9">
        <f t="shared" si="9"/>
        <v>450000</v>
      </c>
      <c r="R9" s="9">
        <f t="shared" si="10"/>
        <v>416666.66666666669</v>
      </c>
      <c r="S9" s="9">
        <f t="shared" si="11"/>
        <v>387500</v>
      </c>
      <c r="T9" s="9">
        <f t="shared" si="12"/>
        <v>360000</v>
      </c>
      <c r="U9" s="9">
        <f t="shared" si="13"/>
        <v>325000</v>
      </c>
      <c r="V9" s="9">
        <f t="shared" si="14"/>
        <v>292857.14285714284</v>
      </c>
      <c r="W9" s="9">
        <f t="shared" si="15"/>
        <v>262500</v>
      </c>
      <c r="X9" s="9">
        <f t="shared" si="16"/>
        <v>238888.88888888888</v>
      </c>
      <c r="Y9" s="33">
        <f t="shared" si="3"/>
        <v>0</v>
      </c>
      <c r="Z9" s="33" t="str">
        <f t="shared" si="7"/>
        <v>T4</v>
      </c>
      <c r="AA9" s="35">
        <f t="shared" si="17"/>
        <v>6.5</v>
      </c>
      <c r="AB9" s="35">
        <f t="shared" si="18"/>
        <v>6</v>
      </c>
      <c r="AC9" s="35">
        <f t="shared" si="19"/>
        <v>5.5</v>
      </c>
      <c r="AD9" s="35">
        <f t="shared" si="20"/>
        <v>5</v>
      </c>
      <c r="AE9" s="35">
        <f t="shared" si="21"/>
        <v>4.5</v>
      </c>
      <c r="AF9" s="35">
        <f t="shared" si="22"/>
        <v>4</v>
      </c>
      <c r="AG9" s="35">
        <f t="shared" si="23"/>
        <v>3.5</v>
      </c>
      <c r="AH9" s="35">
        <f t="shared" si="24"/>
        <v>3.1111111111111112</v>
      </c>
    </row>
    <row r="10" spans="1:34" s="34" customFormat="1" ht="18" customHeight="1">
      <c r="A10" s="24" t="s">
        <v>38</v>
      </c>
      <c r="B10" s="25">
        <v>69</v>
      </c>
      <c r="C10" s="25">
        <v>36</v>
      </c>
      <c r="D10" s="25"/>
      <c r="E10" s="25">
        <v>5</v>
      </c>
      <c r="F10" s="263">
        <f t="shared" si="4"/>
        <v>6</v>
      </c>
      <c r="G10" s="28">
        <f t="shared" si="5"/>
        <v>0</v>
      </c>
      <c r="H10" s="28">
        <f t="shared" si="8"/>
        <v>400000</v>
      </c>
      <c r="I10" s="29">
        <f t="shared" si="6"/>
        <v>400000</v>
      </c>
      <c r="J10" s="30"/>
      <c r="K10" s="31">
        <v>0.08</v>
      </c>
      <c r="L10" s="32">
        <f t="shared" si="0"/>
        <v>400000</v>
      </c>
      <c r="M10" s="33">
        <v>6</v>
      </c>
      <c r="N10" s="33">
        <f t="shared" si="25"/>
        <v>6</v>
      </c>
      <c r="O10" s="33">
        <f t="shared" si="2"/>
        <v>400000</v>
      </c>
      <c r="P10" s="8" t="s">
        <v>101</v>
      </c>
      <c r="Q10" s="9">
        <f t="shared" si="9"/>
        <v>375000</v>
      </c>
      <c r="R10" s="9">
        <f t="shared" si="10"/>
        <v>350000</v>
      </c>
      <c r="S10" s="9">
        <f t="shared" si="11"/>
        <v>325000</v>
      </c>
      <c r="T10" s="9">
        <f t="shared" si="12"/>
        <v>290000</v>
      </c>
      <c r="U10" s="9">
        <f t="shared" si="13"/>
        <v>258333.33333333334</v>
      </c>
      <c r="V10" s="9">
        <f t="shared" si="14"/>
        <v>228571.42857142858</v>
      </c>
      <c r="W10" s="9">
        <f t="shared" si="15"/>
        <v>206250</v>
      </c>
      <c r="X10" s="9">
        <f t="shared" si="16"/>
        <v>188888.88888888888</v>
      </c>
      <c r="Y10" s="33">
        <f t="shared" si="3"/>
        <v>0</v>
      </c>
      <c r="Z10" s="33" t="str">
        <f t="shared" si="7"/>
        <v>T5</v>
      </c>
      <c r="AA10" s="35">
        <f t="shared" si="17"/>
        <v>5.5</v>
      </c>
      <c r="AB10" s="35">
        <f t="shared" si="18"/>
        <v>5</v>
      </c>
      <c r="AC10" s="35">
        <f t="shared" si="19"/>
        <v>4.5</v>
      </c>
      <c r="AD10" s="35">
        <f t="shared" si="20"/>
        <v>4</v>
      </c>
      <c r="AE10" s="35">
        <f t="shared" si="21"/>
        <v>3.5</v>
      </c>
      <c r="AF10" s="35">
        <f t="shared" si="22"/>
        <v>3</v>
      </c>
      <c r="AG10" s="35">
        <f t="shared" si="23"/>
        <v>2.625</v>
      </c>
      <c r="AH10" s="35">
        <f t="shared" si="24"/>
        <v>2.3333333333333335</v>
      </c>
    </row>
    <row r="11" spans="1:34" s="34" customFormat="1" ht="18" customHeight="1">
      <c r="A11" s="24" t="s">
        <v>2</v>
      </c>
      <c r="B11" s="25">
        <v>70</v>
      </c>
      <c r="C11" s="25">
        <v>31</v>
      </c>
      <c r="D11" s="25"/>
      <c r="E11" s="25">
        <v>6</v>
      </c>
      <c r="F11" s="263">
        <f t="shared" si="4"/>
        <v>5</v>
      </c>
      <c r="G11" s="28">
        <f t="shared" si="5"/>
        <v>0</v>
      </c>
      <c r="H11" s="28">
        <f t="shared" si="8"/>
        <v>350000.00000000006</v>
      </c>
      <c r="I11" s="29">
        <f t="shared" si="6"/>
        <v>350000.00000000006</v>
      </c>
      <c r="J11" s="30"/>
      <c r="K11" s="31">
        <v>7.0000000000000007E-2</v>
      </c>
      <c r="L11" s="32">
        <f t="shared" si="0"/>
        <v>350000.00000000006</v>
      </c>
      <c r="M11" s="33">
        <v>5</v>
      </c>
      <c r="N11" s="33">
        <f t="shared" si="25"/>
        <v>5</v>
      </c>
      <c r="O11" s="33">
        <f t="shared" si="2"/>
        <v>350000.00000000006</v>
      </c>
      <c r="P11" s="8" t="s">
        <v>102</v>
      </c>
      <c r="Q11" s="9">
        <f t="shared" si="9"/>
        <v>325000</v>
      </c>
      <c r="R11" s="9">
        <f t="shared" si="10"/>
        <v>300000</v>
      </c>
      <c r="S11" s="9">
        <f t="shared" si="11"/>
        <v>262500</v>
      </c>
      <c r="T11" s="9">
        <f t="shared" si="12"/>
        <v>230000</v>
      </c>
      <c r="U11" s="9">
        <f t="shared" si="13"/>
        <v>200000</v>
      </c>
      <c r="V11" s="9">
        <f t="shared" si="14"/>
        <v>178571.42857142858</v>
      </c>
      <c r="W11" s="9">
        <f t="shared" si="15"/>
        <v>162500</v>
      </c>
      <c r="X11" s="9">
        <f t="shared" si="16"/>
        <v>150000</v>
      </c>
      <c r="Y11" s="33">
        <f t="shared" si="3"/>
        <v>0</v>
      </c>
      <c r="Z11" s="33" t="str">
        <f t="shared" si="7"/>
        <v>T6</v>
      </c>
      <c r="AA11" s="35">
        <f t="shared" si="17"/>
        <v>4.5</v>
      </c>
      <c r="AB11" s="35">
        <f t="shared" si="18"/>
        <v>4</v>
      </c>
      <c r="AC11" s="35">
        <f t="shared" si="19"/>
        <v>3.5</v>
      </c>
      <c r="AD11" s="35">
        <f t="shared" si="20"/>
        <v>3</v>
      </c>
      <c r="AE11" s="35">
        <f t="shared" si="21"/>
        <v>2.5</v>
      </c>
      <c r="AF11" s="35">
        <f t="shared" si="22"/>
        <v>2.1428571428571428</v>
      </c>
      <c r="AG11" s="35">
        <f t="shared" si="23"/>
        <v>1.875</v>
      </c>
      <c r="AH11" s="35">
        <f t="shared" si="24"/>
        <v>1.6666666666666667</v>
      </c>
    </row>
    <row r="12" spans="1:34" s="34" customFormat="1" ht="18" customHeight="1">
      <c r="A12" s="24" t="s">
        <v>40</v>
      </c>
      <c r="B12" s="25">
        <v>73</v>
      </c>
      <c r="C12" s="25">
        <v>37</v>
      </c>
      <c r="D12" s="25"/>
      <c r="E12" s="25">
        <v>7</v>
      </c>
      <c r="F12" s="263">
        <f t="shared" si="4"/>
        <v>4</v>
      </c>
      <c r="G12" s="28">
        <f t="shared" si="5"/>
        <v>0</v>
      </c>
      <c r="H12" s="28">
        <f t="shared" si="8"/>
        <v>300000</v>
      </c>
      <c r="I12" s="29">
        <f t="shared" si="6"/>
        <v>300000</v>
      </c>
      <c r="J12" s="30"/>
      <c r="K12" s="31">
        <v>0.06</v>
      </c>
      <c r="L12" s="32">
        <f t="shared" si="0"/>
        <v>300000</v>
      </c>
      <c r="M12" s="33">
        <v>4</v>
      </c>
      <c r="N12" s="33">
        <f t="shared" si="25"/>
        <v>4</v>
      </c>
      <c r="O12" s="33">
        <f t="shared" si="2"/>
        <v>300000</v>
      </c>
      <c r="P12" s="8" t="s">
        <v>103</v>
      </c>
      <c r="Q12" s="9">
        <f t="shared" si="9"/>
        <v>275000</v>
      </c>
      <c r="R12" s="9">
        <f t="shared" si="10"/>
        <v>233333.33333333334</v>
      </c>
      <c r="S12" s="9">
        <f t="shared" si="11"/>
        <v>200000</v>
      </c>
      <c r="T12" s="9">
        <f t="shared" si="12"/>
        <v>170000</v>
      </c>
      <c r="U12" s="9">
        <f t="shared" si="13"/>
        <v>150000</v>
      </c>
      <c r="V12" s="9">
        <f t="shared" si="14"/>
        <v>135714.28571428571</v>
      </c>
      <c r="W12" s="9">
        <f t="shared" si="15"/>
        <v>125000</v>
      </c>
      <c r="X12" s="9">
        <f t="shared" si="16"/>
        <v>116666.66666666667</v>
      </c>
      <c r="Y12" s="33">
        <f t="shared" si="3"/>
        <v>0</v>
      </c>
      <c r="Z12" s="33" t="str">
        <f t="shared" si="7"/>
        <v>T7</v>
      </c>
      <c r="AA12" s="35">
        <f t="shared" si="17"/>
        <v>3.5</v>
      </c>
      <c r="AB12" s="35">
        <f t="shared" si="18"/>
        <v>3</v>
      </c>
      <c r="AC12" s="35">
        <f t="shared" si="19"/>
        <v>2.5</v>
      </c>
      <c r="AD12" s="35">
        <f t="shared" si="20"/>
        <v>2</v>
      </c>
      <c r="AE12" s="35">
        <f t="shared" si="21"/>
        <v>1.6666666666666667</v>
      </c>
      <c r="AF12" s="35">
        <f t="shared" si="22"/>
        <v>1.4285714285714286</v>
      </c>
      <c r="AG12" s="35">
        <f t="shared" si="23"/>
        <v>1.25</v>
      </c>
      <c r="AH12" s="35">
        <f t="shared" si="24"/>
        <v>1.1111111111111112</v>
      </c>
    </row>
    <row r="13" spans="1:34" s="34" customFormat="1" ht="18" customHeight="1">
      <c r="A13" s="24" t="s">
        <v>44</v>
      </c>
      <c r="B13" s="25">
        <v>75</v>
      </c>
      <c r="C13" s="25">
        <v>38</v>
      </c>
      <c r="D13" s="25"/>
      <c r="E13" s="25">
        <v>8</v>
      </c>
      <c r="F13" s="263">
        <f t="shared" si="4"/>
        <v>3</v>
      </c>
      <c r="G13" s="28">
        <f t="shared" si="5"/>
        <v>0</v>
      </c>
      <c r="H13" s="28">
        <f t="shared" si="8"/>
        <v>250000</v>
      </c>
      <c r="I13" s="29">
        <f t="shared" si="6"/>
        <v>250000</v>
      </c>
      <c r="J13" s="30"/>
      <c r="K13" s="31">
        <v>0.05</v>
      </c>
      <c r="L13" s="32">
        <f t="shared" si="0"/>
        <v>250000</v>
      </c>
      <c r="M13" s="33">
        <v>3</v>
      </c>
      <c r="N13" s="33">
        <f t="shared" si="25"/>
        <v>3</v>
      </c>
      <c r="O13" s="33">
        <f t="shared" si="2"/>
        <v>250000</v>
      </c>
      <c r="P13" s="8" t="s">
        <v>104</v>
      </c>
      <c r="Q13" s="9">
        <f t="shared" si="9"/>
        <v>200000</v>
      </c>
      <c r="R13" s="9">
        <f t="shared" si="10"/>
        <v>166666.66666666666</v>
      </c>
      <c r="S13" s="9">
        <f t="shared" si="11"/>
        <v>137500</v>
      </c>
      <c r="T13" s="9">
        <f t="shared" si="12"/>
        <v>120000</v>
      </c>
      <c r="U13" s="9">
        <f t="shared" si="13"/>
        <v>108333.33333333333</v>
      </c>
      <c r="V13" s="9">
        <f t="shared" si="14"/>
        <v>100000</v>
      </c>
      <c r="W13" s="9">
        <f t="shared" si="15"/>
        <v>93750</v>
      </c>
      <c r="X13" s="9">
        <f t="shared" si="16"/>
        <v>88888.888888888891</v>
      </c>
      <c r="Y13" s="33">
        <f t="shared" si="3"/>
        <v>0</v>
      </c>
      <c r="Z13" s="33" t="str">
        <f t="shared" si="7"/>
        <v>T8</v>
      </c>
      <c r="AA13" s="35">
        <f t="shared" si="17"/>
        <v>2.5</v>
      </c>
      <c r="AB13" s="35">
        <f t="shared" si="18"/>
        <v>2</v>
      </c>
      <c r="AC13" s="35">
        <f t="shared" si="19"/>
        <v>1.5</v>
      </c>
      <c r="AD13" s="35">
        <f t="shared" si="20"/>
        <v>1.2</v>
      </c>
      <c r="AE13" s="35">
        <f t="shared" si="21"/>
        <v>1</v>
      </c>
      <c r="AF13" s="35">
        <f t="shared" si="22"/>
        <v>0.8571428571428571</v>
      </c>
      <c r="AG13" s="35">
        <f t="shared" si="23"/>
        <v>0.75</v>
      </c>
      <c r="AH13" s="35">
        <f t="shared" si="24"/>
        <v>0.66666666666666663</v>
      </c>
    </row>
    <row r="14" spans="1:34" s="34" customFormat="1" ht="18" customHeight="1">
      <c r="A14" s="24" t="s">
        <v>4</v>
      </c>
      <c r="B14" s="25">
        <v>76</v>
      </c>
      <c r="C14" s="25">
        <v>32</v>
      </c>
      <c r="D14" s="25"/>
      <c r="E14" s="25">
        <v>9</v>
      </c>
      <c r="F14" s="263">
        <f t="shared" si="4"/>
        <v>2</v>
      </c>
      <c r="G14" s="28">
        <f t="shared" si="5"/>
        <v>0</v>
      </c>
      <c r="H14" s="28">
        <f t="shared" si="8"/>
        <v>150000</v>
      </c>
      <c r="I14" s="29">
        <f t="shared" si="6"/>
        <v>150000</v>
      </c>
      <c r="J14" s="30"/>
      <c r="K14" s="31">
        <v>0.03</v>
      </c>
      <c r="L14" s="32">
        <f t="shared" si="0"/>
        <v>150000</v>
      </c>
      <c r="M14" s="33">
        <v>2</v>
      </c>
      <c r="N14" s="33">
        <f t="shared" si="25"/>
        <v>2</v>
      </c>
      <c r="O14" s="33">
        <f t="shared" si="2"/>
        <v>150000</v>
      </c>
      <c r="P14" s="8" t="s">
        <v>105</v>
      </c>
      <c r="Q14" s="9">
        <f t="shared" si="9"/>
        <v>125000</v>
      </c>
      <c r="R14" s="9">
        <f t="shared" si="10"/>
        <v>100000</v>
      </c>
      <c r="S14" s="9">
        <f t="shared" si="11"/>
        <v>87500</v>
      </c>
      <c r="T14" s="9">
        <f t="shared" si="12"/>
        <v>80000</v>
      </c>
      <c r="U14" s="9">
        <f t="shared" si="13"/>
        <v>75000</v>
      </c>
      <c r="V14" s="9">
        <f t="shared" si="14"/>
        <v>71428.571428571435</v>
      </c>
      <c r="W14" s="9">
        <f t="shared" si="15"/>
        <v>68750</v>
      </c>
      <c r="X14" s="9">
        <f t="shared" si="16"/>
        <v>66666.666666666672</v>
      </c>
      <c r="Y14" s="33">
        <f t="shared" si="3"/>
        <v>0</v>
      </c>
      <c r="Z14" s="33" t="str">
        <f t="shared" si="7"/>
        <v>T9</v>
      </c>
      <c r="AA14" s="35">
        <f t="shared" si="17"/>
        <v>1.5</v>
      </c>
      <c r="AB14" s="35">
        <f t="shared" si="18"/>
        <v>1</v>
      </c>
      <c r="AC14" s="35">
        <f t="shared" si="19"/>
        <v>0.75</v>
      </c>
      <c r="AD14" s="35">
        <f t="shared" si="20"/>
        <v>0.6</v>
      </c>
      <c r="AE14" s="35">
        <f t="shared" si="21"/>
        <v>0.5</v>
      </c>
      <c r="AF14" s="35">
        <f t="shared" si="22"/>
        <v>0.42857142857142855</v>
      </c>
      <c r="AG14" s="35">
        <f t="shared" si="23"/>
        <v>0.375</v>
      </c>
      <c r="AH14" s="35">
        <f t="shared" si="24"/>
        <v>0.33333333333333331</v>
      </c>
    </row>
    <row r="15" spans="1:34" s="34" customFormat="1" ht="18" customHeight="1">
      <c r="A15" s="24" t="s">
        <v>16</v>
      </c>
      <c r="B15" s="25">
        <v>76</v>
      </c>
      <c r="C15" s="25">
        <v>34</v>
      </c>
      <c r="D15" s="25" t="s">
        <v>248</v>
      </c>
      <c r="E15" s="25">
        <v>10</v>
      </c>
      <c r="F15" s="263">
        <f t="shared" si="4"/>
        <v>1</v>
      </c>
      <c r="G15" s="28">
        <f t="shared" si="5"/>
        <v>300000</v>
      </c>
      <c r="H15" s="28">
        <f t="shared" si="8"/>
        <v>100000</v>
      </c>
      <c r="I15" s="29">
        <f t="shared" si="6"/>
        <v>400000</v>
      </c>
      <c r="J15" s="30"/>
      <c r="K15" s="31">
        <v>0.02</v>
      </c>
      <c r="L15" s="32">
        <f t="shared" si="0"/>
        <v>100000</v>
      </c>
      <c r="M15" s="33">
        <v>1</v>
      </c>
      <c r="N15" s="33">
        <f t="shared" si="25"/>
        <v>1</v>
      </c>
      <c r="O15" s="33">
        <f t="shared" si="2"/>
        <v>100000</v>
      </c>
      <c r="P15" s="8" t="s">
        <v>106</v>
      </c>
      <c r="Q15" s="9">
        <f t="shared" si="9"/>
        <v>75000</v>
      </c>
      <c r="R15" s="9">
        <f t="shared" si="10"/>
        <v>66666.666666666672</v>
      </c>
      <c r="S15" s="9">
        <f t="shared" si="11"/>
        <v>62500</v>
      </c>
      <c r="T15" s="9">
        <f t="shared" si="12"/>
        <v>60000</v>
      </c>
      <c r="U15" s="9">
        <f t="shared" si="13"/>
        <v>58333.333333333336</v>
      </c>
      <c r="V15" s="9">
        <f t="shared" si="14"/>
        <v>57142.857142857145</v>
      </c>
      <c r="W15" s="9">
        <f t="shared" si="15"/>
        <v>56250</v>
      </c>
      <c r="X15" s="9">
        <f t="shared" si="16"/>
        <v>55555.555555555555</v>
      </c>
      <c r="Y15" s="33">
        <f t="shared" si="3"/>
        <v>0</v>
      </c>
      <c r="Z15" s="33" t="str">
        <f t="shared" si="7"/>
        <v>T10</v>
      </c>
      <c r="AA15" s="35">
        <f t="shared" si="17"/>
        <v>0.5</v>
      </c>
      <c r="AB15" s="35">
        <f t="shared" si="18"/>
        <v>0.33333333333333331</v>
      </c>
      <c r="AC15" s="35">
        <f t="shared" si="19"/>
        <v>0.25</v>
      </c>
      <c r="AD15" s="35">
        <f t="shared" si="20"/>
        <v>0.2</v>
      </c>
      <c r="AE15" s="35">
        <f t="shared" si="21"/>
        <v>0.16666666666666666</v>
      </c>
      <c r="AF15" s="35">
        <f t="shared" si="22"/>
        <v>0.14285714285714285</v>
      </c>
      <c r="AG15" s="35">
        <f t="shared" si="23"/>
        <v>0.125</v>
      </c>
      <c r="AH15" s="35">
        <f t="shared" si="24"/>
        <v>0.1111111111111111</v>
      </c>
    </row>
    <row r="16" spans="1:34" s="34" customFormat="1" ht="18" customHeight="1">
      <c r="A16" s="24" t="s">
        <v>26</v>
      </c>
      <c r="B16" s="25">
        <v>78</v>
      </c>
      <c r="C16" s="25">
        <v>34</v>
      </c>
      <c r="D16" s="25"/>
      <c r="E16" s="25">
        <v>11</v>
      </c>
      <c r="F16" s="263">
        <f t="shared" si="4"/>
        <v>0</v>
      </c>
      <c r="G16" s="28">
        <f t="shared" si="5"/>
        <v>0</v>
      </c>
      <c r="H16" s="28">
        <f t="shared" si="8"/>
        <v>50000</v>
      </c>
      <c r="I16" s="29">
        <f t="shared" si="6"/>
        <v>50000</v>
      </c>
      <c r="J16" s="30"/>
      <c r="K16" s="31">
        <v>0.01</v>
      </c>
      <c r="L16" s="32">
        <f t="shared" si="0"/>
        <v>50000</v>
      </c>
      <c r="M16" s="33">
        <v>0</v>
      </c>
      <c r="N16" s="33">
        <f t="shared" si="25"/>
        <v>0</v>
      </c>
      <c r="O16" s="33">
        <f t="shared" si="2"/>
        <v>50000</v>
      </c>
      <c r="P16" s="8" t="s">
        <v>107</v>
      </c>
      <c r="Q16" s="9">
        <f t="shared" si="9"/>
        <v>50000</v>
      </c>
      <c r="R16" s="9">
        <f t="shared" si="10"/>
        <v>50000</v>
      </c>
      <c r="S16" s="9">
        <f t="shared" si="11"/>
        <v>50000</v>
      </c>
      <c r="T16" s="9">
        <f t="shared" si="12"/>
        <v>50000</v>
      </c>
      <c r="U16" s="9">
        <f t="shared" si="13"/>
        <v>50000</v>
      </c>
      <c r="V16" s="9">
        <f t="shared" si="14"/>
        <v>50000</v>
      </c>
      <c r="W16" s="9">
        <f t="shared" si="15"/>
        <v>50000</v>
      </c>
      <c r="X16" s="9">
        <f t="shared" si="16"/>
        <v>50000</v>
      </c>
      <c r="Y16" s="33">
        <f t="shared" si="3"/>
        <v>0</v>
      </c>
      <c r="Z16" s="33" t="str">
        <f t="shared" si="7"/>
        <v>T11</v>
      </c>
      <c r="AA16" s="35">
        <f t="shared" si="17"/>
        <v>0</v>
      </c>
      <c r="AB16" s="35">
        <f t="shared" si="18"/>
        <v>0</v>
      </c>
      <c r="AC16" s="35">
        <f t="shared" si="19"/>
        <v>0</v>
      </c>
      <c r="AD16" s="35">
        <f t="shared" si="20"/>
        <v>0</v>
      </c>
      <c r="AE16" s="35">
        <f t="shared" si="21"/>
        <v>0</v>
      </c>
      <c r="AF16" s="35">
        <f t="shared" si="22"/>
        <v>0</v>
      </c>
      <c r="AG16" s="35">
        <f t="shared" si="23"/>
        <v>0</v>
      </c>
      <c r="AH16" s="35">
        <f t="shared" si="24"/>
        <v>0</v>
      </c>
    </row>
    <row r="17" spans="1:34" s="34" customFormat="1" ht="18" customHeight="1">
      <c r="A17" s="24" t="s">
        <v>20</v>
      </c>
      <c r="B17" s="25">
        <v>78</v>
      </c>
      <c r="C17" s="25">
        <v>39</v>
      </c>
      <c r="D17" s="25"/>
      <c r="E17" s="25">
        <v>12</v>
      </c>
      <c r="F17" s="263">
        <f t="shared" si="4"/>
        <v>0</v>
      </c>
      <c r="G17" s="28">
        <f t="shared" si="5"/>
        <v>0</v>
      </c>
      <c r="H17" s="28">
        <f t="shared" si="8"/>
        <v>50000</v>
      </c>
      <c r="I17" s="29">
        <f t="shared" si="6"/>
        <v>50000</v>
      </c>
      <c r="J17" s="30"/>
      <c r="K17" s="31">
        <v>0.01</v>
      </c>
      <c r="L17" s="32">
        <f t="shared" si="0"/>
        <v>50000</v>
      </c>
      <c r="M17" s="33">
        <v>0</v>
      </c>
      <c r="N17" s="33">
        <f t="shared" si="25"/>
        <v>0</v>
      </c>
      <c r="O17" s="33">
        <f t="shared" si="2"/>
        <v>50000</v>
      </c>
      <c r="P17" s="8" t="s">
        <v>108</v>
      </c>
      <c r="Q17" s="9">
        <f t="shared" si="9"/>
        <v>50000</v>
      </c>
      <c r="R17" s="9">
        <f t="shared" si="10"/>
        <v>50000</v>
      </c>
      <c r="S17" s="9">
        <f t="shared" si="11"/>
        <v>50000</v>
      </c>
      <c r="T17" s="9">
        <f t="shared" si="12"/>
        <v>50000</v>
      </c>
      <c r="U17" s="9">
        <f t="shared" si="13"/>
        <v>50000</v>
      </c>
      <c r="V17" s="9">
        <f t="shared" si="14"/>
        <v>50000</v>
      </c>
      <c r="W17" s="9">
        <f t="shared" si="15"/>
        <v>50000</v>
      </c>
      <c r="X17" s="9">
        <f t="shared" si="16"/>
        <v>50000</v>
      </c>
      <c r="Y17" s="33">
        <f t="shared" si="3"/>
        <v>0</v>
      </c>
      <c r="Z17" s="33" t="str">
        <f t="shared" si="7"/>
        <v>T12</v>
      </c>
      <c r="AA17" s="35">
        <f t="shared" si="17"/>
        <v>0</v>
      </c>
      <c r="AB17" s="35">
        <f t="shared" si="18"/>
        <v>0</v>
      </c>
      <c r="AC17" s="35">
        <f t="shared" si="19"/>
        <v>0</v>
      </c>
      <c r="AD17" s="35">
        <f t="shared" si="20"/>
        <v>0</v>
      </c>
      <c r="AE17" s="35">
        <f t="shared" si="21"/>
        <v>0</v>
      </c>
      <c r="AF17" s="35">
        <f t="shared" si="22"/>
        <v>0</v>
      </c>
      <c r="AG17" s="35">
        <f t="shared" si="23"/>
        <v>0</v>
      </c>
      <c r="AH17" s="35">
        <f t="shared" si="24"/>
        <v>0</v>
      </c>
    </row>
    <row r="18" spans="1:34" s="34" customFormat="1" ht="18" customHeight="1">
      <c r="A18" s="24" t="s">
        <v>0</v>
      </c>
      <c r="B18" s="25">
        <v>79</v>
      </c>
      <c r="C18" s="25">
        <v>37</v>
      </c>
      <c r="D18" s="25"/>
      <c r="E18" s="25">
        <v>13</v>
      </c>
      <c r="F18" s="263">
        <f t="shared" si="4"/>
        <v>0</v>
      </c>
      <c r="G18" s="28">
        <f t="shared" si="5"/>
        <v>0</v>
      </c>
      <c r="H18" s="28">
        <f t="shared" si="8"/>
        <v>50000</v>
      </c>
      <c r="I18" s="29">
        <f t="shared" si="6"/>
        <v>50000</v>
      </c>
      <c r="J18" s="30"/>
      <c r="K18" s="31">
        <v>0.01</v>
      </c>
      <c r="L18" s="32">
        <f t="shared" si="0"/>
        <v>50000</v>
      </c>
      <c r="M18" s="33">
        <v>0</v>
      </c>
      <c r="N18" s="33">
        <f t="shared" si="25"/>
        <v>0</v>
      </c>
      <c r="O18" s="33">
        <f t="shared" si="2"/>
        <v>50000</v>
      </c>
      <c r="P18" s="8" t="s">
        <v>109</v>
      </c>
      <c r="Q18" s="9">
        <f t="shared" si="9"/>
        <v>50000</v>
      </c>
      <c r="R18" s="9">
        <f t="shared" si="10"/>
        <v>50000</v>
      </c>
      <c r="S18" s="9">
        <f t="shared" si="11"/>
        <v>50000</v>
      </c>
      <c r="T18" s="9">
        <f t="shared" si="12"/>
        <v>50000</v>
      </c>
      <c r="U18" s="9">
        <f t="shared" si="13"/>
        <v>50000</v>
      </c>
      <c r="V18" s="9">
        <f t="shared" si="14"/>
        <v>50000</v>
      </c>
      <c r="W18" s="9">
        <f t="shared" si="15"/>
        <v>50000</v>
      </c>
      <c r="X18" s="9">
        <f t="shared" si="16"/>
        <v>50000</v>
      </c>
      <c r="Y18" s="33">
        <f t="shared" si="3"/>
        <v>0</v>
      </c>
      <c r="Z18" s="33" t="str">
        <f t="shared" si="7"/>
        <v>T13</v>
      </c>
      <c r="AA18" s="35">
        <f t="shared" si="17"/>
        <v>0</v>
      </c>
      <c r="AB18" s="35">
        <f t="shared" si="18"/>
        <v>0</v>
      </c>
      <c r="AC18" s="35">
        <f t="shared" si="19"/>
        <v>0</v>
      </c>
      <c r="AD18" s="35">
        <f t="shared" si="20"/>
        <v>0</v>
      </c>
      <c r="AE18" s="35">
        <f t="shared" si="21"/>
        <v>0</v>
      </c>
      <c r="AF18" s="35">
        <f t="shared" si="22"/>
        <v>0</v>
      </c>
      <c r="AG18" s="35">
        <f t="shared" si="23"/>
        <v>0</v>
      </c>
      <c r="AH18" s="35">
        <f t="shared" si="24"/>
        <v>0</v>
      </c>
    </row>
    <row r="19" spans="1:34" s="34" customFormat="1" ht="18" customHeight="1">
      <c r="A19" s="24" t="s">
        <v>14</v>
      </c>
      <c r="B19" s="25">
        <v>80</v>
      </c>
      <c r="C19" s="25">
        <v>33</v>
      </c>
      <c r="D19" s="25"/>
      <c r="E19" s="25">
        <v>14</v>
      </c>
      <c r="F19" s="263">
        <f t="shared" si="4"/>
        <v>0</v>
      </c>
      <c r="G19" s="28">
        <f t="shared" si="5"/>
        <v>0</v>
      </c>
      <c r="H19" s="28">
        <f t="shared" si="8"/>
        <v>50000</v>
      </c>
      <c r="I19" s="29">
        <f t="shared" si="6"/>
        <v>50000</v>
      </c>
      <c r="J19" s="30"/>
      <c r="K19" s="31">
        <v>0.01</v>
      </c>
      <c r="L19" s="32">
        <f t="shared" si="0"/>
        <v>50000</v>
      </c>
      <c r="M19" s="33">
        <v>0</v>
      </c>
      <c r="N19" s="33">
        <f t="shared" si="25"/>
        <v>0</v>
      </c>
      <c r="O19" s="33">
        <f t="shared" si="2"/>
        <v>50000</v>
      </c>
      <c r="P19" s="8" t="s">
        <v>110</v>
      </c>
      <c r="Q19" s="9">
        <f t="shared" si="9"/>
        <v>50000</v>
      </c>
      <c r="R19" s="9">
        <f t="shared" si="10"/>
        <v>50000</v>
      </c>
      <c r="S19" s="9">
        <f t="shared" si="11"/>
        <v>50000</v>
      </c>
      <c r="T19" s="9">
        <f t="shared" si="12"/>
        <v>50000</v>
      </c>
      <c r="U19" s="9">
        <f t="shared" si="13"/>
        <v>50000</v>
      </c>
      <c r="V19" s="9">
        <f t="shared" si="14"/>
        <v>50000</v>
      </c>
      <c r="W19" s="9">
        <f t="shared" si="15"/>
        <v>50000</v>
      </c>
      <c r="X19" s="9">
        <f t="shared" si="16"/>
        <v>50000</v>
      </c>
      <c r="Y19" s="33">
        <f t="shared" si="3"/>
        <v>0</v>
      </c>
      <c r="Z19" s="33" t="str">
        <f t="shared" si="7"/>
        <v>T14</v>
      </c>
      <c r="AA19" s="35">
        <f t="shared" si="17"/>
        <v>0</v>
      </c>
      <c r="AB19" s="35">
        <f t="shared" si="18"/>
        <v>0</v>
      </c>
      <c r="AC19" s="35">
        <f t="shared" si="19"/>
        <v>0</v>
      </c>
      <c r="AD19" s="35">
        <f t="shared" si="20"/>
        <v>0</v>
      </c>
      <c r="AE19" s="35">
        <f t="shared" si="21"/>
        <v>0</v>
      </c>
      <c r="AF19" s="35">
        <f t="shared" si="22"/>
        <v>0</v>
      </c>
      <c r="AG19" s="35">
        <f t="shared" si="23"/>
        <v>0</v>
      </c>
      <c r="AH19" s="35">
        <f t="shared" si="24"/>
        <v>0</v>
      </c>
    </row>
    <row r="20" spans="1:34" s="34" customFormat="1" ht="18" customHeight="1">
      <c r="A20" s="24" t="s">
        <v>34</v>
      </c>
      <c r="B20" s="25">
        <v>80</v>
      </c>
      <c r="C20" s="25">
        <v>34</v>
      </c>
      <c r="D20" s="25"/>
      <c r="E20" s="25">
        <v>15</v>
      </c>
      <c r="F20" s="263">
        <f t="shared" si="4"/>
        <v>0</v>
      </c>
      <c r="G20" s="28">
        <f t="shared" si="5"/>
        <v>0</v>
      </c>
      <c r="H20" s="28">
        <f t="shared" si="8"/>
        <v>50000</v>
      </c>
      <c r="I20" s="29">
        <f t="shared" si="6"/>
        <v>50000</v>
      </c>
      <c r="J20" s="30"/>
      <c r="K20" s="31">
        <v>0.01</v>
      </c>
      <c r="L20" s="32">
        <f t="shared" si="0"/>
        <v>50000</v>
      </c>
      <c r="M20" s="33">
        <v>0</v>
      </c>
      <c r="N20" s="33">
        <f t="shared" si="25"/>
        <v>0</v>
      </c>
      <c r="O20" s="33">
        <f t="shared" si="2"/>
        <v>50000</v>
      </c>
      <c r="P20" s="8" t="s">
        <v>111</v>
      </c>
      <c r="Q20" s="9">
        <f t="shared" si="9"/>
        <v>50000</v>
      </c>
      <c r="R20" s="9">
        <f t="shared" si="10"/>
        <v>50000</v>
      </c>
      <c r="S20" s="9">
        <f t="shared" si="11"/>
        <v>50000</v>
      </c>
      <c r="T20" s="9">
        <f t="shared" si="12"/>
        <v>50000</v>
      </c>
      <c r="U20" s="9">
        <f t="shared" si="13"/>
        <v>50000</v>
      </c>
      <c r="V20" s="9">
        <f t="shared" si="14"/>
        <v>50000</v>
      </c>
      <c r="W20" s="9">
        <f t="shared" si="15"/>
        <v>50000</v>
      </c>
      <c r="X20" s="9">
        <f t="shared" si="16"/>
        <v>50000</v>
      </c>
      <c r="Y20" s="33">
        <f t="shared" si="3"/>
        <v>0</v>
      </c>
      <c r="Z20" s="33" t="str">
        <f t="shared" si="7"/>
        <v>T15</v>
      </c>
      <c r="AA20" s="35">
        <f t="shared" si="17"/>
        <v>0</v>
      </c>
      <c r="AB20" s="35">
        <f t="shared" si="18"/>
        <v>0</v>
      </c>
      <c r="AC20" s="35">
        <f t="shared" si="19"/>
        <v>0</v>
      </c>
      <c r="AD20" s="35">
        <f t="shared" si="20"/>
        <v>0</v>
      </c>
      <c r="AE20" s="35">
        <f t="shared" si="21"/>
        <v>0</v>
      </c>
      <c r="AF20" s="35">
        <f t="shared" si="22"/>
        <v>0</v>
      </c>
      <c r="AG20" s="35">
        <f t="shared" si="23"/>
        <v>0</v>
      </c>
      <c r="AH20" s="35">
        <f t="shared" si="24"/>
        <v>0</v>
      </c>
    </row>
    <row r="21" spans="1:34" s="34" customFormat="1" ht="18" customHeight="1">
      <c r="A21" s="24" t="s">
        <v>36</v>
      </c>
      <c r="B21" s="25">
        <v>81</v>
      </c>
      <c r="C21" s="25">
        <v>39</v>
      </c>
      <c r="D21" s="25"/>
      <c r="E21" s="25">
        <v>16</v>
      </c>
      <c r="F21" s="263">
        <f t="shared" si="4"/>
        <v>0</v>
      </c>
      <c r="G21" s="28">
        <f t="shared" si="5"/>
        <v>0</v>
      </c>
      <c r="H21" s="28">
        <f t="shared" si="8"/>
        <v>50000</v>
      </c>
      <c r="I21" s="29">
        <f t="shared" si="6"/>
        <v>50000</v>
      </c>
      <c r="J21" s="30"/>
      <c r="K21" s="31">
        <v>0.01</v>
      </c>
      <c r="L21" s="32">
        <f t="shared" si="0"/>
        <v>50000</v>
      </c>
      <c r="M21" s="33">
        <v>0</v>
      </c>
      <c r="N21" s="33">
        <f t="shared" si="25"/>
        <v>0</v>
      </c>
      <c r="O21" s="33">
        <f t="shared" si="2"/>
        <v>50000</v>
      </c>
      <c r="P21" s="8" t="s">
        <v>112</v>
      </c>
      <c r="Q21" s="9">
        <f t="shared" si="9"/>
        <v>50000</v>
      </c>
      <c r="R21" s="9">
        <f t="shared" si="10"/>
        <v>50000</v>
      </c>
      <c r="S21" s="9">
        <f t="shared" si="11"/>
        <v>50000</v>
      </c>
      <c r="T21" s="9">
        <f t="shared" si="12"/>
        <v>50000</v>
      </c>
      <c r="U21" s="9">
        <f t="shared" si="13"/>
        <v>50000</v>
      </c>
      <c r="V21" s="9">
        <f t="shared" si="14"/>
        <v>50000</v>
      </c>
      <c r="W21" s="9">
        <f t="shared" si="15"/>
        <v>50000</v>
      </c>
      <c r="X21" s="9">
        <f t="shared" si="16"/>
        <v>50000</v>
      </c>
      <c r="Y21" s="33">
        <f t="shared" si="3"/>
        <v>0</v>
      </c>
      <c r="Z21" s="33" t="str">
        <f t="shared" si="7"/>
        <v>T16</v>
      </c>
      <c r="AA21" s="35">
        <f t="shared" si="17"/>
        <v>0</v>
      </c>
      <c r="AB21" s="35">
        <f t="shared" si="18"/>
        <v>0</v>
      </c>
      <c r="AC21" s="35">
        <f t="shared" si="19"/>
        <v>0</v>
      </c>
      <c r="AD21" s="35">
        <f t="shared" si="20"/>
        <v>0</v>
      </c>
      <c r="AE21" s="35">
        <f t="shared" si="21"/>
        <v>0</v>
      </c>
      <c r="AF21" s="35">
        <f t="shared" si="22"/>
        <v>0</v>
      </c>
      <c r="AG21" s="35">
        <f t="shared" si="23"/>
        <v>0</v>
      </c>
      <c r="AH21" s="35">
        <f t="shared" si="24"/>
        <v>0</v>
      </c>
    </row>
    <row r="22" spans="1:34" s="8" customFormat="1" ht="18" customHeight="1">
      <c r="A22" s="24" t="s">
        <v>12</v>
      </c>
      <c r="B22" s="25">
        <v>82</v>
      </c>
      <c r="C22" s="25">
        <v>36</v>
      </c>
      <c r="D22" s="25"/>
      <c r="E22" s="25">
        <v>17</v>
      </c>
      <c r="F22" s="263">
        <f t="shared" si="4"/>
        <v>0</v>
      </c>
      <c r="G22" s="28">
        <f t="shared" si="5"/>
        <v>0</v>
      </c>
      <c r="H22" s="28">
        <f t="shared" si="8"/>
        <v>50000</v>
      </c>
      <c r="I22" s="29">
        <f t="shared" si="6"/>
        <v>50000</v>
      </c>
      <c r="J22" s="30"/>
      <c r="K22" s="31">
        <v>0.01</v>
      </c>
      <c r="L22" s="32">
        <f t="shared" si="0"/>
        <v>50000</v>
      </c>
      <c r="M22" s="33">
        <v>0</v>
      </c>
      <c r="N22" s="33">
        <f t="shared" si="25"/>
        <v>0</v>
      </c>
      <c r="O22" s="33">
        <f t="shared" si="2"/>
        <v>50000</v>
      </c>
      <c r="P22" s="8" t="s">
        <v>113</v>
      </c>
      <c r="Q22" s="9">
        <f t="shared" si="9"/>
        <v>50000</v>
      </c>
      <c r="R22" s="9">
        <f t="shared" si="10"/>
        <v>50000</v>
      </c>
      <c r="S22" s="9">
        <f t="shared" si="11"/>
        <v>50000</v>
      </c>
      <c r="T22" s="9">
        <f t="shared" si="12"/>
        <v>50000</v>
      </c>
      <c r="U22" s="9">
        <f t="shared" si="13"/>
        <v>50000</v>
      </c>
      <c r="V22" s="9">
        <f t="shared" si="14"/>
        <v>50000</v>
      </c>
      <c r="W22" s="9">
        <f t="shared" si="15"/>
        <v>50000</v>
      </c>
      <c r="X22" s="9">
        <f t="shared" si="16"/>
        <v>44444.444444444445</v>
      </c>
      <c r="Y22" s="33">
        <f t="shared" si="3"/>
        <v>0</v>
      </c>
      <c r="Z22" s="33" t="str">
        <f t="shared" si="7"/>
        <v>T17</v>
      </c>
      <c r="AA22" s="35">
        <f t="shared" si="17"/>
        <v>0</v>
      </c>
      <c r="AB22" s="35">
        <f t="shared" si="18"/>
        <v>0</v>
      </c>
      <c r="AC22" s="35">
        <f t="shared" si="19"/>
        <v>0</v>
      </c>
      <c r="AD22" s="35">
        <f t="shared" si="20"/>
        <v>0</v>
      </c>
      <c r="AE22" s="35">
        <f t="shared" si="21"/>
        <v>0</v>
      </c>
      <c r="AF22" s="35">
        <f t="shared" si="22"/>
        <v>0</v>
      </c>
      <c r="AG22" s="35">
        <f t="shared" si="23"/>
        <v>0</v>
      </c>
      <c r="AH22" s="35">
        <f t="shared" si="24"/>
        <v>0</v>
      </c>
    </row>
    <row r="23" spans="1:34" s="8" customFormat="1" ht="18" customHeight="1">
      <c r="A23" s="24" t="s">
        <v>42</v>
      </c>
      <c r="B23" s="25">
        <v>84</v>
      </c>
      <c r="C23" s="25">
        <v>36</v>
      </c>
      <c r="D23" s="25"/>
      <c r="E23" s="25">
        <v>18</v>
      </c>
      <c r="F23" s="263">
        <f t="shared" si="4"/>
        <v>0</v>
      </c>
      <c r="G23" s="28">
        <f t="shared" si="5"/>
        <v>0</v>
      </c>
      <c r="H23" s="28">
        <f t="shared" si="8"/>
        <v>50000</v>
      </c>
      <c r="I23" s="29">
        <f t="shared" si="6"/>
        <v>50000</v>
      </c>
      <c r="J23" s="30"/>
      <c r="K23" s="31">
        <v>0.01</v>
      </c>
      <c r="L23" s="32">
        <f t="shared" si="0"/>
        <v>50000</v>
      </c>
      <c r="M23" s="33">
        <v>0</v>
      </c>
      <c r="N23" s="33">
        <f t="shared" si="25"/>
        <v>0</v>
      </c>
      <c r="O23" s="33">
        <f t="shared" si="2"/>
        <v>50000</v>
      </c>
      <c r="P23" s="8" t="s">
        <v>114</v>
      </c>
      <c r="Q23" s="9">
        <f t="shared" si="9"/>
        <v>50000</v>
      </c>
      <c r="R23" s="9">
        <f t="shared" si="10"/>
        <v>50000</v>
      </c>
      <c r="S23" s="9">
        <f t="shared" si="11"/>
        <v>50000</v>
      </c>
      <c r="T23" s="9">
        <f t="shared" si="12"/>
        <v>50000</v>
      </c>
      <c r="U23" s="9">
        <f t="shared" si="13"/>
        <v>50000</v>
      </c>
      <c r="V23" s="9">
        <f t="shared" si="14"/>
        <v>50000</v>
      </c>
      <c r="W23" s="9">
        <f t="shared" si="15"/>
        <v>43750</v>
      </c>
      <c r="X23" s="9">
        <f t="shared" si="16"/>
        <v>38888.888888888891</v>
      </c>
      <c r="Y23" s="33">
        <f t="shared" si="3"/>
        <v>0</v>
      </c>
      <c r="Z23" s="33" t="str">
        <f t="shared" si="7"/>
        <v>T18</v>
      </c>
      <c r="AA23" s="35">
        <f t="shared" si="17"/>
        <v>0</v>
      </c>
      <c r="AB23" s="35">
        <f t="shared" si="18"/>
        <v>0</v>
      </c>
      <c r="AC23" s="35">
        <f t="shared" si="19"/>
        <v>0</v>
      </c>
      <c r="AD23" s="35">
        <f t="shared" si="20"/>
        <v>0</v>
      </c>
      <c r="AE23" s="35">
        <f t="shared" si="21"/>
        <v>0</v>
      </c>
      <c r="AF23" s="35">
        <f t="shared" si="22"/>
        <v>0</v>
      </c>
      <c r="AG23" s="35">
        <f t="shared" si="23"/>
        <v>0</v>
      </c>
      <c r="AH23" s="35">
        <f t="shared" si="24"/>
        <v>0</v>
      </c>
    </row>
    <row r="24" spans="1:34" s="8" customFormat="1" ht="18" customHeight="1">
      <c r="A24" s="24"/>
      <c r="B24" s="25"/>
      <c r="C24" s="25"/>
      <c r="D24" s="25"/>
      <c r="E24" s="25" t="s">
        <v>202</v>
      </c>
      <c r="F24" s="263"/>
      <c r="G24" s="28">
        <f t="shared" si="5"/>
        <v>0</v>
      </c>
      <c r="H24" s="28">
        <f t="shared" si="8"/>
        <v>0</v>
      </c>
      <c r="I24" s="29">
        <f t="shared" si="6"/>
        <v>0</v>
      </c>
      <c r="J24" s="30"/>
      <c r="K24" s="31">
        <v>0.01</v>
      </c>
      <c r="L24" s="32">
        <f t="shared" si="0"/>
        <v>50000</v>
      </c>
      <c r="M24" s="33">
        <v>0</v>
      </c>
      <c r="N24" s="33">
        <f t="shared" si="25"/>
        <v>0</v>
      </c>
      <c r="O24" s="33">
        <f t="shared" si="2"/>
        <v>50000</v>
      </c>
      <c r="P24" s="8" t="s">
        <v>115</v>
      </c>
      <c r="Q24" s="9">
        <f t="shared" si="9"/>
        <v>50000</v>
      </c>
      <c r="R24" s="9">
        <f t="shared" si="10"/>
        <v>50000</v>
      </c>
      <c r="S24" s="9">
        <f t="shared" si="11"/>
        <v>50000</v>
      </c>
      <c r="T24" s="9">
        <f t="shared" si="12"/>
        <v>50000</v>
      </c>
      <c r="U24" s="9">
        <f t="shared" si="13"/>
        <v>50000</v>
      </c>
      <c r="V24" s="9">
        <f t="shared" si="14"/>
        <v>42857.142857142855</v>
      </c>
      <c r="W24" s="9">
        <f t="shared" si="15"/>
        <v>37500</v>
      </c>
      <c r="X24" s="9">
        <f t="shared" si="16"/>
        <v>33333.333333333336</v>
      </c>
      <c r="Y24" s="33">
        <f t="shared" si="3"/>
        <v>0</v>
      </c>
      <c r="Z24" s="33" t="str">
        <f t="shared" si="7"/>
        <v>T19</v>
      </c>
      <c r="AA24" s="35">
        <f t="shared" si="17"/>
        <v>0</v>
      </c>
      <c r="AB24" s="35">
        <f t="shared" si="18"/>
        <v>0</v>
      </c>
      <c r="AC24" s="35">
        <f t="shared" si="19"/>
        <v>0</v>
      </c>
      <c r="AD24" s="35">
        <f t="shared" si="20"/>
        <v>0</v>
      </c>
      <c r="AE24" s="35">
        <f t="shared" si="21"/>
        <v>0</v>
      </c>
      <c r="AF24" s="35">
        <f t="shared" si="22"/>
        <v>0</v>
      </c>
      <c r="AG24" s="35">
        <f t="shared" si="23"/>
        <v>0</v>
      </c>
      <c r="AH24" s="35">
        <f t="shared" si="24"/>
        <v>0</v>
      </c>
    </row>
    <row r="25" spans="1:34" s="8" customFormat="1" ht="18" customHeight="1">
      <c r="A25" s="24"/>
      <c r="B25" s="25"/>
      <c r="C25" s="25"/>
      <c r="D25" s="25"/>
      <c r="E25" s="25" t="s">
        <v>202</v>
      </c>
      <c r="F25" s="263"/>
      <c r="G25" s="28">
        <f t="shared" si="5"/>
        <v>0</v>
      </c>
      <c r="H25" s="28">
        <f t="shared" si="8"/>
        <v>0</v>
      </c>
      <c r="I25" s="29">
        <f t="shared" si="6"/>
        <v>0</v>
      </c>
      <c r="J25" s="30"/>
      <c r="K25" s="31">
        <v>0.01</v>
      </c>
      <c r="L25" s="32">
        <f t="shared" si="0"/>
        <v>50000</v>
      </c>
      <c r="M25" s="33">
        <v>0</v>
      </c>
      <c r="N25" s="33" t="e">
        <f t="shared" si="25"/>
        <v>#N/A</v>
      </c>
      <c r="O25" s="33" t="e">
        <f t="shared" si="2"/>
        <v>#N/A</v>
      </c>
      <c r="P25" s="8" t="s">
        <v>116</v>
      </c>
      <c r="Q25" s="9">
        <f t="shared" si="9"/>
        <v>50000</v>
      </c>
      <c r="R25" s="9">
        <f t="shared" si="10"/>
        <v>50000</v>
      </c>
      <c r="S25" s="9">
        <f t="shared" si="11"/>
        <v>50000</v>
      </c>
      <c r="T25" s="9">
        <f t="shared" si="12"/>
        <v>50000</v>
      </c>
      <c r="U25" s="9">
        <f t="shared" si="13"/>
        <v>41666.666666666664</v>
      </c>
      <c r="V25" s="9">
        <f t="shared" si="14"/>
        <v>35714.285714285717</v>
      </c>
      <c r="W25" s="9">
        <f t="shared" si="15"/>
        <v>31250</v>
      </c>
      <c r="X25" s="9">
        <f t="shared" si="16"/>
        <v>27777.777777777777</v>
      </c>
      <c r="Y25" s="33">
        <f t="shared" si="3"/>
        <v>0</v>
      </c>
      <c r="Z25" s="33" t="str">
        <f t="shared" si="7"/>
        <v>T20</v>
      </c>
      <c r="AA25" s="35">
        <f t="shared" si="17"/>
        <v>0</v>
      </c>
      <c r="AB25" s="35">
        <f t="shared" si="18"/>
        <v>0</v>
      </c>
      <c r="AC25" s="35">
        <f t="shared" si="19"/>
        <v>0</v>
      </c>
      <c r="AD25" s="35">
        <f t="shared" si="20"/>
        <v>0</v>
      </c>
      <c r="AE25" s="35">
        <f t="shared" si="21"/>
        <v>0</v>
      </c>
      <c r="AF25" s="35">
        <f t="shared" si="22"/>
        <v>0</v>
      </c>
      <c r="AG25" s="35">
        <f t="shared" si="23"/>
        <v>0</v>
      </c>
      <c r="AH25" s="35">
        <f t="shared" si="24"/>
        <v>0</v>
      </c>
    </row>
    <row r="26" spans="1:34" s="8" customFormat="1" ht="18" customHeight="1">
      <c r="A26" s="24"/>
      <c r="B26" s="25"/>
      <c r="C26" s="25"/>
      <c r="D26" s="25"/>
      <c r="E26" s="25" t="s">
        <v>202</v>
      </c>
      <c r="F26" s="263"/>
      <c r="G26" s="28">
        <f t="shared" si="5"/>
        <v>0</v>
      </c>
      <c r="H26" s="28">
        <f t="shared" si="8"/>
        <v>0</v>
      </c>
      <c r="I26" s="29">
        <f t="shared" si="6"/>
        <v>0</v>
      </c>
      <c r="J26" s="30"/>
      <c r="K26" s="31">
        <v>0.01</v>
      </c>
      <c r="L26" s="32">
        <f t="shared" si="0"/>
        <v>50000</v>
      </c>
      <c r="M26" s="33">
        <v>0</v>
      </c>
      <c r="N26" s="33" t="e">
        <f t="shared" si="25"/>
        <v>#N/A</v>
      </c>
      <c r="O26" s="33" t="e">
        <f>IF(E26=0,0,IF(E26=E25,VLOOKUP(E26,P:X,VLOOKUP(E26,P:Y,10,0),0),IF(P26=E26,VLOOKUP(E26,P:X,VLOOKUP(E26,P:Y,10,0),0),L26)))</f>
        <v>#N/A</v>
      </c>
      <c r="P26" s="8" t="s">
        <v>117</v>
      </c>
      <c r="Q26" s="9">
        <f t="shared" si="9"/>
        <v>50000</v>
      </c>
      <c r="R26" s="9">
        <f t="shared" si="10"/>
        <v>50000</v>
      </c>
      <c r="S26" s="9">
        <f t="shared" si="11"/>
        <v>50000</v>
      </c>
      <c r="T26" s="9">
        <f t="shared" si="12"/>
        <v>40000</v>
      </c>
      <c r="U26" s="9">
        <f t="shared" si="13"/>
        <v>33333.333333333336</v>
      </c>
      <c r="V26" s="9">
        <f t="shared" si="14"/>
        <v>28571.428571428572</v>
      </c>
      <c r="W26" s="9">
        <f t="shared" si="15"/>
        <v>25000</v>
      </c>
      <c r="X26" s="9">
        <f t="shared" si="16"/>
        <v>22222.222222222223</v>
      </c>
      <c r="Y26" s="33">
        <f t="shared" si="3"/>
        <v>0</v>
      </c>
      <c r="Z26" s="33" t="str">
        <f t="shared" si="7"/>
        <v>T21</v>
      </c>
      <c r="AA26" s="35">
        <f t="shared" si="17"/>
        <v>0</v>
      </c>
      <c r="AB26" s="35">
        <f t="shared" si="18"/>
        <v>0</v>
      </c>
      <c r="AC26" s="35">
        <f t="shared" si="19"/>
        <v>0</v>
      </c>
      <c r="AD26" s="35">
        <f t="shared" si="20"/>
        <v>0</v>
      </c>
      <c r="AE26" s="35">
        <f t="shared" si="21"/>
        <v>0</v>
      </c>
      <c r="AF26" s="35">
        <f t="shared" si="22"/>
        <v>0</v>
      </c>
      <c r="AG26" s="35">
        <f t="shared" si="23"/>
        <v>0</v>
      </c>
      <c r="AH26" s="35">
        <f t="shared" si="24"/>
        <v>0</v>
      </c>
    </row>
    <row r="27" spans="1:34" s="8" customFormat="1" ht="18" customHeight="1">
      <c r="A27" s="24"/>
      <c r="B27" s="25"/>
      <c r="C27" s="25"/>
      <c r="D27" s="25"/>
      <c r="E27" s="25" t="s">
        <v>202</v>
      </c>
      <c r="F27" s="263"/>
      <c r="G27" s="28">
        <f t="shared" si="5"/>
        <v>0</v>
      </c>
      <c r="H27" s="28">
        <f t="shared" si="8"/>
        <v>0</v>
      </c>
      <c r="I27" s="29">
        <f t="shared" si="6"/>
        <v>0</v>
      </c>
      <c r="J27" s="30"/>
      <c r="K27" s="31">
        <v>0.01</v>
      </c>
      <c r="L27" s="32">
        <f t="shared" si="0"/>
        <v>50000</v>
      </c>
      <c r="M27" s="33">
        <v>0</v>
      </c>
      <c r="N27" s="33" t="e">
        <f t="shared" si="25"/>
        <v>#N/A</v>
      </c>
      <c r="O27" s="33" t="e">
        <f t="shared" ref="O27:O29" si="26">IF(E27=0,0,IF(E27=E26,VLOOKUP(E27,P:X,VLOOKUP(E27,P:Y,10,0),0),IF(P27=E27,VLOOKUP(E27,P:X,VLOOKUP(E27,P:Y,10,0),0),L27)))</f>
        <v>#N/A</v>
      </c>
      <c r="P27" s="8" t="s">
        <v>118</v>
      </c>
      <c r="Q27" s="9">
        <f t="shared" si="9"/>
        <v>50000</v>
      </c>
      <c r="R27" s="9">
        <f t="shared" si="10"/>
        <v>50000</v>
      </c>
      <c r="S27" s="9">
        <f t="shared" si="11"/>
        <v>37500</v>
      </c>
      <c r="T27" s="9">
        <f t="shared" si="12"/>
        <v>30000</v>
      </c>
      <c r="U27" s="9">
        <f t="shared" si="13"/>
        <v>25000</v>
      </c>
      <c r="V27" s="9">
        <f t="shared" si="14"/>
        <v>21428.571428571428</v>
      </c>
      <c r="W27" s="9">
        <f t="shared" si="15"/>
        <v>18750</v>
      </c>
      <c r="X27" s="9">
        <f t="shared" si="16"/>
        <v>16666.666666666668</v>
      </c>
      <c r="Y27" s="33">
        <f t="shared" si="3"/>
        <v>0</v>
      </c>
      <c r="Z27" s="33" t="str">
        <f t="shared" si="7"/>
        <v>T22</v>
      </c>
      <c r="AA27" s="35">
        <f t="shared" si="17"/>
        <v>0</v>
      </c>
      <c r="AB27" s="35">
        <f t="shared" si="18"/>
        <v>0</v>
      </c>
      <c r="AC27" s="35">
        <f t="shared" si="19"/>
        <v>0</v>
      </c>
      <c r="AD27" s="35">
        <f t="shared" si="20"/>
        <v>0</v>
      </c>
      <c r="AE27" s="35">
        <f t="shared" si="21"/>
        <v>0</v>
      </c>
      <c r="AF27" s="35">
        <f t="shared" si="22"/>
        <v>0</v>
      </c>
      <c r="AG27" s="35">
        <f t="shared" si="23"/>
        <v>0</v>
      </c>
      <c r="AH27" s="35">
        <f t="shared" si="24"/>
        <v>0</v>
      </c>
    </row>
    <row r="28" spans="1:34" s="8" customFormat="1" ht="18" customHeight="1">
      <c r="A28" s="24"/>
      <c r="B28" s="25"/>
      <c r="C28" s="25"/>
      <c r="D28" s="25"/>
      <c r="E28" s="25" t="s">
        <v>202</v>
      </c>
      <c r="F28" s="263"/>
      <c r="G28" s="28">
        <f t="shared" si="5"/>
        <v>0</v>
      </c>
      <c r="H28" s="28">
        <f t="shared" si="8"/>
        <v>0</v>
      </c>
      <c r="I28" s="29">
        <f t="shared" si="6"/>
        <v>0</v>
      </c>
      <c r="J28" s="30"/>
      <c r="K28" s="31">
        <v>0.01</v>
      </c>
      <c r="L28" s="32">
        <f t="shared" si="0"/>
        <v>50000</v>
      </c>
      <c r="M28" s="33">
        <v>0</v>
      </c>
      <c r="N28" s="33" t="e">
        <f t="shared" si="25"/>
        <v>#N/A</v>
      </c>
      <c r="O28" s="33" t="e">
        <f t="shared" si="26"/>
        <v>#N/A</v>
      </c>
      <c r="P28" s="8" t="s">
        <v>119</v>
      </c>
      <c r="Q28" s="9">
        <f t="shared" si="9"/>
        <v>50000</v>
      </c>
      <c r="R28" s="9">
        <f t="shared" si="10"/>
        <v>33333.333333333336</v>
      </c>
      <c r="S28" s="9">
        <f t="shared" si="11"/>
        <v>25000</v>
      </c>
      <c r="T28" s="9">
        <f t="shared" si="12"/>
        <v>20000</v>
      </c>
      <c r="U28" s="9">
        <f t="shared" si="13"/>
        <v>16666.666666666668</v>
      </c>
      <c r="V28" s="9">
        <f t="shared" si="14"/>
        <v>14285.714285714286</v>
      </c>
      <c r="W28" s="9">
        <f t="shared" si="15"/>
        <v>12500</v>
      </c>
      <c r="X28" s="9">
        <f t="shared" si="16"/>
        <v>11111.111111111111</v>
      </c>
      <c r="Y28" s="33">
        <f t="shared" si="3"/>
        <v>0</v>
      </c>
      <c r="Z28" s="33" t="str">
        <f t="shared" si="7"/>
        <v>T23</v>
      </c>
      <c r="AA28" s="35">
        <f t="shared" si="17"/>
        <v>0</v>
      </c>
      <c r="AB28" s="35">
        <f t="shared" si="18"/>
        <v>0</v>
      </c>
      <c r="AC28" s="35">
        <f t="shared" si="19"/>
        <v>0</v>
      </c>
      <c r="AD28" s="35">
        <f t="shared" si="20"/>
        <v>0</v>
      </c>
      <c r="AE28" s="35">
        <f t="shared" si="21"/>
        <v>0</v>
      </c>
      <c r="AF28" s="35">
        <f t="shared" si="22"/>
        <v>0</v>
      </c>
      <c r="AG28" s="35">
        <f t="shared" si="23"/>
        <v>0</v>
      </c>
      <c r="AH28" s="35">
        <f t="shared" si="24"/>
        <v>0</v>
      </c>
    </row>
    <row r="29" spans="1:34" s="8" customFormat="1" ht="18" customHeight="1">
      <c r="A29" s="24"/>
      <c r="B29" s="25"/>
      <c r="C29" s="25"/>
      <c r="D29" s="25"/>
      <c r="E29" s="25" t="s">
        <v>202</v>
      </c>
      <c r="F29" s="263"/>
      <c r="G29" s="28">
        <f t="shared" si="5"/>
        <v>0</v>
      </c>
      <c r="H29" s="28">
        <f t="shared" si="8"/>
        <v>0</v>
      </c>
      <c r="I29" s="29">
        <f t="shared" si="6"/>
        <v>0</v>
      </c>
      <c r="J29" s="30"/>
      <c r="K29" s="31">
        <v>0.01</v>
      </c>
      <c r="L29" s="32">
        <f t="shared" si="0"/>
        <v>50000</v>
      </c>
      <c r="M29" s="33">
        <v>0</v>
      </c>
      <c r="N29" s="33" t="e">
        <f t="shared" si="25"/>
        <v>#N/A</v>
      </c>
      <c r="O29" s="33" t="e">
        <f t="shared" si="26"/>
        <v>#N/A</v>
      </c>
      <c r="P29" s="8" t="s">
        <v>120</v>
      </c>
      <c r="Q29" s="9">
        <f t="shared" si="9"/>
        <v>25000</v>
      </c>
      <c r="R29" s="9">
        <f t="shared" si="10"/>
        <v>16666.666666666668</v>
      </c>
      <c r="S29" s="9">
        <f t="shared" si="11"/>
        <v>12500</v>
      </c>
      <c r="T29" s="9">
        <f t="shared" si="12"/>
        <v>10000</v>
      </c>
      <c r="U29" s="9">
        <f t="shared" si="13"/>
        <v>8333.3333333333339</v>
      </c>
      <c r="V29" s="9">
        <f t="shared" si="14"/>
        <v>7142.8571428571431</v>
      </c>
      <c r="W29" s="9">
        <f t="shared" si="15"/>
        <v>6250</v>
      </c>
      <c r="X29" s="9">
        <f t="shared" si="16"/>
        <v>5555.5555555555557</v>
      </c>
      <c r="Y29" s="33">
        <f t="shared" si="3"/>
        <v>0</v>
      </c>
      <c r="Z29" s="33" t="str">
        <f t="shared" si="7"/>
        <v>T24</v>
      </c>
      <c r="AA29" s="35">
        <f t="shared" si="17"/>
        <v>0</v>
      </c>
      <c r="AB29" s="35">
        <f t="shared" si="18"/>
        <v>0</v>
      </c>
      <c r="AC29" s="35">
        <f t="shared" si="19"/>
        <v>0</v>
      </c>
      <c r="AD29" s="35">
        <f t="shared" si="20"/>
        <v>0</v>
      </c>
      <c r="AE29" s="35">
        <f t="shared" si="21"/>
        <v>0</v>
      </c>
      <c r="AF29" s="35">
        <f t="shared" si="22"/>
        <v>0</v>
      </c>
      <c r="AG29" s="35">
        <f t="shared" si="23"/>
        <v>0</v>
      </c>
      <c r="AH29" s="35">
        <f t="shared" si="24"/>
        <v>0</v>
      </c>
    </row>
    <row r="30" spans="1:34" ht="18" customHeight="1">
      <c r="A30" s="36"/>
      <c r="B30" s="37"/>
      <c r="C30" s="38"/>
      <c r="D30" s="39"/>
      <c r="E30" s="40"/>
      <c r="F30" s="39"/>
      <c r="G30" s="42"/>
      <c r="H30" s="42"/>
      <c r="I30" s="40"/>
      <c r="J30" s="43"/>
      <c r="K30" s="43"/>
      <c r="L30" s="43"/>
      <c r="M30" s="43"/>
      <c r="N30" s="43"/>
      <c r="O30" s="43"/>
      <c r="P30" s="8"/>
      <c r="Q30" s="9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34" ht="15">
      <c r="A31" s="36"/>
      <c r="B31" s="45"/>
      <c r="C31" s="46"/>
      <c r="D31" s="46"/>
      <c r="E31" s="46"/>
      <c r="F31" s="266"/>
      <c r="G31" s="48"/>
      <c r="H31" s="48"/>
      <c r="I31" s="36"/>
      <c r="J31" s="36"/>
      <c r="K31" s="36"/>
      <c r="L31" s="36"/>
      <c r="M31" s="36"/>
      <c r="N31" s="36"/>
      <c r="O31" s="36"/>
      <c r="P31" s="36"/>
      <c r="Q31" s="9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34" ht="15">
      <c r="A32" s="36"/>
      <c r="B32" s="45"/>
      <c r="C32" s="46"/>
      <c r="D32" s="46"/>
      <c r="E32" s="46"/>
      <c r="F32" s="266"/>
      <c r="G32" s="48"/>
      <c r="H32" s="48"/>
      <c r="I32" s="36"/>
      <c r="J32" s="36"/>
      <c r="K32" s="36"/>
      <c r="L32" s="36"/>
      <c r="M32" s="36"/>
      <c r="N32" s="36"/>
      <c r="O32" s="36"/>
      <c r="P32" s="36"/>
      <c r="Q32" s="9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15">
      <c r="A33" s="36"/>
      <c r="B33" s="45"/>
      <c r="C33" s="46"/>
      <c r="D33" s="46"/>
      <c r="E33" s="46"/>
      <c r="F33" s="266"/>
      <c r="G33" s="48"/>
      <c r="H33" s="48"/>
      <c r="I33" s="36"/>
      <c r="J33" s="36"/>
      <c r="K33" s="36"/>
      <c r="L33" s="36"/>
      <c r="M33" s="36"/>
      <c r="N33" s="36"/>
      <c r="O33" s="36"/>
      <c r="P33" s="36"/>
      <c r="Q33" s="9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5">
      <c r="A34" s="36"/>
      <c r="B34" s="45"/>
      <c r="C34" s="37"/>
      <c r="D34" s="39"/>
      <c r="E34" s="40"/>
      <c r="F34" s="39"/>
      <c r="G34" s="42"/>
      <c r="H34" s="42"/>
      <c r="I34" s="40"/>
      <c r="J34" s="43"/>
      <c r="K34" s="43"/>
      <c r="L34" s="43"/>
      <c r="M34" s="43"/>
      <c r="N34" s="43"/>
      <c r="O34" s="43"/>
      <c r="P34" s="8"/>
      <c r="Q34" s="9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>
      <c r="B35" s="45"/>
      <c r="P35" s="8"/>
      <c r="Q35" s="9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>
      <c r="A36" s="50"/>
      <c r="B36" s="50"/>
      <c r="I36" s="44"/>
      <c r="P36" s="8"/>
      <c r="Q36" s="9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>
      <c r="A37" s="50"/>
      <c r="B37" s="50"/>
      <c r="I37" s="44"/>
      <c r="P37" s="8"/>
      <c r="Q37" s="9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>
      <c r="A38" s="50"/>
      <c r="B38" s="50"/>
      <c r="I38" s="44"/>
      <c r="P38" s="8"/>
      <c r="Q38" s="9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>
      <c r="A39" s="50"/>
      <c r="B39" s="50"/>
      <c r="I39" s="44"/>
      <c r="P39" s="8"/>
      <c r="Q39" s="9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>
      <c r="A40" s="50"/>
      <c r="B40" s="50"/>
      <c r="I40" s="44"/>
      <c r="P40" s="8"/>
      <c r="Q40" s="9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>
      <c r="A41" s="50"/>
      <c r="B41" s="50"/>
      <c r="I41" s="44"/>
      <c r="P41" s="8"/>
      <c r="Q41" s="9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>
      <c r="A42" s="50"/>
      <c r="B42" s="50"/>
      <c r="I42" s="44"/>
      <c r="P42" s="8"/>
      <c r="Q42" s="9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>
      <c r="A43" s="50"/>
      <c r="B43" s="50"/>
      <c r="I43" s="44"/>
      <c r="P43" s="8"/>
      <c r="Q43" s="9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>
      <c r="A44" s="50"/>
      <c r="B44" s="50"/>
      <c r="I44" s="44"/>
      <c r="P44" s="8"/>
      <c r="Q44" s="9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>
      <c r="A45" s="50"/>
      <c r="B45" s="50"/>
      <c r="I45" s="44"/>
      <c r="P45" s="8"/>
      <c r="Q45" s="9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>
      <c r="A46" s="50"/>
      <c r="B46" s="50"/>
      <c r="I46" s="44"/>
      <c r="P46" s="8"/>
      <c r="Q46" s="9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>
      <c r="A47" s="50"/>
      <c r="B47" s="50"/>
      <c r="I47" s="44"/>
      <c r="P47" s="8"/>
      <c r="Q47" s="9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>
      <c r="A48" s="50"/>
      <c r="B48" s="50"/>
      <c r="I48" s="44"/>
      <c r="P48" s="8"/>
      <c r="Q48" s="9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>
      <c r="A49" s="50"/>
      <c r="B49" s="50"/>
      <c r="I49" s="44"/>
      <c r="P49" s="8"/>
      <c r="Q49" s="9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>
      <c r="A50" s="50"/>
      <c r="B50" s="50"/>
      <c r="I50" s="44"/>
      <c r="P50" s="8"/>
      <c r="Q50" s="9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>
      <c r="A51" s="50"/>
      <c r="B51" s="50"/>
      <c r="I51" s="44"/>
      <c r="P51" s="8"/>
      <c r="Q51" s="9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>
      <c r="A52" s="50"/>
      <c r="B52" s="50"/>
      <c r="I52" s="44"/>
      <c r="P52" s="8"/>
      <c r="Q52" s="9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>
      <c r="A53" s="50"/>
      <c r="B53" s="50"/>
      <c r="I53" s="44"/>
      <c r="P53" s="8"/>
      <c r="Q53" s="9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>
      <c r="A54" s="50"/>
      <c r="B54" s="50"/>
      <c r="I54" s="44"/>
      <c r="P54" s="8"/>
      <c r="Q54" s="9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>
      <c r="A55" s="50"/>
      <c r="B55" s="50"/>
      <c r="I55" s="44"/>
      <c r="P55" s="8"/>
      <c r="Q55" s="9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>
      <c r="A56" s="50"/>
      <c r="B56" s="50"/>
      <c r="I56" s="44"/>
      <c r="P56" s="8"/>
      <c r="Q56" s="9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>
      <c r="A57" s="50"/>
      <c r="B57" s="50"/>
      <c r="I57" s="44"/>
      <c r="P57" s="8"/>
      <c r="Q57" s="9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>
      <c r="A58" s="50"/>
      <c r="B58" s="50"/>
      <c r="I58" s="44"/>
      <c r="P58" s="8"/>
      <c r="Q58" s="9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>
      <c r="A59" s="50"/>
      <c r="B59" s="50"/>
      <c r="I59" s="44"/>
      <c r="P59" s="8"/>
      <c r="Q59" s="9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>
      <c r="A60" s="50"/>
      <c r="B60" s="50"/>
      <c r="I60" s="44"/>
      <c r="P60" s="8"/>
      <c r="Q60" s="9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>
      <c r="A61" s="50"/>
      <c r="B61" s="50"/>
      <c r="I61" s="44"/>
      <c r="P61" s="8"/>
      <c r="Q61" s="9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>
      <c r="A62" s="50"/>
      <c r="B62" s="50"/>
      <c r="I62" s="44"/>
      <c r="P62" s="8"/>
      <c r="Q62" s="9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>
      <c r="A63" s="50"/>
      <c r="B63" s="50"/>
      <c r="I63" s="44"/>
      <c r="P63" s="8"/>
      <c r="Q63" s="9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>
      <c r="A64" s="50"/>
      <c r="B64" s="50"/>
      <c r="I64" s="44"/>
      <c r="P64" s="8"/>
      <c r="Q64" s="9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>
      <c r="A65" s="50"/>
      <c r="B65" s="50"/>
      <c r="I65" s="44"/>
      <c r="P65" s="8"/>
      <c r="Q65" s="9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>
      <c r="A66" s="50"/>
      <c r="B66" s="50"/>
      <c r="I66" s="44"/>
      <c r="P66" s="8"/>
      <c r="Q66" s="9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>
      <c r="A67" s="50"/>
      <c r="B67" s="50"/>
      <c r="I67" s="44"/>
      <c r="P67" s="8"/>
      <c r="Q67" s="9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>
      <c r="A68" s="50"/>
      <c r="B68" s="50"/>
      <c r="I68" s="44"/>
      <c r="P68" s="8"/>
      <c r="Q68" s="9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>
      <c r="A69" s="50"/>
      <c r="B69" s="50"/>
      <c r="I69" s="44"/>
      <c r="P69" s="8"/>
      <c r="Q69" s="9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>
      <c r="A70" s="50"/>
      <c r="B70" s="50"/>
      <c r="I70" s="44"/>
      <c r="P70" s="8"/>
      <c r="Q70" s="9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>
      <c r="A71" s="50"/>
      <c r="B71" s="50"/>
      <c r="I71" s="44"/>
      <c r="P71" s="8"/>
      <c r="Q71" s="9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>
      <c r="A72" s="50"/>
      <c r="B72" s="50"/>
      <c r="I72" s="44"/>
      <c r="P72" s="8"/>
      <c r="Q72" s="9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>
      <c r="A73" s="50"/>
      <c r="B73" s="50"/>
      <c r="I73" s="44"/>
      <c r="P73" s="8"/>
      <c r="Q73" s="9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>
      <c r="A74" s="50"/>
      <c r="B74" s="50"/>
      <c r="I74" s="44"/>
      <c r="P74" s="8"/>
      <c r="Q74" s="9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>
      <c r="A75" s="50"/>
      <c r="B75" s="50"/>
      <c r="I75" s="44"/>
      <c r="P75" s="8"/>
      <c r="Q75" s="9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>
      <c r="A76" s="50"/>
      <c r="B76" s="50"/>
      <c r="I76" s="44"/>
      <c r="P76" s="8"/>
      <c r="Q76" s="9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>
      <c r="A77" s="50"/>
      <c r="B77" s="50"/>
      <c r="I77" s="44"/>
      <c r="P77" s="8"/>
      <c r="Q77" s="9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>
      <c r="A78" s="50"/>
      <c r="B78" s="50"/>
      <c r="I78" s="44"/>
      <c r="P78" s="8"/>
      <c r="Q78" s="9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>
      <c r="A79" s="50"/>
      <c r="B79" s="50"/>
      <c r="I79" s="44"/>
      <c r="P79" s="8"/>
      <c r="Q79" s="9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>
      <c r="A80" s="50"/>
      <c r="B80" s="50"/>
      <c r="I80" s="44"/>
      <c r="P80" s="8"/>
      <c r="Q80" s="9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>
      <c r="A81" s="50"/>
      <c r="B81" s="50"/>
      <c r="I81" s="44"/>
      <c r="P81" s="8"/>
      <c r="Q81" s="9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>
      <c r="A82" s="50"/>
      <c r="B82" s="50"/>
      <c r="I82" s="44"/>
      <c r="P82" s="8"/>
      <c r="Q82" s="9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>
      <c r="A83" s="50"/>
      <c r="B83" s="50"/>
      <c r="I83" s="44"/>
      <c r="P83" s="8"/>
      <c r="Q83" s="9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>
      <c r="A84" s="50"/>
      <c r="B84" s="50"/>
      <c r="I84" s="44"/>
      <c r="P84" s="8"/>
      <c r="Q84" s="9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>
      <c r="A85" s="50"/>
      <c r="B85" s="50"/>
      <c r="I85" s="44"/>
      <c r="P85" s="8"/>
      <c r="Q85" s="9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>
      <c r="A86" s="50"/>
      <c r="B86" s="50"/>
      <c r="I86" s="44"/>
      <c r="P86" s="8"/>
      <c r="Q86" s="9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>
      <c r="A87" s="50"/>
      <c r="B87" s="50"/>
      <c r="I87" s="44"/>
      <c r="P87" s="8"/>
      <c r="Q87" s="9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>
      <c r="A88" s="50"/>
      <c r="B88" s="50"/>
      <c r="I88" s="44"/>
      <c r="P88" s="8"/>
      <c r="Q88" s="9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>
      <c r="A89" s="50"/>
      <c r="B89" s="50"/>
      <c r="I89" s="44"/>
      <c r="P89" s="8"/>
      <c r="Q89" s="9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>
      <c r="A90" s="50"/>
      <c r="B90" s="50"/>
      <c r="I90" s="44"/>
      <c r="P90" s="8"/>
      <c r="Q90" s="9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>
      <c r="A91" s="50"/>
      <c r="B91" s="50"/>
      <c r="I91" s="44"/>
      <c r="P91" s="8"/>
      <c r="Q91" s="9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>
      <c r="A92" s="50"/>
      <c r="B92" s="50"/>
      <c r="I92" s="44"/>
      <c r="P92" s="8"/>
      <c r="Q92" s="9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:28">
      <c r="A93" s="50"/>
      <c r="B93" s="50"/>
      <c r="I93" s="44"/>
      <c r="P93" s="8"/>
      <c r="Q93" s="9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>
      <c r="A94" s="50"/>
      <c r="B94" s="50"/>
      <c r="I94" s="44"/>
      <c r="P94" s="53"/>
      <c r="Q94" s="44"/>
    </row>
    <row r="95" spans="1:28">
      <c r="A95" s="50"/>
      <c r="B95" s="50"/>
      <c r="I95" s="44"/>
      <c r="P95" s="53"/>
      <c r="Q95" s="44"/>
    </row>
    <row r="96" spans="1:28">
      <c r="A96" s="50"/>
      <c r="B96" s="50"/>
      <c r="I96" s="44"/>
      <c r="P96" s="53"/>
      <c r="Q96" s="44"/>
    </row>
    <row r="97" spans="1:17">
      <c r="A97" s="50"/>
      <c r="B97" s="50"/>
      <c r="I97" s="44"/>
      <c r="P97" s="53"/>
      <c r="Q97" s="44"/>
    </row>
    <row r="98" spans="1:17">
      <c r="A98" s="50"/>
      <c r="B98" s="50"/>
      <c r="I98" s="44"/>
      <c r="P98" s="53"/>
      <c r="Q98" s="44"/>
    </row>
    <row r="99" spans="1:17">
      <c r="A99" s="50"/>
      <c r="B99" s="50"/>
      <c r="I99" s="44"/>
      <c r="P99" s="53"/>
      <c r="Q99" s="44"/>
    </row>
    <row r="100" spans="1:17">
      <c r="A100" s="50"/>
      <c r="B100" s="50"/>
      <c r="I100" s="44"/>
      <c r="P100" s="53"/>
      <c r="Q100" s="44"/>
    </row>
    <row r="101" spans="1:17">
      <c r="A101" s="50"/>
      <c r="B101" s="50"/>
      <c r="I101" s="44"/>
      <c r="P101" s="53"/>
      <c r="Q101" s="44"/>
    </row>
    <row r="102" spans="1:17">
      <c r="A102" s="50"/>
      <c r="B102" s="50"/>
      <c r="I102" s="44"/>
      <c r="P102" s="53"/>
      <c r="Q102" s="44"/>
    </row>
    <row r="103" spans="1:17">
      <c r="A103" s="50"/>
      <c r="B103" s="50"/>
      <c r="I103" s="44"/>
      <c r="P103" s="53"/>
      <c r="Q103" s="44"/>
    </row>
    <row r="104" spans="1:17">
      <c r="A104" s="50"/>
      <c r="B104" s="50"/>
      <c r="I104" s="44"/>
      <c r="P104" s="53"/>
      <c r="Q104" s="44"/>
    </row>
  </sheetData>
  <mergeCells count="6">
    <mergeCell ref="K5:L5"/>
    <mergeCell ref="A1:L1"/>
    <mergeCell ref="A2:L2"/>
    <mergeCell ref="K3:L3"/>
    <mergeCell ref="K4:L4"/>
    <mergeCell ref="A3:I4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P104"/>
  <sheetViews>
    <sheetView showZeros="0" topLeftCell="A2" workbookViewId="0">
      <selection activeCell="A3" sqref="A3:I4"/>
    </sheetView>
  </sheetViews>
  <sheetFormatPr defaultColWidth="9.15234375" defaultRowHeight="17.600000000000001"/>
  <cols>
    <col min="1" max="1" width="29.23046875" style="49" customWidth="1"/>
    <col min="2" max="2" width="8.4609375" style="54" customWidth="1"/>
    <col min="3" max="3" width="6.84375" style="50" customWidth="1"/>
    <col min="4" max="4" width="16.69140625" style="50" customWidth="1"/>
    <col min="5" max="5" width="8.23046875" style="50" customWidth="1"/>
    <col min="6" max="6" width="9.53515625" style="51" customWidth="1"/>
    <col min="7" max="7" width="10.15234375" style="52" customWidth="1"/>
    <col min="8" max="8" width="11.84375" style="52" customWidth="1"/>
    <col min="9" max="9" width="14.4609375" style="50" customWidth="1"/>
    <col min="10" max="10" width="6.4609375" style="44" customWidth="1"/>
    <col min="11" max="11" width="5.69140625" style="44" customWidth="1"/>
    <col min="12" max="12" width="10.4609375" style="44" customWidth="1"/>
    <col min="13" max="15" width="10.4609375" style="44" hidden="1" customWidth="1"/>
    <col min="16" max="16" width="7.4609375" style="44" hidden="1" customWidth="1"/>
    <col min="17" max="17" width="9.23046875" style="53" hidden="1" customWidth="1"/>
    <col min="18" max="34" width="0" style="44" hidden="1" customWidth="1"/>
    <col min="35" max="35" width="9.15234375" style="44"/>
    <col min="36" max="36" width="10.07421875" style="196" bestFit="1" customWidth="1"/>
    <col min="37" max="37" width="5.3046875" style="199" bestFit="1" customWidth="1"/>
    <col min="38" max="38" width="8.765625" style="202" bestFit="1" customWidth="1"/>
    <col min="39" max="39" width="22.3046875" style="44" bestFit="1" customWidth="1"/>
    <col min="40" max="16384" width="9.15234375" style="44"/>
  </cols>
  <sheetData>
    <row r="1" spans="1:42" s="6" customFormat="1" ht="33.65" customHeight="1">
      <c r="A1" s="252" t="s">
        <v>83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4"/>
      <c r="N1" s="4"/>
      <c r="O1" s="4"/>
      <c r="P1" s="5"/>
      <c r="Q1" s="5"/>
      <c r="R1" s="5"/>
      <c r="S1" s="5"/>
      <c r="T1" s="5"/>
      <c r="U1" s="5"/>
      <c r="AJ1" s="194"/>
      <c r="AK1" s="197"/>
      <c r="AL1" s="200"/>
    </row>
    <row r="2" spans="1:42" s="8" customFormat="1" ht="36" customHeight="1" thickBot="1">
      <c r="A2" s="253" t="str">
        <f>Tourp!D17</f>
        <v>The CJ CUP Byron Nielson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7"/>
      <c r="N2" s="7"/>
      <c r="O2" s="7"/>
      <c r="Q2" s="9"/>
      <c r="AJ2" s="194"/>
      <c r="AK2" s="197"/>
      <c r="AL2" s="200"/>
    </row>
    <row r="3" spans="1:42" s="8" customFormat="1" ht="18.649999999999999" customHeight="1">
      <c r="A3" s="254" t="s">
        <v>242</v>
      </c>
      <c r="B3" s="254"/>
      <c r="C3" s="254"/>
      <c r="D3" s="254"/>
      <c r="E3" s="254"/>
      <c r="F3" s="254"/>
      <c r="G3" s="254"/>
      <c r="H3" s="254"/>
      <c r="I3" s="254"/>
      <c r="J3" s="10"/>
      <c r="K3" s="255" t="s">
        <v>86</v>
      </c>
      <c r="L3" s="256"/>
      <c r="M3" s="11"/>
      <c r="N3" s="11"/>
      <c r="O3" s="11"/>
      <c r="Q3" s="9"/>
      <c r="AJ3" s="194"/>
      <c r="AK3" s="197"/>
      <c r="AL3" s="200"/>
    </row>
    <row r="4" spans="1:42" s="8" customFormat="1" ht="21.65" customHeight="1" thickBot="1">
      <c r="A4" s="254"/>
      <c r="B4" s="254"/>
      <c r="C4" s="254"/>
      <c r="D4" s="254"/>
      <c r="E4" s="254"/>
      <c r="F4" s="254"/>
      <c r="G4" s="254"/>
      <c r="H4" s="254"/>
      <c r="I4" s="254"/>
      <c r="J4" s="12"/>
      <c r="K4" s="257">
        <f>Tourp!C17</f>
        <v>5000000</v>
      </c>
      <c r="L4" s="258"/>
      <c r="M4" s="13"/>
      <c r="N4" s="13"/>
      <c r="O4" s="13"/>
      <c r="Q4" s="9"/>
      <c r="AJ4" s="194">
        <f>Tourp!A17</f>
        <v>45407</v>
      </c>
      <c r="AK4" s="197">
        <f>Tourp!B17</f>
        <v>0.66666666666666696</v>
      </c>
      <c r="AL4" s="200">
        <f>Tourp!C17</f>
        <v>5000000</v>
      </c>
      <c r="AM4" s="200" t="str">
        <f>Tourp!D17</f>
        <v>The CJ CUP Byron Nielson</v>
      </c>
      <c r="AN4" s="200" t="str">
        <f>Tourp!E17</f>
        <v>Stableford</v>
      </c>
      <c r="AO4" s="200" t="str">
        <f>Tourp!F17</f>
        <v>SK - SL</v>
      </c>
      <c r="AP4" s="200">
        <f>Tourp!G17</f>
        <v>0</v>
      </c>
    </row>
    <row r="5" spans="1:42" s="8" customFormat="1" ht="27" customHeight="1">
      <c r="A5" s="14" t="s">
        <v>87</v>
      </c>
      <c r="B5" s="15" t="s">
        <v>49</v>
      </c>
      <c r="C5" s="16" t="s">
        <v>88</v>
      </c>
      <c r="D5" s="17" t="s">
        <v>89</v>
      </c>
      <c r="E5" s="18" t="s">
        <v>90</v>
      </c>
      <c r="F5" s="19" t="s">
        <v>91</v>
      </c>
      <c r="G5" s="20" t="s">
        <v>92</v>
      </c>
      <c r="H5" s="20" t="s">
        <v>93</v>
      </c>
      <c r="I5" s="21" t="s">
        <v>94</v>
      </c>
      <c r="J5" s="22"/>
      <c r="K5" s="259" t="s">
        <v>95</v>
      </c>
      <c r="L5" s="260"/>
      <c r="M5" s="23"/>
      <c r="N5" s="23"/>
      <c r="O5" s="23"/>
      <c r="Q5" s="9">
        <v>2</v>
      </c>
      <c r="R5" s="8">
        <v>3</v>
      </c>
      <c r="S5" s="8">
        <v>4</v>
      </c>
      <c r="T5" s="8">
        <v>5</v>
      </c>
      <c r="U5" s="8">
        <v>6</v>
      </c>
      <c r="V5" s="8">
        <v>7</v>
      </c>
      <c r="W5" s="8">
        <v>8</v>
      </c>
      <c r="X5" s="8">
        <v>9</v>
      </c>
      <c r="Y5" s="8" t="s">
        <v>96</v>
      </c>
      <c r="AA5" s="9">
        <v>2</v>
      </c>
      <c r="AB5" s="8">
        <v>3</v>
      </c>
      <c r="AC5" s="8">
        <v>4</v>
      </c>
      <c r="AD5" s="8">
        <v>5</v>
      </c>
      <c r="AE5" s="8">
        <v>6</v>
      </c>
      <c r="AF5" s="8">
        <v>7</v>
      </c>
      <c r="AG5" s="8">
        <v>8</v>
      </c>
      <c r="AH5" s="8">
        <v>9</v>
      </c>
      <c r="AJ5" s="194"/>
      <c r="AK5" s="197"/>
      <c r="AL5" s="200"/>
    </row>
    <row r="6" spans="1:42" s="34" customFormat="1" ht="18" customHeight="1">
      <c r="A6" s="191" t="s">
        <v>2</v>
      </c>
      <c r="B6" s="26">
        <v>42</v>
      </c>
      <c r="C6" s="26" t="s">
        <v>202</v>
      </c>
      <c r="D6" s="192">
        <v>0</v>
      </c>
      <c r="E6" s="26">
        <v>1</v>
      </c>
      <c r="F6" s="27">
        <f>N6</f>
        <v>12</v>
      </c>
      <c r="G6" s="28">
        <f>IF(D6&gt;0,L$12,0)</f>
        <v>0</v>
      </c>
      <c r="H6" s="28">
        <f>IF(E6="",0,IFERROR(O6,0))</f>
        <v>1000000</v>
      </c>
      <c r="I6" s="29">
        <f>G6+H6</f>
        <v>1000000</v>
      </c>
      <c r="J6" s="30"/>
      <c r="K6" s="31">
        <v>0.2</v>
      </c>
      <c r="L6" s="32">
        <f t="shared" ref="L6:L29" si="0">$K$4*K6</f>
        <v>1000000</v>
      </c>
      <c r="M6" s="33">
        <v>12</v>
      </c>
      <c r="N6" s="33">
        <f t="shared" ref="N6:N7" si="1">IF(E6=0,0,IF(E6=E5,VLOOKUP(E6,Z:AH,VLOOKUP(E6,P:Y,10,0),0),IF(P6=E6,VLOOKUP(E6,Z:AH,VLOOKUP(E6,P:Y,10,0),0),M6)))</f>
        <v>12</v>
      </c>
      <c r="O6" s="33">
        <f t="shared" ref="O6:O25" si="2">IF(E6=0,0,IF(E6=E5,VLOOKUP(E6,P:X,VLOOKUP(E6,P:Y,10,0),0),IF(P6=E6,VLOOKUP(E6,P:X,VLOOKUP(E6,P:Y,10,0),0),L6)))</f>
        <v>1000000</v>
      </c>
      <c r="P6" s="8" t="s">
        <v>97</v>
      </c>
      <c r="Q6" s="9"/>
      <c r="R6" s="8"/>
      <c r="S6" s="8"/>
      <c r="T6" s="8"/>
      <c r="U6" s="8"/>
      <c r="V6" s="8"/>
      <c r="W6" s="8"/>
      <c r="X6" s="8"/>
      <c r="Y6" s="33">
        <f t="shared" ref="Y6:Y29" si="3">COUNTIF(E6:E29,P6)</f>
        <v>0</v>
      </c>
      <c r="Z6" s="33" t="str">
        <f>+P6</f>
        <v>T1</v>
      </c>
      <c r="AA6" s="9"/>
      <c r="AB6" s="8"/>
      <c r="AC6" s="8"/>
      <c r="AD6" s="8"/>
      <c r="AE6" s="8"/>
      <c r="AF6" s="8"/>
      <c r="AG6" s="8"/>
      <c r="AH6" s="8"/>
      <c r="AJ6" s="195"/>
      <c r="AK6" s="198"/>
      <c r="AL6" s="201"/>
    </row>
    <row r="7" spans="1:42" s="34" customFormat="1" ht="18" customHeight="1">
      <c r="A7" s="191" t="s">
        <v>4</v>
      </c>
      <c r="B7" s="26">
        <v>38</v>
      </c>
      <c r="C7" s="26" t="s">
        <v>202</v>
      </c>
      <c r="D7" s="26">
        <v>0</v>
      </c>
      <c r="E7" s="26">
        <v>2</v>
      </c>
      <c r="F7" s="27">
        <f t="shared" ref="F7:F23" si="4">N7</f>
        <v>10</v>
      </c>
      <c r="G7" s="28">
        <f t="shared" ref="G7:G29" si="5">IF(D7&gt;0,L$12,0)</f>
        <v>0</v>
      </c>
      <c r="H7" s="28">
        <f>IF(E7="",0,IFERROR(O7,0))</f>
        <v>800000</v>
      </c>
      <c r="I7" s="29">
        <f t="shared" ref="I7:I29" si="6">G7+H7</f>
        <v>800000</v>
      </c>
      <c r="J7" s="30"/>
      <c r="K7" s="31">
        <v>0.16</v>
      </c>
      <c r="L7" s="32">
        <f t="shared" si="0"/>
        <v>800000</v>
      </c>
      <c r="M7" s="33">
        <v>10</v>
      </c>
      <c r="N7" s="33">
        <f t="shared" si="1"/>
        <v>10</v>
      </c>
      <c r="O7" s="33">
        <f t="shared" si="2"/>
        <v>800000</v>
      </c>
      <c r="P7" s="8" t="s">
        <v>98</v>
      </c>
      <c r="Q7" s="9">
        <f>SUM($L7:$L8)/Q$5</f>
        <v>725000</v>
      </c>
      <c r="R7" s="9">
        <f>SUM($L7:$L9)/R$5</f>
        <v>650000</v>
      </c>
      <c r="S7" s="9">
        <f>SUM($L7:$L10)/S$5</f>
        <v>587500</v>
      </c>
      <c r="T7" s="9">
        <f>SUM($L7:$L11)/T$5</f>
        <v>540000</v>
      </c>
      <c r="U7" s="9">
        <f>SUM($L7:$L12)/U$5</f>
        <v>500000</v>
      </c>
      <c r="V7" s="9">
        <f>SUM($L7:$L13)/V$5</f>
        <v>464285.71428571426</v>
      </c>
      <c r="W7" s="9">
        <f>SUM($L7:$L14)/W$5</f>
        <v>425000</v>
      </c>
      <c r="X7" s="9">
        <f>SUM($L7:$L15)/X$5</f>
        <v>388888.88888888888</v>
      </c>
      <c r="Y7" s="33">
        <f t="shared" si="3"/>
        <v>0</v>
      </c>
      <c r="Z7" s="33" t="str">
        <f t="shared" ref="Z7:Z29" si="7">+P7</f>
        <v>T2</v>
      </c>
      <c r="AA7" s="35">
        <f>SUM($M7:$M8)/AA$5</f>
        <v>9</v>
      </c>
      <c r="AB7" s="35">
        <f>SUM($M7:$M9)/AB$5</f>
        <v>8.3333333333333339</v>
      </c>
      <c r="AC7" s="35">
        <f>SUM($M7:$M10)/AC$5</f>
        <v>7.75</v>
      </c>
      <c r="AD7" s="35">
        <f>SUM($M7:$M11)/AD$5</f>
        <v>7.2</v>
      </c>
      <c r="AE7" s="35">
        <f>SUM($M7:$M12)/AE$5</f>
        <v>6.666666666666667</v>
      </c>
      <c r="AF7" s="35">
        <f>SUM($M7:$M13)/AF$5</f>
        <v>6.1428571428571432</v>
      </c>
      <c r="AG7" s="35">
        <f>SUM($M7:$M14)/AG$5</f>
        <v>5.625</v>
      </c>
      <c r="AH7" s="35">
        <f>SUM($M7:$M15)/AH$5</f>
        <v>5.1111111111111107</v>
      </c>
      <c r="AJ7" s="195"/>
      <c r="AK7" s="198"/>
      <c r="AL7" s="201"/>
    </row>
    <row r="8" spans="1:42" s="34" customFormat="1" ht="18" customHeight="1">
      <c r="A8" s="191" t="s">
        <v>34</v>
      </c>
      <c r="B8" s="26">
        <v>38</v>
      </c>
      <c r="C8" s="26" t="s">
        <v>202</v>
      </c>
      <c r="D8" s="26">
        <v>0</v>
      </c>
      <c r="E8" s="26">
        <v>3</v>
      </c>
      <c r="F8" s="27">
        <f t="shared" si="4"/>
        <v>8</v>
      </c>
      <c r="G8" s="28">
        <f t="shared" si="5"/>
        <v>0</v>
      </c>
      <c r="H8" s="28">
        <f t="shared" ref="H8:H29" si="8">IF(E8="",0,IFERROR(O8,0))</f>
        <v>650000</v>
      </c>
      <c r="I8" s="29">
        <f t="shared" si="6"/>
        <v>650000</v>
      </c>
      <c r="J8" s="30"/>
      <c r="K8" s="31">
        <v>0.13</v>
      </c>
      <c r="L8" s="32">
        <f t="shared" si="0"/>
        <v>650000</v>
      </c>
      <c r="M8" s="33">
        <v>8</v>
      </c>
      <c r="N8" s="33">
        <f>IF(E8=0,0,IF(E8=E7,VLOOKUP(E8,Z:AH,VLOOKUP(E8,P:Y,10,0),0),IF(P8=E8,VLOOKUP(E8,Z:AH,VLOOKUP(E8,P:Y,10,0),0),M8)))</f>
        <v>8</v>
      </c>
      <c r="O8" s="33">
        <f t="shared" si="2"/>
        <v>650000</v>
      </c>
      <c r="P8" s="8" t="s">
        <v>99</v>
      </c>
      <c r="Q8" s="9">
        <f t="shared" ref="Q8:Q29" si="9">SUM($L8:$L9)/Q$5</f>
        <v>575000</v>
      </c>
      <c r="R8" s="9">
        <f t="shared" ref="R8:R29" si="10">SUM($L8:$L10)/R$5</f>
        <v>516666.66666666669</v>
      </c>
      <c r="S8" s="9">
        <f t="shared" ref="S8:S29" si="11">SUM($L8:$L11)/S$5</f>
        <v>475000</v>
      </c>
      <c r="T8" s="9">
        <f t="shared" ref="T8:T29" si="12">SUM($L8:$L12)/T$5</f>
        <v>440000</v>
      </c>
      <c r="U8" s="9">
        <f t="shared" ref="U8:U29" si="13">SUM($L8:$L13)/U$5</f>
        <v>408333.33333333331</v>
      </c>
      <c r="V8" s="9">
        <f t="shared" ref="V8:V29" si="14">SUM($L8:$L14)/V$5</f>
        <v>371428.57142857142</v>
      </c>
      <c r="W8" s="9">
        <f t="shared" ref="W8:W29" si="15">SUM($L8:$L15)/W$5</f>
        <v>337500</v>
      </c>
      <c r="X8" s="9">
        <f t="shared" ref="X8:X29" si="16">SUM($L8:$L16)/X$5</f>
        <v>305555.55555555556</v>
      </c>
      <c r="Y8" s="33">
        <f t="shared" si="3"/>
        <v>0</v>
      </c>
      <c r="Z8" s="33" t="str">
        <f t="shared" si="7"/>
        <v>T3</v>
      </c>
      <c r="AA8" s="35">
        <f t="shared" ref="AA8:AA29" si="17">SUM($M8:$M9)/AA$5</f>
        <v>7.5</v>
      </c>
      <c r="AB8" s="35">
        <f t="shared" ref="AB8:AB29" si="18">SUM($M8:$M10)/AB$5</f>
        <v>7</v>
      </c>
      <c r="AC8" s="35">
        <f t="shared" ref="AC8:AC29" si="19">SUM($M8:$M11)/AC$5</f>
        <v>6.5</v>
      </c>
      <c r="AD8" s="35">
        <f t="shared" ref="AD8:AD29" si="20">SUM($M8:$M12)/AD$5</f>
        <v>6</v>
      </c>
      <c r="AE8" s="35">
        <f t="shared" ref="AE8:AE29" si="21">SUM($M8:$M13)/AE$5</f>
        <v>5.5</v>
      </c>
      <c r="AF8" s="35">
        <f t="shared" ref="AF8:AF29" si="22">SUM($M8:$M14)/AF$5</f>
        <v>5</v>
      </c>
      <c r="AG8" s="35">
        <f t="shared" ref="AG8:AG29" si="23">SUM($M8:$M15)/AG$5</f>
        <v>4.5</v>
      </c>
      <c r="AH8" s="35">
        <f t="shared" ref="AH8:AH29" si="24">SUM($M8:$M16)/AH$5</f>
        <v>4</v>
      </c>
      <c r="AJ8" s="195"/>
      <c r="AK8" s="198"/>
      <c r="AL8" s="201"/>
    </row>
    <row r="9" spans="1:42" s="34" customFormat="1" ht="18" customHeight="1">
      <c r="A9" s="191" t="s">
        <v>14</v>
      </c>
      <c r="B9" s="26">
        <v>37</v>
      </c>
      <c r="C9" s="26" t="s">
        <v>202</v>
      </c>
      <c r="D9" s="26">
        <v>0</v>
      </c>
      <c r="E9" s="26">
        <v>4</v>
      </c>
      <c r="F9" s="27">
        <f t="shared" si="4"/>
        <v>7</v>
      </c>
      <c r="G9" s="28">
        <f t="shared" si="5"/>
        <v>0</v>
      </c>
      <c r="H9" s="28">
        <f t="shared" si="8"/>
        <v>500000</v>
      </c>
      <c r="I9" s="29">
        <f t="shared" si="6"/>
        <v>500000</v>
      </c>
      <c r="J9" s="30"/>
      <c r="K9" s="31">
        <v>0.1</v>
      </c>
      <c r="L9" s="32">
        <f t="shared" si="0"/>
        <v>500000</v>
      </c>
      <c r="M9" s="33">
        <v>7</v>
      </c>
      <c r="N9" s="33">
        <f t="shared" ref="N9:N29" si="25">IF(E9=0,0,IF(E9=E8,VLOOKUP(E9,Z:AH,VLOOKUP(E9,P:Y,10,0),0),IF(P9=E9,VLOOKUP(E9,Z:AH,VLOOKUP(E9,P:Y,10,0),0),M9)))</f>
        <v>7</v>
      </c>
      <c r="O9" s="33">
        <f t="shared" si="2"/>
        <v>500000</v>
      </c>
      <c r="P9" s="8" t="s">
        <v>100</v>
      </c>
      <c r="Q9" s="9">
        <f t="shared" si="9"/>
        <v>450000</v>
      </c>
      <c r="R9" s="9">
        <f t="shared" si="10"/>
        <v>416666.66666666669</v>
      </c>
      <c r="S9" s="9">
        <f t="shared" si="11"/>
        <v>387500</v>
      </c>
      <c r="T9" s="9">
        <f t="shared" si="12"/>
        <v>360000</v>
      </c>
      <c r="U9" s="9">
        <f t="shared" si="13"/>
        <v>325000</v>
      </c>
      <c r="V9" s="9">
        <f t="shared" si="14"/>
        <v>292857.14285714284</v>
      </c>
      <c r="W9" s="9">
        <f t="shared" si="15"/>
        <v>262500</v>
      </c>
      <c r="X9" s="9">
        <f t="shared" si="16"/>
        <v>238888.88888888888</v>
      </c>
      <c r="Y9" s="33">
        <f t="shared" si="3"/>
        <v>0</v>
      </c>
      <c r="Z9" s="33" t="str">
        <f t="shared" si="7"/>
        <v>T4</v>
      </c>
      <c r="AA9" s="35">
        <f t="shared" si="17"/>
        <v>6.5</v>
      </c>
      <c r="AB9" s="35">
        <f t="shared" si="18"/>
        <v>6</v>
      </c>
      <c r="AC9" s="35">
        <f t="shared" si="19"/>
        <v>5.5</v>
      </c>
      <c r="AD9" s="35">
        <f t="shared" si="20"/>
        <v>5</v>
      </c>
      <c r="AE9" s="35">
        <f t="shared" si="21"/>
        <v>4.5</v>
      </c>
      <c r="AF9" s="35">
        <f t="shared" si="22"/>
        <v>4</v>
      </c>
      <c r="AG9" s="35">
        <f t="shared" si="23"/>
        <v>3.5</v>
      </c>
      <c r="AH9" s="35">
        <f t="shared" si="24"/>
        <v>3.1111111111111112</v>
      </c>
      <c r="AJ9" s="195"/>
      <c r="AK9" s="198"/>
      <c r="AL9" s="201"/>
    </row>
    <row r="10" spans="1:42" s="34" customFormat="1" ht="18" customHeight="1">
      <c r="A10" s="191" t="s">
        <v>38</v>
      </c>
      <c r="B10" s="26">
        <v>34</v>
      </c>
      <c r="C10" s="26" t="s">
        <v>202</v>
      </c>
      <c r="D10" s="26" t="s">
        <v>243</v>
      </c>
      <c r="E10" s="26">
        <v>5</v>
      </c>
      <c r="F10" s="27">
        <f t="shared" si="4"/>
        <v>6</v>
      </c>
      <c r="G10" s="28">
        <f t="shared" si="5"/>
        <v>300000</v>
      </c>
      <c r="H10" s="28">
        <f t="shared" si="8"/>
        <v>400000</v>
      </c>
      <c r="I10" s="29">
        <f t="shared" si="6"/>
        <v>700000</v>
      </c>
      <c r="J10" s="30"/>
      <c r="K10" s="31">
        <v>0.08</v>
      </c>
      <c r="L10" s="32">
        <f t="shared" si="0"/>
        <v>400000</v>
      </c>
      <c r="M10" s="33">
        <v>6</v>
      </c>
      <c r="N10" s="33">
        <f t="shared" si="25"/>
        <v>6</v>
      </c>
      <c r="O10" s="33">
        <f t="shared" si="2"/>
        <v>400000</v>
      </c>
      <c r="P10" s="8" t="s">
        <v>101</v>
      </c>
      <c r="Q10" s="9">
        <f t="shared" si="9"/>
        <v>375000</v>
      </c>
      <c r="R10" s="9">
        <f t="shared" si="10"/>
        <v>350000</v>
      </c>
      <c r="S10" s="9">
        <f t="shared" si="11"/>
        <v>325000</v>
      </c>
      <c r="T10" s="9">
        <f t="shared" si="12"/>
        <v>290000</v>
      </c>
      <c r="U10" s="9">
        <f t="shared" si="13"/>
        <v>258333.33333333334</v>
      </c>
      <c r="V10" s="9">
        <f t="shared" si="14"/>
        <v>228571.42857142858</v>
      </c>
      <c r="W10" s="9">
        <f t="shared" si="15"/>
        <v>206250</v>
      </c>
      <c r="X10" s="9">
        <f t="shared" si="16"/>
        <v>188888.88888888888</v>
      </c>
      <c r="Y10" s="33">
        <f t="shared" si="3"/>
        <v>0</v>
      </c>
      <c r="Z10" s="33" t="str">
        <f t="shared" si="7"/>
        <v>T5</v>
      </c>
      <c r="AA10" s="35">
        <f t="shared" si="17"/>
        <v>5.5</v>
      </c>
      <c r="AB10" s="35">
        <f t="shared" si="18"/>
        <v>5</v>
      </c>
      <c r="AC10" s="35">
        <f t="shared" si="19"/>
        <v>4.5</v>
      </c>
      <c r="AD10" s="35">
        <f t="shared" si="20"/>
        <v>4</v>
      </c>
      <c r="AE10" s="35">
        <f t="shared" si="21"/>
        <v>3.5</v>
      </c>
      <c r="AF10" s="35">
        <f t="shared" si="22"/>
        <v>3</v>
      </c>
      <c r="AG10" s="35">
        <f t="shared" si="23"/>
        <v>2.625</v>
      </c>
      <c r="AH10" s="35">
        <f t="shared" si="24"/>
        <v>2.3333333333333335</v>
      </c>
      <c r="AJ10" s="195"/>
      <c r="AK10" s="198"/>
      <c r="AL10" s="201"/>
    </row>
    <row r="11" spans="1:42" s="34" customFormat="1" ht="18" customHeight="1">
      <c r="A11" s="191" t="s">
        <v>40</v>
      </c>
      <c r="B11" s="26">
        <v>34</v>
      </c>
      <c r="C11" s="26" t="s">
        <v>202</v>
      </c>
      <c r="D11" s="26">
        <v>0</v>
      </c>
      <c r="E11" s="26">
        <v>6</v>
      </c>
      <c r="F11" s="27">
        <f t="shared" si="4"/>
        <v>5</v>
      </c>
      <c r="G11" s="28">
        <f t="shared" si="5"/>
        <v>0</v>
      </c>
      <c r="H11" s="28">
        <f t="shared" si="8"/>
        <v>350000.00000000006</v>
      </c>
      <c r="I11" s="29">
        <f t="shared" si="6"/>
        <v>350000.00000000006</v>
      </c>
      <c r="J11" s="30"/>
      <c r="K11" s="31">
        <v>7.0000000000000007E-2</v>
      </c>
      <c r="L11" s="32">
        <f t="shared" si="0"/>
        <v>350000.00000000006</v>
      </c>
      <c r="M11" s="33">
        <v>5</v>
      </c>
      <c r="N11" s="33">
        <f t="shared" si="25"/>
        <v>5</v>
      </c>
      <c r="O11" s="33">
        <f t="shared" si="2"/>
        <v>350000.00000000006</v>
      </c>
      <c r="P11" s="8" t="s">
        <v>102</v>
      </c>
      <c r="Q11" s="9">
        <f t="shared" si="9"/>
        <v>325000</v>
      </c>
      <c r="R11" s="9">
        <f t="shared" si="10"/>
        <v>300000</v>
      </c>
      <c r="S11" s="9">
        <f t="shared" si="11"/>
        <v>262500</v>
      </c>
      <c r="T11" s="9">
        <f t="shared" si="12"/>
        <v>230000</v>
      </c>
      <c r="U11" s="9">
        <f t="shared" si="13"/>
        <v>200000</v>
      </c>
      <c r="V11" s="9">
        <f t="shared" si="14"/>
        <v>178571.42857142858</v>
      </c>
      <c r="W11" s="9">
        <f t="shared" si="15"/>
        <v>162500</v>
      </c>
      <c r="X11" s="9">
        <f t="shared" si="16"/>
        <v>150000</v>
      </c>
      <c r="Y11" s="33">
        <f t="shared" si="3"/>
        <v>0</v>
      </c>
      <c r="Z11" s="33" t="str">
        <f t="shared" si="7"/>
        <v>T6</v>
      </c>
      <c r="AA11" s="35">
        <f t="shared" si="17"/>
        <v>4.5</v>
      </c>
      <c r="AB11" s="35">
        <f t="shared" si="18"/>
        <v>4</v>
      </c>
      <c r="AC11" s="35">
        <f t="shared" si="19"/>
        <v>3.5</v>
      </c>
      <c r="AD11" s="35">
        <f t="shared" si="20"/>
        <v>3</v>
      </c>
      <c r="AE11" s="35">
        <f t="shared" si="21"/>
        <v>2.5</v>
      </c>
      <c r="AF11" s="35">
        <f t="shared" si="22"/>
        <v>2.1428571428571428</v>
      </c>
      <c r="AG11" s="35">
        <f t="shared" si="23"/>
        <v>1.875</v>
      </c>
      <c r="AH11" s="35">
        <f t="shared" si="24"/>
        <v>1.6666666666666667</v>
      </c>
      <c r="AJ11" s="195"/>
      <c r="AK11" s="198"/>
      <c r="AL11" s="201"/>
    </row>
    <row r="12" spans="1:42" s="34" customFormat="1" ht="18" customHeight="1">
      <c r="A12" s="191" t="s">
        <v>10</v>
      </c>
      <c r="B12" s="26">
        <v>31</v>
      </c>
      <c r="C12" s="26" t="s">
        <v>202</v>
      </c>
      <c r="D12" s="26">
        <v>0</v>
      </c>
      <c r="E12" s="26">
        <v>7</v>
      </c>
      <c r="F12" s="27">
        <f t="shared" si="4"/>
        <v>4</v>
      </c>
      <c r="G12" s="28">
        <f t="shared" si="5"/>
        <v>0</v>
      </c>
      <c r="H12" s="28">
        <f t="shared" si="8"/>
        <v>300000</v>
      </c>
      <c r="I12" s="29">
        <f t="shared" si="6"/>
        <v>300000</v>
      </c>
      <c r="J12" s="30"/>
      <c r="K12" s="31">
        <v>0.06</v>
      </c>
      <c r="L12" s="32">
        <f t="shared" si="0"/>
        <v>300000</v>
      </c>
      <c r="M12" s="33">
        <v>4</v>
      </c>
      <c r="N12" s="33">
        <f t="shared" si="25"/>
        <v>4</v>
      </c>
      <c r="O12" s="33">
        <f t="shared" si="2"/>
        <v>300000</v>
      </c>
      <c r="P12" s="8" t="s">
        <v>103</v>
      </c>
      <c r="Q12" s="9">
        <f t="shared" si="9"/>
        <v>275000</v>
      </c>
      <c r="R12" s="9">
        <f t="shared" si="10"/>
        <v>233333.33333333334</v>
      </c>
      <c r="S12" s="9">
        <f t="shared" si="11"/>
        <v>200000</v>
      </c>
      <c r="T12" s="9">
        <f t="shared" si="12"/>
        <v>170000</v>
      </c>
      <c r="U12" s="9">
        <f t="shared" si="13"/>
        <v>150000</v>
      </c>
      <c r="V12" s="9">
        <f t="shared" si="14"/>
        <v>135714.28571428571</v>
      </c>
      <c r="W12" s="9">
        <f t="shared" si="15"/>
        <v>125000</v>
      </c>
      <c r="X12" s="9">
        <f t="shared" si="16"/>
        <v>116666.66666666667</v>
      </c>
      <c r="Y12" s="33">
        <f t="shared" si="3"/>
        <v>0</v>
      </c>
      <c r="Z12" s="33" t="str">
        <f t="shared" si="7"/>
        <v>T7</v>
      </c>
      <c r="AA12" s="35">
        <f t="shared" si="17"/>
        <v>3.5</v>
      </c>
      <c r="AB12" s="35">
        <f t="shared" si="18"/>
        <v>3</v>
      </c>
      <c r="AC12" s="35">
        <f t="shared" si="19"/>
        <v>2.5</v>
      </c>
      <c r="AD12" s="35">
        <f t="shared" si="20"/>
        <v>2</v>
      </c>
      <c r="AE12" s="35">
        <f t="shared" si="21"/>
        <v>1.6666666666666667</v>
      </c>
      <c r="AF12" s="35">
        <f t="shared" si="22"/>
        <v>1.4285714285714286</v>
      </c>
      <c r="AG12" s="35">
        <f t="shared" si="23"/>
        <v>1.25</v>
      </c>
      <c r="AH12" s="35">
        <f t="shared" si="24"/>
        <v>1.1111111111111112</v>
      </c>
      <c r="AJ12" s="195"/>
      <c r="AK12" s="198"/>
      <c r="AL12" s="201"/>
    </row>
    <row r="13" spans="1:42" s="34" customFormat="1" ht="18" customHeight="1">
      <c r="A13" s="191" t="s">
        <v>24</v>
      </c>
      <c r="B13" s="26">
        <v>30</v>
      </c>
      <c r="C13" s="26" t="s">
        <v>202</v>
      </c>
      <c r="D13" s="26">
        <v>0</v>
      </c>
      <c r="E13" s="26">
        <v>8</v>
      </c>
      <c r="F13" s="27">
        <f t="shared" si="4"/>
        <v>3</v>
      </c>
      <c r="G13" s="28">
        <f t="shared" si="5"/>
        <v>0</v>
      </c>
      <c r="H13" s="28">
        <f t="shared" si="8"/>
        <v>250000</v>
      </c>
      <c r="I13" s="29">
        <f t="shared" si="6"/>
        <v>250000</v>
      </c>
      <c r="J13" s="30"/>
      <c r="K13" s="31">
        <v>0.05</v>
      </c>
      <c r="L13" s="32">
        <f t="shared" si="0"/>
        <v>250000</v>
      </c>
      <c r="M13" s="33">
        <v>3</v>
      </c>
      <c r="N13" s="33">
        <f t="shared" si="25"/>
        <v>3</v>
      </c>
      <c r="O13" s="33">
        <f t="shared" si="2"/>
        <v>250000</v>
      </c>
      <c r="P13" s="8" t="s">
        <v>104</v>
      </c>
      <c r="Q13" s="9">
        <f t="shared" si="9"/>
        <v>200000</v>
      </c>
      <c r="R13" s="9">
        <f t="shared" si="10"/>
        <v>166666.66666666666</v>
      </c>
      <c r="S13" s="9">
        <f t="shared" si="11"/>
        <v>137500</v>
      </c>
      <c r="T13" s="9">
        <f t="shared" si="12"/>
        <v>120000</v>
      </c>
      <c r="U13" s="9">
        <f t="shared" si="13"/>
        <v>108333.33333333333</v>
      </c>
      <c r="V13" s="9">
        <f t="shared" si="14"/>
        <v>100000</v>
      </c>
      <c r="W13" s="9">
        <f t="shared" si="15"/>
        <v>93750</v>
      </c>
      <c r="X13" s="9">
        <f t="shared" si="16"/>
        <v>88888.888888888891</v>
      </c>
      <c r="Y13" s="33">
        <f t="shared" si="3"/>
        <v>0</v>
      </c>
      <c r="Z13" s="33" t="str">
        <f t="shared" si="7"/>
        <v>T8</v>
      </c>
      <c r="AA13" s="35">
        <f t="shared" si="17"/>
        <v>2.5</v>
      </c>
      <c r="AB13" s="35">
        <f t="shared" si="18"/>
        <v>2</v>
      </c>
      <c r="AC13" s="35">
        <f t="shared" si="19"/>
        <v>1.5</v>
      </c>
      <c r="AD13" s="35">
        <f t="shared" si="20"/>
        <v>1.2</v>
      </c>
      <c r="AE13" s="35">
        <f t="shared" si="21"/>
        <v>1</v>
      </c>
      <c r="AF13" s="35">
        <f t="shared" si="22"/>
        <v>0.8571428571428571</v>
      </c>
      <c r="AG13" s="35">
        <f t="shared" si="23"/>
        <v>0.75</v>
      </c>
      <c r="AH13" s="35">
        <f t="shared" si="24"/>
        <v>0.66666666666666663</v>
      </c>
      <c r="AJ13" s="195"/>
      <c r="AK13" s="198"/>
      <c r="AL13" s="201"/>
    </row>
    <row r="14" spans="1:42" s="34" customFormat="1" ht="18" customHeight="1">
      <c r="A14" s="191" t="s">
        <v>36</v>
      </c>
      <c r="B14" s="26">
        <v>29</v>
      </c>
      <c r="C14" s="26" t="s">
        <v>202</v>
      </c>
      <c r="D14" s="26">
        <v>0</v>
      </c>
      <c r="E14" s="26">
        <v>9</v>
      </c>
      <c r="F14" s="27">
        <f t="shared" si="4"/>
        <v>2</v>
      </c>
      <c r="G14" s="28">
        <f t="shared" si="5"/>
        <v>0</v>
      </c>
      <c r="H14" s="28">
        <f t="shared" si="8"/>
        <v>150000</v>
      </c>
      <c r="I14" s="29">
        <f t="shared" si="6"/>
        <v>150000</v>
      </c>
      <c r="J14" s="30"/>
      <c r="K14" s="31">
        <v>0.03</v>
      </c>
      <c r="L14" s="32">
        <f t="shared" si="0"/>
        <v>150000</v>
      </c>
      <c r="M14" s="33">
        <v>2</v>
      </c>
      <c r="N14" s="33">
        <f t="shared" si="25"/>
        <v>2</v>
      </c>
      <c r="O14" s="33">
        <f t="shared" si="2"/>
        <v>150000</v>
      </c>
      <c r="P14" s="8" t="s">
        <v>105</v>
      </c>
      <c r="Q14" s="9">
        <f t="shared" si="9"/>
        <v>125000</v>
      </c>
      <c r="R14" s="9">
        <f t="shared" si="10"/>
        <v>100000</v>
      </c>
      <c r="S14" s="9">
        <f t="shared" si="11"/>
        <v>87500</v>
      </c>
      <c r="T14" s="9">
        <f t="shared" si="12"/>
        <v>80000</v>
      </c>
      <c r="U14" s="9">
        <f t="shared" si="13"/>
        <v>75000</v>
      </c>
      <c r="V14" s="9">
        <f t="shared" si="14"/>
        <v>71428.571428571435</v>
      </c>
      <c r="W14" s="9">
        <f t="shared" si="15"/>
        <v>68750</v>
      </c>
      <c r="X14" s="9">
        <f t="shared" si="16"/>
        <v>66666.666666666672</v>
      </c>
      <c r="Y14" s="33">
        <f t="shared" si="3"/>
        <v>0</v>
      </c>
      <c r="Z14" s="33" t="str">
        <f t="shared" si="7"/>
        <v>T9</v>
      </c>
      <c r="AA14" s="35">
        <f t="shared" si="17"/>
        <v>1.5</v>
      </c>
      <c r="AB14" s="35">
        <f t="shared" si="18"/>
        <v>1</v>
      </c>
      <c r="AC14" s="35">
        <f t="shared" si="19"/>
        <v>0.75</v>
      </c>
      <c r="AD14" s="35">
        <f t="shared" si="20"/>
        <v>0.6</v>
      </c>
      <c r="AE14" s="35">
        <f t="shared" si="21"/>
        <v>0.5</v>
      </c>
      <c r="AF14" s="35">
        <f t="shared" si="22"/>
        <v>0.42857142857142855</v>
      </c>
      <c r="AG14" s="35">
        <f t="shared" si="23"/>
        <v>0.375</v>
      </c>
      <c r="AH14" s="35">
        <f t="shared" si="24"/>
        <v>0.33333333333333331</v>
      </c>
      <c r="AJ14" s="195"/>
      <c r="AK14" s="198"/>
      <c r="AL14" s="201"/>
    </row>
    <row r="15" spans="1:42" s="34" customFormat="1" ht="18" customHeight="1">
      <c r="A15" s="191" t="s">
        <v>12</v>
      </c>
      <c r="B15" s="26">
        <v>29</v>
      </c>
      <c r="C15" s="26" t="s">
        <v>202</v>
      </c>
      <c r="D15" s="26">
        <v>0</v>
      </c>
      <c r="E15" s="26">
        <v>10</v>
      </c>
      <c r="F15" s="27">
        <f t="shared" si="4"/>
        <v>1</v>
      </c>
      <c r="G15" s="28">
        <f t="shared" si="5"/>
        <v>0</v>
      </c>
      <c r="H15" s="28">
        <f t="shared" si="8"/>
        <v>100000</v>
      </c>
      <c r="I15" s="29">
        <f t="shared" si="6"/>
        <v>100000</v>
      </c>
      <c r="J15" s="30"/>
      <c r="K15" s="31">
        <v>0.02</v>
      </c>
      <c r="L15" s="32">
        <f t="shared" si="0"/>
        <v>100000</v>
      </c>
      <c r="M15" s="33">
        <v>1</v>
      </c>
      <c r="N15" s="33">
        <f t="shared" si="25"/>
        <v>1</v>
      </c>
      <c r="O15" s="33">
        <f t="shared" si="2"/>
        <v>100000</v>
      </c>
      <c r="P15" s="8" t="s">
        <v>106</v>
      </c>
      <c r="Q15" s="9">
        <f t="shared" si="9"/>
        <v>75000</v>
      </c>
      <c r="R15" s="9">
        <f t="shared" si="10"/>
        <v>66666.666666666672</v>
      </c>
      <c r="S15" s="9">
        <f t="shared" si="11"/>
        <v>62500</v>
      </c>
      <c r="T15" s="9">
        <f t="shared" si="12"/>
        <v>60000</v>
      </c>
      <c r="U15" s="9">
        <f t="shared" si="13"/>
        <v>58333.333333333336</v>
      </c>
      <c r="V15" s="9">
        <f t="shared" si="14"/>
        <v>57142.857142857145</v>
      </c>
      <c r="W15" s="9">
        <f t="shared" si="15"/>
        <v>56250</v>
      </c>
      <c r="X15" s="9">
        <f t="shared" si="16"/>
        <v>55555.555555555555</v>
      </c>
      <c r="Y15" s="33">
        <f t="shared" si="3"/>
        <v>0</v>
      </c>
      <c r="Z15" s="33" t="str">
        <f t="shared" si="7"/>
        <v>T10</v>
      </c>
      <c r="AA15" s="35">
        <f t="shared" si="17"/>
        <v>0.5</v>
      </c>
      <c r="AB15" s="35">
        <f t="shared" si="18"/>
        <v>0.33333333333333331</v>
      </c>
      <c r="AC15" s="35">
        <f t="shared" si="19"/>
        <v>0.25</v>
      </c>
      <c r="AD15" s="35">
        <f t="shared" si="20"/>
        <v>0.2</v>
      </c>
      <c r="AE15" s="35">
        <f t="shared" si="21"/>
        <v>0.16666666666666666</v>
      </c>
      <c r="AF15" s="35">
        <f t="shared" si="22"/>
        <v>0.14285714285714285</v>
      </c>
      <c r="AG15" s="35">
        <f t="shared" si="23"/>
        <v>0.125</v>
      </c>
      <c r="AH15" s="35">
        <f t="shared" si="24"/>
        <v>0.1111111111111111</v>
      </c>
      <c r="AJ15" s="195"/>
      <c r="AK15" s="198"/>
      <c r="AL15" s="201"/>
    </row>
    <row r="16" spans="1:42" s="34" customFormat="1" ht="18" customHeight="1">
      <c r="A16" s="191" t="s">
        <v>6</v>
      </c>
      <c r="B16" s="26">
        <v>28</v>
      </c>
      <c r="C16" s="26" t="s">
        <v>202</v>
      </c>
      <c r="D16" s="26">
        <v>0</v>
      </c>
      <c r="E16" s="26">
        <v>11</v>
      </c>
      <c r="F16" s="27">
        <f t="shared" si="4"/>
        <v>0</v>
      </c>
      <c r="G16" s="28">
        <f t="shared" si="5"/>
        <v>0</v>
      </c>
      <c r="H16" s="28">
        <f t="shared" si="8"/>
        <v>50000</v>
      </c>
      <c r="I16" s="29">
        <f t="shared" si="6"/>
        <v>50000</v>
      </c>
      <c r="J16" s="30"/>
      <c r="K16" s="31">
        <v>0.01</v>
      </c>
      <c r="L16" s="32">
        <f t="shared" si="0"/>
        <v>50000</v>
      </c>
      <c r="M16" s="33">
        <v>0</v>
      </c>
      <c r="N16" s="33">
        <f t="shared" si="25"/>
        <v>0</v>
      </c>
      <c r="O16" s="33">
        <f t="shared" si="2"/>
        <v>50000</v>
      </c>
      <c r="P16" s="8" t="s">
        <v>107</v>
      </c>
      <c r="Q16" s="9">
        <f t="shared" si="9"/>
        <v>50000</v>
      </c>
      <c r="R16" s="9">
        <f t="shared" si="10"/>
        <v>50000</v>
      </c>
      <c r="S16" s="9">
        <f t="shared" si="11"/>
        <v>50000</v>
      </c>
      <c r="T16" s="9">
        <f t="shared" si="12"/>
        <v>50000</v>
      </c>
      <c r="U16" s="9">
        <f t="shared" si="13"/>
        <v>50000</v>
      </c>
      <c r="V16" s="9">
        <f t="shared" si="14"/>
        <v>50000</v>
      </c>
      <c r="W16" s="9">
        <f t="shared" si="15"/>
        <v>50000</v>
      </c>
      <c r="X16" s="9">
        <f t="shared" si="16"/>
        <v>50000</v>
      </c>
      <c r="Y16" s="33">
        <f t="shared" si="3"/>
        <v>0</v>
      </c>
      <c r="Z16" s="33" t="str">
        <f t="shared" si="7"/>
        <v>T11</v>
      </c>
      <c r="AA16" s="35">
        <f t="shared" si="17"/>
        <v>0</v>
      </c>
      <c r="AB16" s="35">
        <f t="shared" si="18"/>
        <v>0</v>
      </c>
      <c r="AC16" s="35">
        <f t="shared" si="19"/>
        <v>0</v>
      </c>
      <c r="AD16" s="35">
        <f t="shared" si="20"/>
        <v>0</v>
      </c>
      <c r="AE16" s="35">
        <f t="shared" si="21"/>
        <v>0</v>
      </c>
      <c r="AF16" s="35">
        <f t="shared" si="22"/>
        <v>0</v>
      </c>
      <c r="AG16" s="35">
        <f t="shared" si="23"/>
        <v>0</v>
      </c>
      <c r="AH16" s="35">
        <f t="shared" si="24"/>
        <v>0</v>
      </c>
      <c r="AJ16" s="195"/>
      <c r="AK16" s="198"/>
      <c r="AL16" s="201"/>
    </row>
    <row r="17" spans="1:38" s="34" customFormat="1" ht="18" customHeight="1">
      <c r="A17" s="191" t="s">
        <v>18</v>
      </c>
      <c r="B17" s="26">
        <v>28</v>
      </c>
      <c r="C17" s="26" t="s">
        <v>202</v>
      </c>
      <c r="D17" s="26">
        <v>0</v>
      </c>
      <c r="E17" s="26">
        <v>12</v>
      </c>
      <c r="F17" s="27">
        <f t="shared" si="4"/>
        <v>0</v>
      </c>
      <c r="G17" s="28">
        <f t="shared" si="5"/>
        <v>0</v>
      </c>
      <c r="H17" s="28">
        <f t="shared" si="8"/>
        <v>50000</v>
      </c>
      <c r="I17" s="29">
        <f t="shared" si="6"/>
        <v>50000</v>
      </c>
      <c r="J17" s="30"/>
      <c r="K17" s="31">
        <v>0.01</v>
      </c>
      <c r="L17" s="32">
        <f t="shared" si="0"/>
        <v>50000</v>
      </c>
      <c r="M17" s="33">
        <v>0</v>
      </c>
      <c r="N17" s="33">
        <f t="shared" si="25"/>
        <v>0</v>
      </c>
      <c r="O17" s="33">
        <f t="shared" si="2"/>
        <v>50000</v>
      </c>
      <c r="P17" s="8" t="s">
        <v>108</v>
      </c>
      <c r="Q17" s="9">
        <f t="shared" si="9"/>
        <v>50000</v>
      </c>
      <c r="R17" s="9">
        <f t="shared" si="10"/>
        <v>50000</v>
      </c>
      <c r="S17" s="9">
        <f t="shared" si="11"/>
        <v>50000</v>
      </c>
      <c r="T17" s="9">
        <f t="shared" si="12"/>
        <v>50000</v>
      </c>
      <c r="U17" s="9">
        <f t="shared" si="13"/>
        <v>50000</v>
      </c>
      <c r="V17" s="9">
        <f t="shared" si="14"/>
        <v>50000</v>
      </c>
      <c r="W17" s="9">
        <f t="shared" si="15"/>
        <v>50000</v>
      </c>
      <c r="X17" s="9">
        <f t="shared" si="16"/>
        <v>50000</v>
      </c>
      <c r="Y17" s="33">
        <f t="shared" si="3"/>
        <v>0</v>
      </c>
      <c r="Z17" s="33" t="str">
        <f t="shared" si="7"/>
        <v>T12</v>
      </c>
      <c r="AA17" s="35">
        <f t="shared" si="17"/>
        <v>0</v>
      </c>
      <c r="AB17" s="35">
        <f t="shared" si="18"/>
        <v>0</v>
      </c>
      <c r="AC17" s="35">
        <f t="shared" si="19"/>
        <v>0</v>
      </c>
      <c r="AD17" s="35">
        <f t="shared" si="20"/>
        <v>0</v>
      </c>
      <c r="AE17" s="35">
        <f t="shared" si="21"/>
        <v>0</v>
      </c>
      <c r="AF17" s="35">
        <f t="shared" si="22"/>
        <v>0</v>
      </c>
      <c r="AG17" s="35">
        <f t="shared" si="23"/>
        <v>0</v>
      </c>
      <c r="AH17" s="35">
        <f t="shared" si="24"/>
        <v>0</v>
      </c>
      <c r="AJ17" s="195"/>
      <c r="AK17" s="198"/>
      <c r="AL17" s="201"/>
    </row>
    <row r="18" spans="1:38" s="34" customFormat="1" ht="18" customHeight="1">
      <c r="A18" s="191" t="s">
        <v>32</v>
      </c>
      <c r="B18" s="26">
        <v>27</v>
      </c>
      <c r="C18" s="26" t="s">
        <v>202</v>
      </c>
      <c r="D18" s="26">
        <v>0</v>
      </c>
      <c r="E18" s="26">
        <v>13</v>
      </c>
      <c r="F18" s="27">
        <f t="shared" si="4"/>
        <v>0</v>
      </c>
      <c r="G18" s="28">
        <f t="shared" si="5"/>
        <v>0</v>
      </c>
      <c r="H18" s="28">
        <f t="shared" si="8"/>
        <v>50000</v>
      </c>
      <c r="I18" s="29">
        <f t="shared" si="6"/>
        <v>50000</v>
      </c>
      <c r="J18" s="30"/>
      <c r="K18" s="31">
        <v>0.01</v>
      </c>
      <c r="L18" s="32">
        <f t="shared" si="0"/>
        <v>50000</v>
      </c>
      <c r="M18" s="33">
        <v>0</v>
      </c>
      <c r="N18" s="33">
        <f t="shared" si="25"/>
        <v>0</v>
      </c>
      <c r="O18" s="33">
        <f t="shared" si="2"/>
        <v>50000</v>
      </c>
      <c r="P18" s="8" t="s">
        <v>109</v>
      </c>
      <c r="Q18" s="9">
        <f t="shared" si="9"/>
        <v>50000</v>
      </c>
      <c r="R18" s="9">
        <f t="shared" si="10"/>
        <v>50000</v>
      </c>
      <c r="S18" s="9">
        <f t="shared" si="11"/>
        <v>50000</v>
      </c>
      <c r="T18" s="9">
        <f t="shared" si="12"/>
        <v>50000</v>
      </c>
      <c r="U18" s="9">
        <f t="shared" si="13"/>
        <v>50000</v>
      </c>
      <c r="V18" s="9">
        <f t="shared" si="14"/>
        <v>50000</v>
      </c>
      <c r="W18" s="9">
        <f t="shared" si="15"/>
        <v>50000</v>
      </c>
      <c r="X18" s="9">
        <f t="shared" si="16"/>
        <v>50000</v>
      </c>
      <c r="Y18" s="33">
        <f t="shared" si="3"/>
        <v>0</v>
      </c>
      <c r="Z18" s="33" t="str">
        <f t="shared" si="7"/>
        <v>T13</v>
      </c>
      <c r="AA18" s="35">
        <f t="shared" si="17"/>
        <v>0</v>
      </c>
      <c r="AB18" s="35">
        <f t="shared" si="18"/>
        <v>0</v>
      </c>
      <c r="AC18" s="35">
        <f t="shared" si="19"/>
        <v>0</v>
      </c>
      <c r="AD18" s="35">
        <f t="shared" si="20"/>
        <v>0</v>
      </c>
      <c r="AE18" s="35">
        <f t="shared" si="21"/>
        <v>0</v>
      </c>
      <c r="AF18" s="35">
        <f t="shared" si="22"/>
        <v>0</v>
      </c>
      <c r="AG18" s="35">
        <f t="shared" si="23"/>
        <v>0</v>
      </c>
      <c r="AH18" s="35">
        <f t="shared" si="24"/>
        <v>0</v>
      </c>
      <c r="AJ18" s="195"/>
      <c r="AK18" s="198"/>
      <c r="AL18" s="201"/>
    </row>
    <row r="19" spans="1:38" s="34" customFormat="1" ht="18" customHeight="1">
      <c r="A19" s="191" t="s">
        <v>16</v>
      </c>
      <c r="B19" s="26">
        <v>27</v>
      </c>
      <c r="C19" s="26" t="s">
        <v>202</v>
      </c>
      <c r="D19" s="26">
        <v>0</v>
      </c>
      <c r="E19" s="26">
        <v>14</v>
      </c>
      <c r="F19" s="27">
        <f t="shared" si="4"/>
        <v>0</v>
      </c>
      <c r="G19" s="28">
        <f t="shared" si="5"/>
        <v>0</v>
      </c>
      <c r="H19" s="28">
        <f t="shared" si="8"/>
        <v>50000</v>
      </c>
      <c r="I19" s="29">
        <f t="shared" si="6"/>
        <v>50000</v>
      </c>
      <c r="J19" s="30"/>
      <c r="K19" s="31">
        <v>0.01</v>
      </c>
      <c r="L19" s="32">
        <f t="shared" si="0"/>
        <v>50000</v>
      </c>
      <c r="M19" s="33">
        <v>0</v>
      </c>
      <c r="N19" s="33">
        <f t="shared" si="25"/>
        <v>0</v>
      </c>
      <c r="O19" s="33">
        <f t="shared" si="2"/>
        <v>50000</v>
      </c>
      <c r="P19" s="8" t="s">
        <v>110</v>
      </c>
      <c r="Q19" s="9">
        <f t="shared" si="9"/>
        <v>50000</v>
      </c>
      <c r="R19" s="9">
        <f t="shared" si="10"/>
        <v>50000</v>
      </c>
      <c r="S19" s="9">
        <f t="shared" si="11"/>
        <v>50000</v>
      </c>
      <c r="T19" s="9">
        <f t="shared" si="12"/>
        <v>50000</v>
      </c>
      <c r="U19" s="9">
        <f t="shared" si="13"/>
        <v>50000</v>
      </c>
      <c r="V19" s="9">
        <f t="shared" si="14"/>
        <v>50000</v>
      </c>
      <c r="W19" s="9">
        <f t="shared" si="15"/>
        <v>50000</v>
      </c>
      <c r="X19" s="9">
        <f t="shared" si="16"/>
        <v>50000</v>
      </c>
      <c r="Y19" s="33">
        <f t="shared" si="3"/>
        <v>0</v>
      </c>
      <c r="Z19" s="33" t="str">
        <f t="shared" si="7"/>
        <v>T14</v>
      </c>
      <c r="AA19" s="35">
        <f t="shared" si="17"/>
        <v>0</v>
      </c>
      <c r="AB19" s="35">
        <f t="shared" si="18"/>
        <v>0</v>
      </c>
      <c r="AC19" s="35">
        <f t="shared" si="19"/>
        <v>0</v>
      </c>
      <c r="AD19" s="35">
        <f t="shared" si="20"/>
        <v>0</v>
      </c>
      <c r="AE19" s="35">
        <f t="shared" si="21"/>
        <v>0</v>
      </c>
      <c r="AF19" s="35">
        <f t="shared" si="22"/>
        <v>0</v>
      </c>
      <c r="AG19" s="35">
        <f t="shared" si="23"/>
        <v>0</v>
      </c>
      <c r="AH19" s="35">
        <f t="shared" si="24"/>
        <v>0</v>
      </c>
      <c r="AJ19" s="195"/>
      <c r="AK19" s="198"/>
      <c r="AL19" s="201"/>
    </row>
    <row r="20" spans="1:38" s="34" customFormat="1" ht="18" customHeight="1">
      <c r="A20" s="191" t="s">
        <v>20</v>
      </c>
      <c r="B20" s="26">
        <v>25</v>
      </c>
      <c r="C20" s="26" t="s">
        <v>202</v>
      </c>
      <c r="D20" s="26">
        <v>0</v>
      </c>
      <c r="E20" s="26">
        <v>15</v>
      </c>
      <c r="F20" s="27">
        <f t="shared" si="4"/>
        <v>0</v>
      </c>
      <c r="G20" s="28">
        <f t="shared" si="5"/>
        <v>0</v>
      </c>
      <c r="H20" s="28">
        <f t="shared" si="8"/>
        <v>50000</v>
      </c>
      <c r="I20" s="29">
        <f t="shared" si="6"/>
        <v>50000</v>
      </c>
      <c r="J20" s="30"/>
      <c r="K20" s="31">
        <v>0.01</v>
      </c>
      <c r="L20" s="32">
        <f t="shared" si="0"/>
        <v>50000</v>
      </c>
      <c r="M20" s="33">
        <v>0</v>
      </c>
      <c r="N20" s="33">
        <f t="shared" si="25"/>
        <v>0</v>
      </c>
      <c r="O20" s="33">
        <f t="shared" si="2"/>
        <v>50000</v>
      </c>
      <c r="P20" s="8" t="s">
        <v>111</v>
      </c>
      <c r="Q20" s="9">
        <f t="shared" si="9"/>
        <v>50000</v>
      </c>
      <c r="R20" s="9">
        <f t="shared" si="10"/>
        <v>50000</v>
      </c>
      <c r="S20" s="9">
        <f t="shared" si="11"/>
        <v>50000</v>
      </c>
      <c r="T20" s="9">
        <f t="shared" si="12"/>
        <v>50000</v>
      </c>
      <c r="U20" s="9">
        <f t="shared" si="13"/>
        <v>50000</v>
      </c>
      <c r="V20" s="9">
        <f t="shared" si="14"/>
        <v>50000</v>
      </c>
      <c r="W20" s="9">
        <f t="shared" si="15"/>
        <v>50000</v>
      </c>
      <c r="X20" s="9">
        <f t="shared" si="16"/>
        <v>50000</v>
      </c>
      <c r="Y20" s="33">
        <f t="shared" si="3"/>
        <v>0</v>
      </c>
      <c r="Z20" s="33" t="str">
        <f t="shared" si="7"/>
        <v>T15</v>
      </c>
      <c r="AA20" s="35">
        <f t="shared" si="17"/>
        <v>0</v>
      </c>
      <c r="AB20" s="35">
        <f t="shared" si="18"/>
        <v>0</v>
      </c>
      <c r="AC20" s="35">
        <f t="shared" si="19"/>
        <v>0</v>
      </c>
      <c r="AD20" s="35">
        <f t="shared" si="20"/>
        <v>0</v>
      </c>
      <c r="AE20" s="35">
        <f t="shared" si="21"/>
        <v>0</v>
      </c>
      <c r="AF20" s="35">
        <f t="shared" si="22"/>
        <v>0</v>
      </c>
      <c r="AG20" s="35">
        <f t="shared" si="23"/>
        <v>0</v>
      </c>
      <c r="AH20" s="35">
        <f t="shared" si="24"/>
        <v>0</v>
      </c>
      <c r="AJ20" s="195"/>
      <c r="AK20" s="198"/>
      <c r="AL20" s="201"/>
    </row>
    <row r="21" spans="1:38" s="34" customFormat="1" ht="18" customHeight="1">
      <c r="A21" s="191" t="s">
        <v>28</v>
      </c>
      <c r="B21" s="26">
        <v>23</v>
      </c>
      <c r="C21" s="26" t="s">
        <v>202</v>
      </c>
      <c r="D21" s="26">
        <v>0</v>
      </c>
      <c r="E21" s="26">
        <v>16</v>
      </c>
      <c r="F21" s="27">
        <f t="shared" si="4"/>
        <v>0</v>
      </c>
      <c r="G21" s="28">
        <f t="shared" si="5"/>
        <v>0</v>
      </c>
      <c r="H21" s="28">
        <f t="shared" si="8"/>
        <v>50000</v>
      </c>
      <c r="I21" s="29">
        <f t="shared" si="6"/>
        <v>50000</v>
      </c>
      <c r="J21" s="30"/>
      <c r="K21" s="31">
        <v>0.01</v>
      </c>
      <c r="L21" s="32">
        <f t="shared" si="0"/>
        <v>50000</v>
      </c>
      <c r="M21" s="33">
        <v>0</v>
      </c>
      <c r="N21" s="33">
        <f t="shared" si="25"/>
        <v>0</v>
      </c>
      <c r="O21" s="33">
        <f t="shared" si="2"/>
        <v>50000</v>
      </c>
      <c r="P21" s="8" t="s">
        <v>112</v>
      </c>
      <c r="Q21" s="9">
        <f t="shared" si="9"/>
        <v>50000</v>
      </c>
      <c r="R21" s="9">
        <f t="shared" si="10"/>
        <v>50000</v>
      </c>
      <c r="S21" s="9">
        <f t="shared" si="11"/>
        <v>50000</v>
      </c>
      <c r="T21" s="9">
        <f t="shared" si="12"/>
        <v>50000</v>
      </c>
      <c r="U21" s="9">
        <f t="shared" si="13"/>
        <v>50000</v>
      </c>
      <c r="V21" s="9">
        <f t="shared" si="14"/>
        <v>50000</v>
      </c>
      <c r="W21" s="9">
        <f t="shared" si="15"/>
        <v>50000</v>
      </c>
      <c r="X21" s="9">
        <f t="shared" si="16"/>
        <v>50000</v>
      </c>
      <c r="Y21" s="33">
        <f t="shared" si="3"/>
        <v>0</v>
      </c>
      <c r="Z21" s="33" t="str">
        <f t="shared" si="7"/>
        <v>T16</v>
      </c>
      <c r="AA21" s="35">
        <f t="shared" si="17"/>
        <v>0</v>
      </c>
      <c r="AB21" s="35">
        <f t="shared" si="18"/>
        <v>0</v>
      </c>
      <c r="AC21" s="35">
        <f t="shared" si="19"/>
        <v>0</v>
      </c>
      <c r="AD21" s="35">
        <f t="shared" si="20"/>
        <v>0</v>
      </c>
      <c r="AE21" s="35">
        <f t="shared" si="21"/>
        <v>0</v>
      </c>
      <c r="AF21" s="35">
        <f t="shared" si="22"/>
        <v>0</v>
      </c>
      <c r="AG21" s="35">
        <f t="shared" si="23"/>
        <v>0</v>
      </c>
      <c r="AH21" s="35">
        <f t="shared" si="24"/>
        <v>0</v>
      </c>
      <c r="AJ21" s="195"/>
      <c r="AK21" s="198"/>
      <c r="AL21" s="201"/>
    </row>
    <row r="22" spans="1:38" s="8" customFormat="1" ht="18" customHeight="1">
      <c r="A22" s="24"/>
      <c r="B22" s="25"/>
      <c r="C22" s="25"/>
      <c r="D22" s="25"/>
      <c r="E22" s="25"/>
      <c r="F22" s="27">
        <f t="shared" si="4"/>
        <v>0</v>
      </c>
      <c r="G22" s="28">
        <f t="shared" si="5"/>
        <v>0</v>
      </c>
      <c r="H22" s="28">
        <f t="shared" si="8"/>
        <v>0</v>
      </c>
      <c r="I22" s="29">
        <f t="shared" si="6"/>
        <v>0</v>
      </c>
      <c r="J22" s="30"/>
      <c r="K22" s="31">
        <v>0.01</v>
      </c>
      <c r="L22" s="32">
        <f t="shared" si="0"/>
        <v>50000</v>
      </c>
      <c r="M22" s="33">
        <v>0</v>
      </c>
      <c r="N22" s="33">
        <f t="shared" si="25"/>
        <v>0</v>
      </c>
      <c r="O22" s="33">
        <f t="shared" si="2"/>
        <v>0</v>
      </c>
      <c r="P22" s="8" t="s">
        <v>113</v>
      </c>
      <c r="Q22" s="9">
        <f t="shared" si="9"/>
        <v>50000</v>
      </c>
      <c r="R22" s="9">
        <f t="shared" si="10"/>
        <v>50000</v>
      </c>
      <c r="S22" s="9">
        <f t="shared" si="11"/>
        <v>50000</v>
      </c>
      <c r="T22" s="9">
        <f t="shared" si="12"/>
        <v>50000</v>
      </c>
      <c r="U22" s="9">
        <f t="shared" si="13"/>
        <v>50000</v>
      </c>
      <c r="V22" s="9">
        <f t="shared" si="14"/>
        <v>50000</v>
      </c>
      <c r="W22" s="9">
        <f t="shared" si="15"/>
        <v>50000</v>
      </c>
      <c r="X22" s="9">
        <f t="shared" si="16"/>
        <v>44444.444444444445</v>
      </c>
      <c r="Y22" s="33">
        <f t="shared" si="3"/>
        <v>0</v>
      </c>
      <c r="Z22" s="33" t="str">
        <f t="shared" si="7"/>
        <v>T17</v>
      </c>
      <c r="AA22" s="35">
        <f t="shared" si="17"/>
        <v>0</v>
      </c>
      <c r="AB22" s="35">
        <f t="shared" si="18"/>
        <v>0</v>
      </c>
      <c r="AC22" s="35">
        <f t="shared" si="19"/>
        <v>0</v>
      </c>
      <c r="AD22" s="35">
        <f t="shared" si="20"/>
        <v>0</v>
      </c>
      <c r="AE22" s="35">
        <f t="shared" si="21"/>
        <v>0</v>
      </c>
      <c r="AF22" s="35">
        <f t="shared" si="22"/>
        <v>0</v>
      </c>
      <c r="AG22" s="35">
        <f t="shared" si="23"/>
        <v>0</v>
      </c>
      <c r="AH22" s="35">
        <f t="shared" si="24"/>
        <v>0</v>
      </c>
      <c r="AJ22" s="194"/>
      <c r="AK22" s="197"/>
      <c r="AL22" s="200"/>
    </row>
    <row r="23" spans="1:38" s="8" customFormat="1" ht="18" customHeight="1">
      <c r="A23" s="24"/>
      <c r="B23" s="25"/>
      <c r="C23" s="25"/>
      <c r="D23" s="25"/>
      <c r="E23" s="25"/>
      <c r="F23" s="27">
        <f t="shared" si="4"/>
        <v>0</v>
      </c>
      <c r="G23" s="28">
        <f t="shared" si="5"/>
        <v>0</v>
      </c>
      <c r="H23" s="28">
        <f t="shared" si="8"/>
        <v>0</v>
      </c>
      <c r="I23" s="29">
        <f t="shared" si="6"/>
        <v>0</v>
      </c>
      <c r="J23" s="30"/>
      <c r="K23" s="31">
        <v>0.01</v>
      </c>
      <c r="L23" s="32">
        <f t="shared" si="0"/>
        <v>50000</v>
      </c>
      <c r="M23" s="33">
        <v>0</v>
      </c>
      <c r="N23" s="33">
        <f t="shared" si="25"/>
        <v>0</v>
      </c>
      <c r="O23" s="33">
        <f t="shared" si="2"/>
        <v>0</v>
      </c>
      <c r="P23" s="8" t="s">
        <v>114</v>
      </c>
      <c r="Q23" s="9">
        <f t="shared" si="9"/>
        <v>50000</v>
      </c>
      <c r="R23" s="9">
        <f t="shared" si="10"/>
        <v>50000</v>
      </c>
      <c r="S23" s="9">
        <f t="shared" si="11"/>
        <v>50000</v>
      </c>
      <c r="T23" s="9">
        <f t="shared" si="12"/>
        <v>50000</v>
      </c>
      <c r="U23" s="9">
        <f t="shared" si="13"/>
        <v>50000</v>
      </c>
      <c r="V23" s="9">
        <f t="shared" si="14"/>
        <v>50000</v>
      </c>
      <c r="W23" s="9">
        <f t="shared" si="15"/>
        <v>43750</v>
      </c>
      <c r="X23" s="9">
        <f t="shared" si="16"/>
        <v>38888.888888888891</v>
      </c>
      <c r="Y23" s="33">
        <f t="shared" si="3"/>
        <v>0</v>
      </c>
      <c r="Z23" s="33" t="str">
        <f t="shared" si="7"/>
        <v>T18</v>
      </c>
      <c r="AA23" s="35">
        <f t="shared" si="17"/>
        <v>0</v>
      </c>
      <c r="AB23" s="35">
        <f t="shared" si="18"/>
        <v>0</v>
      </c>
      <c r="AC23" s="35">
        <f t="shared" si="19"/>
        <v>0</v>
      </c>
      <c r="AD23" s="35">
        <f t="shared" si="20"/>
        <v>0</v>
      </c>
      <c r="AE23" s="35">
        <f t="shared" si="21"/>
        <v>0</v>
      </c>
      <c r="AF23" s="35">
        <f t="shared" si="22"/>
        <v>0</v>
      </c>
      <c r="AG23" s="35">
        <f t="shared" si="23"/>
        <v>0</v>
      </c>
      <c r="AH23" s="35">
        <f t="shared" si="24"/>
        <v>0</v>
      </c>
      <c r="AJ23" s="194"/>
      <c r="AK23" s="197"/>
      <c r="AL23" s="200"/>
    </row>
    <row r="24" spans="1:38" s="8" customFormat="1" ht="18" customHeight="1">
      <c r="A24" s="24"/>
      <c r="B24" s="25"/>
      <c r="C24" s="25"/>
      <c r="D24" s="25"/>
      <c r="E24" s="25" t="s">
        <v>202</v>
      </c>
      <c r="F24" s="27"/>
      <c r="G24" s="28">
        <f t="shared" si="5"/>
        <v>0</v>
      </c>
      <c r="H24" s="28">
        <f t="shared" si="8"/>
        <v>0</v>
      </c>
      <c r="I24" s="29">
        <f t="shared" si="6"/>
        <v>0</v>
      </c>
      <c r="J24" s="30"/>
      <c r="K24" s="31">
        <v>0.01</v>
      </c>
      <c r="L24" s="32">
        <f t="shared" si="0"/>
        <v>50000</v>
      </c>
      <c r="M24" s="33">
        <v>0</v>
      </c>
      <c r="N24" s="33" t="e">
        <f t="shared" si="25"/>
        <v>#N/A</v>
      </c>
      <c r="O24" s="33" t="e">
        <f t="shared" si="2"/>
        <v>#N/A</v>
      </c>
      <c r="P24" s="8" t="s">
        <v>115</v>
      </c>
      <c r="Q24" s="9">
        <f t="shared" si="9"/>
        <v>50000</v>
      </c>
      <c r="R24" s="9">
        <f t="shared" si="10"/>
        <v>50000</v>
      </c>
      <c r="S24" s="9">
        <f t="shared" si="11"/>
        <v>50000</v>
      </c>
      <c r="T24" s="9">
        <f t="shared" si="12"/>
        <v>50000</v>
      </c>
      <c r="U24" s="9">
        <f t="shared" si="13"/>
        <v>50000</v>
      </c>
      <c r="V24" s="9">
        <f t="shared" si="14"/>
        <v>42857.142857142855</v>
      </c>
      <c r="W24" s="9">
        <f t="shared" si="15"/>
        <v>37500</v>
      </c>
      <c r="X24" s="9">
        <f t="shared" si="16"/>
        <v>33333.333333333336</v>
      </c>
      <c r="Y24" s="33">
        <f t="shared" si="3"/>
        <v>0</v>
      </c>
      <c r="Z24" s="33" t="str">
        <f t="shared" si="7"/>
        <v>T19</v>
      </c>
      <c r="AA24" s="35">
        <f t="shared" si="17"/>
        <v>0</v>
      </c>
      <c r="AB24" s="35">
        <f t="shared" si="18"/>
        <v>0</v>
      </c>
      <c r="AC24" s="35">
        <f t="shared" si="19"/>
        <v>0</v>
      </c>
      <c r="AD24" s="35">
        <f t="shared" si="20"/>
        <v>0</v>
      </c>
      <c r="AE24" s="35">
        <f t="shared" si="21"/>
        <v>0</v>
      </c>
      <c r="AF24" s="35">
        <f t="shared" si="22"/>
        <v>0</v>
      </c>
      <c r="AG24" s="35">
        <f t="shared" si="23"/>
        <v>0</v>
      </c>
      <c r="AH24" s="35">
        <f t="shared" si="24"/>
        <v>0</v>
      </c>
      <c r="AJ24" s="194"/>
      <c r="AK24" s="197"/>
      <c r="AL24" s="200"/>
    </row>
    <row r="25" spans="1:38" s="8" customFormat="1" ht="18" customHeight="1">
      <c r="A25" s="24"/>
      <c r="B25" s="25"/>
      <c r="C25" s="25"/>
      <c r="D25" s="25"/>
      <c r="E25" s="25" t="s">
        <v>202</v>
      </c>
      <c r="F25" s="27"/>
      <c r="G25" s="28">
        <f t="shared" si="5"/>
        <v>0</v>
      </c>
      <c r="H25" s="28">
        <f t="shared" si="8"/>
        <v>0</v>
      </c>
      <c r="I25" s="29">
        <f t="shared" si="6"/>
        <v>0</v>
      </c>
      <c r="J25" s="30"/>
      <c r="K25" s="31">
        <v>0.01</v>
      </c>
      <c r="L25" s="32">
        <f t="shared" si="0"/>
        <v>50000</v>
      </c>
      <c r="M25" s="33">
        <v>0</v>
      </c>
      <c r="N25" s="33" t="e">
        <f t="shared" si="25"/>
        <v>#N/A</v>
      </c>
      <c r="O25" s="33" t="e">
        <f t="shared" si="2"/>
        <v>#N/A</v>
      </c>
      <c r="P25" s="8" t="s">
        <v>116</v>
      </c>
      <c r="Q25" s="9">
        <f t="shared" si="9"/>
        <v>50000</v>
      </c>
      <c r="R25" s="9">
        <f t="shared" si="10"/>
        <v>50000</v>
      </c>
      <c r="S25" s="9">
        <f t="shared" si="11"/>
        <v>50000</v>
      </c>
      <c r="T25" s="9">
        <f t="shared" si="12"/>
        <v>50000</v>
      </c>
      <c r="U25" s="9">
        <f t="shared" si="13"/>
        <v>41666.666666666664</v>
      </c>
      <c r="V25" s="9">
        <f t="shared" si="14"/>
        <v>35714.285714285717</v>
      </c>
      <c r="W25" s="9">
        <f t="shared" si="15"/>
        <v>31250</v>
      </c>
      <c r="X25" s="9">
        <f t="shared" si="16"/>
        <v>27777.777777777777</v>
      </c>
      <c r="Y25" s="33">
        <f t="shared" si="3"/>
        <v>0</v>
      </c>
      <c r="Z25" s="33" t="str">
        <f t="shared" si="7"/>
        <v>T20</v>
      </c>
      <c r="AA25" s="35">
        <f t="shared" si="17"/>
        <v>0</v>
      </c>
      <c r="AB25" s="35">
        <f t="shared" si="18"/>
        <v>0</v>
      </c>
      <c r="AC25" s="35">
        <f t="shared" si="19"/>
        <v>0</v>
      </c>
      <c r="AD25" s="35">
        <f t="shared" si="20"/>
        <v>0</v>
      </c>
      <c r="AE25" s="35">
        <f t="shared" si="21"/>
        <v>0</v>
      </c>
      <c r="AF25" s="35">
        <f t="shared" si="22"/>
        <v>0</v>
      </c>
      <c r="AG25" s="35">
        <f t="shared" si="23"/>
        <v>0</v>
      </c>
      <c r="AH25" s="35">
        <f t="shared" si="24"/>
        <v>0</v>
      </c>
      <c r="AJ25" s="194"/>
      <c r="AK25" s="197"/>
      <c r="AL25" s="200"/>
    </row>
    <row r="26" spans="1:38" s="8" customFormat="1" ht="18" customHeight="1">
      <c r="A26" s="24"/>
      <c r="B26" s="25"/>
      <c r="C26" s="25"/>
      <c r="D26" s="25"/>
      <c r="E26" s="25" t="s">
        <v>202</v>
      </c>
      <c r="F26" s="27"/>
      <c r="G26" s="28">
        <f t="shared" si="5"/>
        <v>0</v>
      </c>
      <c r="H26" s="28">
        <f t="shared" si="8"/>
        <v>0</v>
      </c>
      <c r="I26" s="29">
        <f t="shared" si="6"/>
        <v>0</v>
      </c>
      <c r="J26" s="30"/>
      <c r="K26" s="31">
        <v>0.01</v>
      </c>
      <c r="L26" s="32">
        <f t="shared" si="0"/>
        <v>50000</v>
      </c>
      <c r="M26" s="33">
        <v>0</v>
      </c>
      <c r="N26" s="33" t="e">
        <f t="shared" si="25"/>
        <v>#N/A</v>
      </c>
      <c r="O26" s="33" t="e">
        <f>IF(E26=0,0,IF(E26=E25,VLOOKUP(E26,P:X,VLOOKUP(E26,P:Y,10,0),0),IF(P26=E26,VLOOKUP(E26,P:X,VLOOKUP(E26,P:Y,10,0),0),L26)))</f>
        <v>#N/A</v>
      </c>
      <c r="P26" s="8" t="s">
        <v>117</v>
      </c>
      <c r="Q26" s="9">
        <f t="shared" si="9"/>
        <v>50000</v>
      </c>
      <c r="R26" s="9">
        <f t="shared" si="10"/>
        <v>50000</v>
      </c>
      <c r="S26" s="9">
        <f t="shared" si="11"/>
        <v>50000</v>
      </c>
      <c r="T26" s="9">
        <f t="shared" si="12"/>
        <v>40000</v>
      </c>
      <c r="U26" s="9">
        <f t="shared" si="13"/>
        <v>33333.333333333336</v>
      </c>
      <c r="V26" s="9">
        <f t="shared" si="14"/>
        <v>28571.428571428572</v>
      </c>
      <c r="W26" s="9">
        <f t="shared" si="15"/>
        <v>25000</v>
      </c>
      <c r="X26" s="9">
        <f t="shared" si="16"/>
        <v>22222.222222222223</v>
      </c>
      <c r="Y26" s="33">
        <f t="shared" si="3"/>
        <v>0</v>
      </c>
      <c r="Z26" s="33" t="str">
        <f t="shared" si="7"/>
        <v>T21</v>
      </c>
      <c r="AA26" s="35">
        <f t="shared" si="17"/>
        <v>0</v>
      </c>
      <c r="AB26" s="35">
        <f t="shared" si="18"/>
        <v>0</v>
      </c>
      <c r="AC26" s="35">
        <f t="shared" si="19"/>
        <v>0</v>
      </c>
      <c r="AD26" s="35">
        <f t="shared" si="20"/>
        <v>0</v>
      </c>
      <c r="AE26" s="35">
        <f t="shared" si="21"/>
        <v>0</v>
      </c>
      <c r="AF26" s="35">
        <f t="shared" si="22"/>
        <v>0</v>
      </c>
      <c r="AG26" s="35">
        <f t="shared" si="23"/>
        <v>0</v>
      </c>
      <c r="AH26" s="35">
        <f t="shared" si="24"/>
        <v>0</v>
      </c>
      <c r="AJ26" s="194"/>
      <c r="AK26" s="197"/>
      <c r="AL26" s="200"/>
    </row>
    <row r="27" spans="1:38" s="8" customFormat="1" ht="18" customHeight="1">
      <c r="A27" s="24"/>
      <c r="B27" s="25"/>
      <c r="C27" s="25"/>
      <c r="D27" s="25"/>
      <c r="E27" s="25" t="s">
        <v>202</v>
      </c>
      <c r="F27" s="27"/>
      <c r="G27" s="28">
        <f t="shared" si="5"/>
        <v>0</v>
      </c>
      <c r="H27" s="28">
        <f t="shared" si="8"/>
        <v>0</v>
      </c>
      <c r="I27" s="29">
        <f t="shared" si="6"/>
        <v>0</v>
      </c>
      <c r="J27" s="30"/>
      <c r="K27" s="31">
        <v>0.01</v>
      </c>
      <c r="L27" s="32">
        <f t="shared" si="0"/>
        <v>50000</v>
      </c>
      <c r="M27" s="33">
        <v>0</v>
      </c>
      <c r="N27" s="33" t="e">
        <f t="shared" si="25"/>
        <v>#N/A</v>
      </c>
      <c r="O27" s="33" t="e">
        <f t="shared" ref="O27:O29" si="26">IF(E27=0,0,IF(E27=E26,VLOOKUP(E27,P:X,VLOOKUP(E27,P:Y,10,0),0),IF(P27=E27,VLOOKUP(E27,P:X,VLOOKUP(E27,P:Y,10,0),0),L27)))</f>
        <v>#N/A</v>
      </c>
      <c r="P27" s="8" t="s">
        <v>118</v>
      </c>
      <c r="Q27" s="9">
        <f t="shared" si="9"/>
        <v>50000</v>
      </c>
      <c r="R27" s="9">
        <f t="shared" si="10"/>
        <v>50000</v>
      </c>
      <c r="S27" s="9">
        <f t="shared" si="11"/>
        <v>37500</v>
      </c>
      <c r="T27" s="9">
        <f t="shared" si="12"/>
        <v>30000</v>
      </c>
      <c r="U27" s="9">
        <f t="shared" si="13"/>
        <v>25000</v>
      </c>
      <c r="V27" s="9">
        <f t="shared" si="14"/>
        <v>21428.571428571428</v>
      </c>
      <c r="W27" s="9">
        <f t="shared" si="15"/>
        <v>18750</v>
      </c>
      <c r="X27" s="9">
        <f t="shared" si="16"/>
        <v>16666.666666666668</v>
      </c>
      <c r="Y27" s="33">
        <f t="shared" si="3"/>
        <v>0</v>
      </c>
      <c r="Z27" s="33" t="str">
        <f t="shared" si="7"/>
        <v>T22</v>
      </c>
      <c r="AA27" s="35">
        <f t="shared" si="17"/>
        <v>0</v>
      </c>
      <c r="AB27" s="35">
        <f t="shared" si="18"/>
        <v>0</v>
      </c>
      <c r="AC27" s="35">
        <f t="shared" si="19"/>
        <v>0</v>
      </c>
      <c r="AD27" s="35">
        <f t="shared" si="20"/>
        <v>0</v>
      </c>
      <c r="AE27" s="35">
        <f t="shared" si="21"/>
        <v>0</v>
      </c>
      <c r="AF27" s="35">
        <f t="shared" si="22"/>
        <v>0</v>
      </c>
      <c r="AG27" s="35">
        <f t="shared" si="23"/>
        <v>0</v>
      </c>
      <c r="AH27" s="35">
        <f t="shared" si="24"/>
        <v>0</v>
      </c>
      <c r="AJ27" s="194"/>
      <c r="AK27" s="197"/>
      <c r="AL27" s="200"/>
    </row>
    <row r="28" spans="1:38" s="8" customFormat="1" ht="18" customHeight="1">
      <c r="A28" s="24"/>
      <c r="B28" s="25"/>
      <c r="C28" s="25"/>
      <c r="D28" s="25"/>
      <c r="E28" s="25" t="s">
        <v>202</v>
      </c>
      <c r="F28" s="27"/>
      <c r="G28" s="28">
        <f t="shared" si="5"/>
        <v>0</v>
      </c>
      <c r="H28" s="28">
        <f t="shared" si="8"/>
        <v>0</v>
      </c>
      <c r="I28" s="29">
        <f t="shared" si="6"/>
        <v>0</v>
      </c>
      <c r="J28" s="30"/>
      <c r="K28" s="31">
        <v>0.01</v>
      </c>
      <c r="L28" s="32">
        <f t="shared" si="0"/>
        <v>50000</v>
      </c>
      <c r="M28" s="33">
        <v>0</v>
      </c>
      <c r="N28" s="33" t="e">
        <f t="shared" si="25"/>
        <v>#N/A</v>
      </c>
      <c r="O28" s="33" t="e">
        <f t="shared" si="26"/>
        <v>#N/A</v>
      </c>
      <c r="P28" s="8" t="s">
        <v>119</v>
      </c>
      <c r="Q28" s="9">
        <f t="shared" si="9"/>
        <v>50000</v>
      </c>
      <c r="R28" s="9">
        <f t="shared" si="10"/>
        <v>33333.333333333336</v>
      </c>
      <c r="S28" s="9">
        <f t="shared" si="11"/>
        <v>25000</v>
      </c>
      <c r="T28" s="9">
        <f t="shared" si="12"/>
        <v>20000</v>
      </c>
      <c r="U28" s="9">
        <f t="shared" si="13"/>
        <v>16666.666666666668</v>
      </c>
      <c r="V28" s="9">
        <f t="shared" si="14"/>
        <v>14285.714285714286</v>
      </c>
      <c r="W28" s="9">
        <f t="shared" si="15"/>
        <v>12500</v>
      </c>
      <c r="X28" s="9">
        <f t="shared" si="16"/>
        <v>11111.111111111111</v>
      </c>
      <c r="Y28" s="33">
        <f t="shared" si="3"/>
        <v>0</v>
      </c>
      <c r="Z28" s="33" t="str">
        <f t="shared" si="7"/>
        <v>T23</v>
      </c>
      <c r="AA28" s="35">
        <f t="shared" si="17"/>
        <v>0</v>
      </c>
      <c r="AB28" s="35">
        <f t="shared" si="18"/>
        <v>0</v>
      </c>
      <c r="AC28" s="35">
        <f t="shared" si="19"/>
        <v>0</v>
      </c>
      <c r="AD28" s="35">
        <f t="shared" si="20"/>
        <v>0</v>
      </c>
      <c r="AE28" s="35">
        <f t="shared" si="21"/>
        <v>0</v>
      </c>
      <c r="AF28" s="35">
        <f t="shared" si="22"/>
        <v>0</v>
      </c>
      <c r="AG28" s="35">
        <f t="shared" si="23"/>
        <v>0</v>
      </c>
      <c r="AH28" s="35">
        <f t="shared" si="24"/>
        <v>0</v>
      </c>
      <c r="AJ28" s="194"/>
      <c r="AK28" s="197"/>
      <c r="AL28" s="200"/>
    </row>
    <row r="29" spans="1:38" s="8" customFormat="1" ht="18" customHeight="1">
      <c r="A29" s="24"/>
      <c r="B29" s="25"/>
      <c r="C29" s="25"/>
      <c r="D29" s="25"/>
      <c r="E29" s="25" t="s">
        <v>202</v>
      </c>
      <c r="F29" s="27"/>
      <c r="G29" s="28">
        <f t="shared" si="5"/>
        <v>0</v>
      </c>
      <c r="H29" s="28">
        <f t="shared" si="8"/>
        <v>0</v>
      </c>
      <c r="I29" s="29">
        <f t="shared" si="6"/>
        <v>0</v>
      </c>
      <c r="J29" s="30"/>
      <c r="K29" s="31">
        <v>0.01</v>
      </c>
      <c r="L29" s="32">
        <f t="shared" si="0"/>
        <v>50000</v>
      </c>
      <c r="M29" s="33">
        <v>0</v>
      </c>
      <c r="N29" s="33" t="e">
        <f t="shared" si="25"/>
        <v>#N/A</v>
      </c>
      <c r="O29" s="33" t="e">
        <f t="shared" si="26"/>
        <v>#N/A</v>
      </c>
      <c r="P29" s="8" t="s">
        <v>120</v>
      </c>
      <c r="Q29" s="9">
        <f t="shared" si="9"/>
        <v>25000</v>
      </c>
      <c r="R29" s="9">
        <f t="shared" si="10"/>
        <v>16666.666666666668</v>
      </c>
      <c r="S29" s="9">
        <f t="shared" si="11"/>
        <v>12500</v>
      </c>
      <c r="T29" s="9">
        <f t="shared" si="12"/>
        <v>10000</v>
      </c>
      <c r="U29" s="9">
        <f t="shared" si="13"/>
        <v>8333.3333333333339</v>
      </c>
      <c r="V29" s="9">
        <f t="shared" si="14"/>
        <v>7142.8571428571431</v>
      </c>
      <c r="W29" s="9">
        <f t="shared" si="15"/>
        <v>6250</v>
      </c>
      <c r="X29" s="9">
        <f t="shared" si="16"/>
        <v>5555.5555555555557</v>
      </c>
      <c r="Y29" s="33">
        <f t="shared" si="3"/>
        <v>0</v>
      </c>
      <c r="Z29" s="33" t="str">
        <f t="shared" si="7"/>
        <v>T24</v>
      </c>
      <c r="AA29" s="35">
        <f t="shared" si="17"/>
        <v>0</v>
      </c>
      <c r="AB29" s="35">
        <f t="shared" si="18"/>
        <v>0</v>
      </c>
      <c r="AC29" s="35">
        <f t="shared" si="19"/>
        <v>0</v>
      </c>
      <c r="AD29" s="35">
        <f t="shared" si="20"/>
        <v>0</v>
      </c>
      <c r="AE29" s="35">
        <f t="shared" si="21"/>
        <v>0</v>
      </c>
      <c r="AF29" s="35">
        <f t="shared" si="22"/>
        <v>0</v>
      </c>
      <c r="AG29" s="35">
        <f t="shared" si="23"/>
        <v>0</v>
      </c>
      <c r="AH29" s="35">
        <f t="shared" si="24"/>
        <v>0</v>
      </c>
      <c r="AJ29" s="194"/>
      <c r="AK29" s="197"/>
      <c r="AL29" s="200"/>
    </row>
    <row r="30" spans="1:38" ht="18" customHeight="1">
      <c r="A30" s="36"/>
      <c r="B30" s="37"/>
      <c r="C30" s="38"/>
      <c r="D30" s="39"/>
      <c r="E30" s="40"/>
      <c r="F30" s="41"/>
      <c r="G30" s="42"/>
      <c r="H30" s="42"/>
      <c r="I30" s="40"/>
      <c r="J30" s="43"/>
      <c r="K30" s="43"/>
      <c r="L30" s="43"/>
      <c r="M30" s="43"/>
      <c r="N30" s="43"/>
      <c r="O30" s="43"/>
      <c r="P30" s="8"/>
      <c r="Q30" s="9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38" ht="15">
      <c r="A31" s="36"/>
      <c r="B31" s="45"/>
      <c r="C31" s="46"/>
      <c r="D31" s="46"/>
      <c r="E31" s="46"/>
      <c r="F31" s="47"/>
      <c r="G31" s="48"/>
      <c r="H31" s="48"/>
      <c r="I31" s="36"/>
      <c r="J31" s="36"/>
      <c r="K31" s="36"/>
      <c r="L31" s="36"/>
      <c r="M31" s="36"/>
      <c r="N31" s="36"/>
      <c r="O31" s="36"/>
      <c r="P31" s="36"/>
      <c r="Q31" s="9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38" ht="15">
      <c r="A32" s="36"/>
      <c r="B32" s="45"/>
      <c r="C32" s="46"/>
      <c r="D32" s="46"/>
      <c r="E32" s="46"/>
      <c r="F32" s="47"/>
      <c r="G32" s="48"/>
      <c r="H32" s="48"/>
      <c r="I32" s="36"/>
      <c r="J32" s="36"/>
      <c r="K32" s="36"/>
      <c r="L32" s="36"/>
      <c r="M32" s="36"/>
      <c r="N32" s="36"/>
      <c r="O32" s="36"/>
      <c r="P32" s="36"/>
      <c r="Q32" s="9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15">
      <c r="A33" s="36"/>
      <c r="B33" s="45"/>
      <c r="C33" s="46"/>
      <c r="D33" s="46"/>
      <c r="E33" s="46"/>
      <c r="F33" s="47"/>
      <c r="G33" s="48"/>
      <c r="H33" s="48"/>
      <c r="I33" s="36"/>
      <c r="J33" s="36"/>
      <c r="K33" s="36"/>
      <c r="L33" s="36"/>
      <c r="M33" s="36"/>
      <c r="N33" s="36"/>
      <c r="O33" s="36"/>
      <c r="P33" s="36"/>
      <c r="Q33" s="9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5">
      <c r="A34" s="36"/>
      <c r="B34" s="45"/>
      <c r="C34" s="37"/>
      <c r="D34" s="39"/>
      <c r="E34" s="40"/>
      <c r="F34" s="41"/>
      <c r="G34" s="42"/>
      <c r="H34" s="42"/>
      <c r="I34" s="40"/>
      <c r="J34" s="43"/>
      <c r="K34" s="43"/>
      <c r="L34" s="43"/>
      <c r="M34" s="43"/>
      <c r="N34" s="43"/>
      <c r="O34" s="43"/>
      <c r="P34" s="8"/>
      <c r="Q34" s="9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>
      <c r="B35" s="45"/>
      <c r="P35" s="8"/>
      <c r="Q35" s="9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>
      <c r="A36" s="50"/>
      <c r="B36" s="50"/>
      <c r="I36" s="44"/>
      <c r="P36" s="8"/>
      <c r="Q36" s="9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>
      <c r="A37" s="50"/>
      <c r="B37" s="50"/>
      <c r="I37" s="44"/>
      <c r="P37" s="8"/>
      <c r="Q37" s="9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>
      <c r="A38" s="50"/>
      <c r="B38" s="50"/>
      <c r="I38" s="44"/>
      <c r="P38" s="8"/>
      <c r="Q38" s="9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>
      <c r="A39" s="50"/>
      <c r="B39" s="50"/>
      <c r="I39" s="44"/>
      <c r="P39" s="8"/>
      <c r="Q39" s="9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>
      <c r="A40" s="50"/>
      <c r="B40" s="50"/>
      <c r="I40" s="44"/>
      <c r="P40" s="8"/>
      <c r="Q40" s="9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>
      <c r="A41" s="50"/>
      <c r="B41" s="50"/>
      <c r="I41" s="44"/>
      <c r="P41" s="8"/>
      <c r="Q41" s="9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>
      <c r="A42" s="50"/>
      <c r="B42" s="50"/>
      <c r="I42" s="44"/>
      <c r="P42" s="8"/>
      <c r="Q42" s="9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>
      <c r="A43" s="50"/>
      <c r="B43" s="50"/>
      <c r="I43" s="44"/>
      <c r="P43" s="8"/>
      <c r="Q43" s="9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>
      <c r="A44" s="50"/>
      <c r="B44" s="50"/>
      <c r="I44" s="44"/>
      <c r="P44" s="8"/>
      <c r="Q44" s="9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>
      <c r="A45" s="50"/>
      <c r="B45" s="50"/>
      <c r="I45" s="44"/>
      <c r="P45" s="8"/>
      <c r="Q45" s="9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>
      <c r="A46" s="50"/>
      <c r="B46" s="50"/>
      <c r="I46" s="44"/>
      <c r="P46" s="8"/>
      <c r="Q46" s="9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>
      <c r="A47" s="50"/>
      <c r="B47" s="50"/>
      <c r="I47" s="44"/>
      <c r="P47" s="8"/>
      <c r="Q47" s="9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>
      <c r="A48" s="50"/>
      <c r="B48" s="50"/>
      <c r="I48" s="44"/>
      <c r="P48" s="8"/>
      <c r="Q48" s="9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>
      <c r="A49" s="50"/>
      <c r="B49" s="50"/>
      <c r="I49" s="44"/>
      <c r="P49" s="8"/>
      <c r="Q49" s="9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>
      <c r="A50" s="50"/>
      <c r="B50" s="50"/>
      <c r="I50" s="44"/>
      <c r="P50" s="8"/>
      <c r="Q50" s="9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>
      <c r="A51" s="50"/>
      <c r="B51" s="50"/>
      <c r="I51" s="44"/>
      <c r="P51" s="8"/>
      <c r="Q51" s="9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>
      <c r="A52" s="50"/>
      <c r="B52" s="50"/>
      <c r="I52" s="44"/>
      <c r="P52" s="8"/>
      <c r="Q52" s="9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>
      <c r="A53" s="50"/>
      <c r="B53" s="50"/>
      <c r="I53" s="44"/>
      <c r="P53" s="8"/>
      <c r="Q53" s="9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>
      <c r="A54" s="50"/>
      <c r="B54" s="50"/>
      <c r="I54" s="44"/>
      <c r="P54" s="8"/>
      <c r="Q54" s="9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>
      <c r="A55" s="50"/>
      <c r="B55" s="50"/>
      <c r="I55" s="44"/>
      <c r="P55" s="8"/>
      <c r="Q55" s="9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>
      <c r="A56" s="50"/>
      <c r="B56" s="50"/>
      <c r="I56" s="44"/>
      <c r="P56" s="8"/>
      <c r="Q56" s="9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>
      <c r="A57" s="50"/>
      <c r="B57" s="50"/>
      <c r="I57" s="44"/>
      <c r="P57" s="8"/>
      <c r="Q57" s="9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>
      <c r="A58" s="50"/>
      <c r="B58" s="50"/>
      <c r="I58" s="44"/>
      <c r="P58" s="8"/>
      <c r="Q58" s="9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>
      <c r="A59" s="50"/>
      <c r="B59" s="50"/>
      <c r="I59" s="44"/>
      <c r="P59" s="8"/>
      <c r="Q59" s="9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>
      <c r="A60" s="50"/>
      <c r="B60" s="50"/>
      <c r="I60" s="44"/>
      <c r="P60" s="8"/>
      <c r="Q60" s="9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>
      <c r="A61" s="50"/>
      <c r="B61" s="50"/>
      <c r="I61" s="44"/>
      <c r="P61" s="8"/>
      <c r="Q61" s="9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>
      <c r="A62" s="50"/>
      <c r="B62" s="50"/>
      <c r="I62" s="44"/>
      <c r="P62" s="8"/>
      <c r="Q62" s="9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>
      <c r="A63" s="50"/>
      <c r="B63" s="50"/>
      <c r="I63" s="44"/>
      <c r="P63" s="8"/>
      <c r="Q63" s="9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>
      <c r="A64" s="50"/>
      <c r="B64" s="50"/>
      <c r="I64" s="44"/>
      <c r="P64" s="8"/>
      <c r="Q64" s="9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>
      <c r="A65" s="50"/>
      <c r="B65" s="50"/>
      <c r="I65" s="44"/>
      <c r="P65" s="8"/>
      <c r="Q65" s="9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>
      <c r="A66" s="50"/>
      <c r="B66" s="50"/>
      <c r="I66" s="44"/>
      <c r="P66" s="8"/>
      <c r="Q66" s="9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>
      <c r="A67" s="50"/>
      <c r="B67" s="50"/>
      <c r="I67" s="44"/>
      <c r="P67" s="8"/>
      <c r="Q67" s="9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>
      <c r="A68" s="50"/>
      <c r="B68" s="50"/>
      <c r="I68" s="44"/>
      <c r="P68" s="8"/>
      <c r="Q68" s="9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>
      <c r="A69" s="50"/>
      <c r="B69" s="50"/>
      <c r="I69" s="44"/>
      <c r="P69" s="8"/>
      <c r="Q69" s="9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>
      <c r="A70" s="50"/>
      <c r="B70" s="50"/>
      <c r="I70" s="44"/>
      <c r="P70" s="8"/>
      <c r="Q70" s="9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>
      <c r="A71" s="50"/>
      <c r="B71" s="50"/>
      <c r="I71" s="44"/>
      <c r="P71" s="8"/>
      <c r="Q71" s="9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>
      <c r="A72" s="50"/>
      <c r="B72" s="50"/>
      <c r="I72" s="44"/>
      <c r="P72" s="8"/>
      <c r="Q72" s="9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>
      <c r="A73" s="50"/>
      <c r="B73" s="50"/>
      <c r="I73" s="44"/>
      <c r="P73" s="8"/>
      <c r="Q73" s="9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>
      <c r="A74" s="50"/>
      <c r="B74" s="50"/>
      <c r="I74" s="44"/>
      <c r="P74" s="8"/>
      <c r="Q74" s="9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>
      <c r="A75" s="50"/>
      <c r="B75" s="50"/>
      <c r="I75" s="44"/>
      <c r="P75" s="8"/>
      <c r="Q75" s="9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>
      <c r="A76" s="50"/>
      <c r="B76" s="50"/>
      <c r="I76" s="44"/>
      <c r="P76" s="8"/>
      <c r="Q76" s="9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>
      <c r="A77" s="50"/>
      <c r="B77" s="50"/>
      <c r="I77" s="44"/>
      <c r="P77" s="8"/>
      <c r="Q77" s="9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>
      <c r="A78" s="50"/>
      <c r="B78" s="50"/>
      <c r="I78" s="44"/>
      <c r="P78" s="8"/>
      <c r="Q78" s="9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>
      <c r="A79" s="50"/>
      <c r="B79" s="50"/>
      <c r="I79" s="44"/>
      <c r="P79" s="8"/>
      <c r="Q79" s="9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>
      <c r="A80" s="50"/>
      <c r="B80" s="50"/>
      <c r="I80" s="44"/>
      <c r="P80" s="8"/>
      <c r="Q80" s="9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>
      <c r="A81" s="50"/>
      <c r="B81" s="50"/>
      <c r="I81" s="44"/>
      <c r="P81" s="8"/>
      <c r="Q81" s="9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>
      <c r="A82" s="50"/>
      <c r="B82" s="50"/>
      <c r="I82" s="44"/>
      <c r="P82" s="8"/>
      <c r="Q82" s="9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>
      <c r="A83" s="50"/>
      <c r="B83" s="50"/>
      <c r="I83" s="44"/>
      <c r="P83" s="8"/>
      <c r="Q83" s="9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>
      <c r="A84" s="50"/>
      <c r="B84" s="50"/>
      <c r="I84" s="44"/>
      <c r="P84" s="8"/>
      <c r="Q84" s="9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>
      <c r="A85" s="50"/>
      <c r="B85" s="50"/>
      <c r="I85" s="44"/>
      <c r="P85" s="8"/>
      <c r="Q85" s="9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>
      <c r="A86" s="50"/>
      <c r="B86" s="50"/>
      <c r="I86" s="44"/>
      <c r="P86" s="8"/>
      <c r="Q86" s="9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>
      <c r="A87" s="50"/>
      <c r="B87" s="50"/>
      <c r="I87" s="44"/>
      <c r="P87" s="8"/>
      <c r="Q87" s="9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>
      <c r="A88" s="50"/>
      <c r="B88" s="50"/>
      <c r="I88" s="44"/>
      <c r="P88" s="8"/>
      <c r="Q88" s="9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>
      <c r="A89" s="50"/>
      <c r="B89" s="50"/>
      <c r="I89" s="44"/>
      <c r="P89" s="8"/>
      <c r="Q89" s="9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>
      <c r="A90" s="50"/>
      <c r="B90" s="50"/>
      <c r="I90" s="44"/>
      <c r="P90" s="8"/>
      <c r="Q90" s="9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>
      <c r="A91" s="50"/>
      <c r="B91" s="50"/>
      <c r="I91" s="44"/>
      <c r="P91" s="8"/>
      <c r="Q91" s="9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>
      <c r="A92" s="50"/>
      <c r="B92" s="50"/>
      <c r="I92" s="44"/>
      <c r="P92" s="8"/>
      <c r="Q92" s="9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:28">
      <c r="A93" s="50"/>
      <c r="B93" s="50"/>
      <c r="I93" s="44"/>
      <c r="P93" s="8"/>
      <c r="Q93" s="9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>
      <c r="A94" s="50"/>
      <c r="B94" s="50"/>
      <c r="I94" s="44"/>
      <c r="P94" s="53"/>
      <c r="Q94" s="44"/>
    </row>
    <row r="95" spans="1:28">
      <c r="A95" s="50"/>
      <c r="B95" s="50"/>
      <c r="I95" s="44"/>
      <c r="P95" s="53"/>
      <c r="Q95" s="44"/>
    </row>
    <row r="96" spans="1:28">
      <c r="A96" s="50"/>
      <c r="B96" s="50"/>
      <c r="I96" s="44"/>
      <c r="P96" s="53"/>
      <c r="Q96" s="44"/>
    </row>
    <row r="97" spans="1:17">
      <c r="A97" s="50"/>
      <c r="B97" s="50"/>
      <c r="I97" s="44"/>
      <c r="P97" s="53"/>
      <c r="Q97" s="44"/>
    </row>
    <row r="98" spans="1:17">
      <c r="A98" s="50"/>
      <c r="B98" s="50"/>
      <c r="I98" s="44"/>
      <c r="P98" s="53"/>
      <c r="Q98" s="44"/>
    </row>
    <row r="99" spans="1:17">
      <c r="A99" s="50"/>
      <c r="B99" s="50"/>
      <c r="I99" s="44"/>
      <c r="P99" s="53"/>
      <c r="Q99" s="44"/>
    </row>
    <row r="100" spans="1:17">
      <c r="A100" s="50"/>
      <c r="B100" s="50"/>
      <c r="I100" s="44"/>
      <c r="P100" s="53"/>
      <c r="Q100" s="44"/>
    </row>
    <row r="101" spans="1:17">
      <c r="A101" s="50"/>
      <c r="B101" s="50"/>
      <c r="I101" s="44"/>
      <c r="P101" s="53"/>
      <c r="Q101" s="44"/>
    </row>
    <row r="102" spans="1:17">
      <c r="A102" s="50"/>
      <c r="B102" s="50"/>
      <c r="I102" s="44"/>
      <c r="P102" s="53"/>
      <c r="Q102" s="44"/>
    </row>
    <row r="103" spans="1:17">
      <c r="A103" s="50"/>
      <c r="B103" s="50"/>
      <c r="I103" s="44"/>
      <c r="P103" s="53"/>
      <c r="Q103" s="44"/>
    </row>
    <row r="104" spans="1:17">
      <c r="A104" s="50"/>
      <c r="B104" s="50"/>
      <c r="I104" s="44"/>
      <c r="P104" s="53"/>
      <c r="Q104" s="44"/>
    </row>
  </sheetData>
  <mergeCells count="6">
    <mergeCell ref="K5:L5"/>
    <mergeCell ref="A1:L1"/>
    <mergeCell ref="A2:L2"/>
    <mergeCell ref="A3:I4"/>
    <mergeCell ref="K3:L3"/>
    <mergeCell ref="K4:L4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4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H104"/>
  <sheetViews>
    <sheetView showZeros="0" workbookViewId="0">
      <selection activeCell="A6" sqref="A6:E21"/>
    </sheetView>
  </sheetViews>
  <sheetFormatPr defaultColWidth="9.15234375" defaultRowHeight="17.600000000000001"/>
  <cols>
    <col min="1" max="1" width="29.23046875" style="49" customWidth="1"/>
    <col min="2" max="2" width="8.4609375" style="54" customWidth="1"/>
    <col min="3" max="3" width="6.84375" style="50" customWidth="1"/>
    <col min="4" max="4" width="16.69140625" style="50" customWidth="1"/>
    <col min="5" max="5" width="8.23046875" style="50" customWidth="1"/>
    <col min="6" max="6" width="9.53515625" style="51" customWidth="1"/>
    <col min="7" max="7" width="10.15234375" style="52" customWidth="1"/>
    <col min="8" max="8" width="11.84375" style="52" customWidth="1"/>
    <col min="9" max="9" width="14.4609375" style="50" customWidth="1"/>
    <col min="10" max="10" width="6.4609375" style="44" customWidth="1"/>
    <col min="11" max="11" width="5.69140625" style="44" customWidth="1"/>
    <col min="12" max="12" width="10.4609375" style="44" customWidth="1"/>
    <col min="13" max="15" width="10.4609375" style="44" hidden="1" customWidth="1"/>
    <col min="16" max="16" width="7.4609375" style="44" hidden="1" customWidth="1"/>
    <col min="17" max="17" width="9.23046875" style="53" hidden="1" customWidth="1"/>
    <col min="18" max="34" width="0" style="44" hidden="1" customWidth="1"/>
    <col min="35" max="16384" width="9.15234375" style="44"/>
  </cols>
  <sheetData>
    <row r="1" spans="1:34" s="6" customFormat="1" ht="33.65" customHeight="1">
      <c r="A1" s="252" t="s">
        <v>83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4"/>
      <c r="N1" s="4"/>
      <c r="O1" s="4"/>
      <c r="P1" s="5"/>
      <c r="Q1" s="5"/>
      <c r="R1" s="5"/>
      <c r="S1" s="5"/>
      <c r="T1" s="5"/>
      <c r="U1" s="5"/>
    </row>
    <row r="2" spans="1:34" s="8" customFormat="1" ht="36" customHeight="1" thickBot="1">
      <c r="A2" s="253" t="s">
        <v>154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7"/>
      <c r="N2" s="7"/>
      <c r="O2" s="7"/>
      <c r="Q2" s="9"/>
    </row>
    <row r="3" spans="1:34" s="8" customFormat="1" ht="18.649999999999999" customHeight="1">
      <c r="A3" s="254" t="s">
        <v>239</v>
      </c>
      <c r="B3" s="254"/>
      <c r="C3" s="254"/>
      <c r="D3" s="254"/>
      <c r="E3" s="254"/>
      <c r="F3" s="254"/>
      <c r="G3" s="254"/>
      <c r="H3" s="254"/>
      <c r="I3" s="254"/>
      <c r="J3" s="10"/>
      <c r="K3" s="255" t="s">
        <v>86</v>
      </c>
      <c r="L3" s="256"/>
      <c r="M3" s="11"/>
      <c r="N3" s="11"/>
      <c r="O3" s="11"/>
      <c r="Q3" s="9"/>
    </row>
    <row r="4" spans="1:34" s="8" customFormat="1" ht="21.65" customHeight="1" thickBot="1">
      <c r="A4" s="254"/>
      <c r="B4" s="254"/>
      <c r="C4" s="254"/>
      <c r="D4" s="254"/>
      <c r="E4" s="254"/>
      <c r="F4" s="254"/>
      <c r="G4" s="254"/>
      <c r="H4" s="254"/>
      <c r="I4" s="254"/>
      <c r="J4" s="12"/>
      <c r="K4" s="257">
        <v>5000000</v>
      </c>
      <c r="L4" s="258"/>
      <c r="M4" s="13"/>
      <c r="N4" s="13"/>
      <c r="O4" s="13"/>
      <c r="Q4" s="9"/>
    </row>
    <row r="5" spans="1:34" s="8" customFormat="1" ht="27" customHeight="1">
      <c r="A5" s="14" t="s">
        <v>87</v>
      </c>
      <c r="B5" s="15" t="s">
        <v>49</v>
      </c>
      <c r="C5" s="16" t="s">
        <v>88</v>
      </c>
      <c r="D5" s="17" t="s">
        <v>89</v>
      </c>
      <c r="E5" s="18" t="s">
        <v>90</v>
      </c>
      <c r="F5" s="19" t="s">
        <v>91</v>
      </c>
      <c r="G5" s="20" t="s">
        <v>92</v>
      </c>
      <c r="H5" s="20" t="s">
        <v>93</v>
      </c>
      <c r="I5" s="21" t="s">
        <v>94</v>
      </c>
      <c r="J5" s="22"/>
      <c r="K5" s="259" t="s">
        <v>95</v>
      </c>
      <c r="L5" s="260"/>
      <c r="M5" s="23"/>
      <c r="N5" s="23"/>
      <c r="O5" s="23"/>
      <c r="Q5" s="9">
        <v>2</v>
      </c>
      <c r="R5" s="8">
        <v>3</v>
      </c>
      <c r="S5" s="8">
        <v>4</v>
      </c>
      <c r="T5" s="8">
        <v>5</v>
      </c>
      <c r="U5" s="8">
        <v>6</v>
      </c>
      <c r="V5" s="8">
        <v>7</v>
      </c>
      <c r="W5" s="8">
        <v>8</v>
      </c>
      <c r="X5" s="8">
        <v>9</v>
      </c>
      <c r="Y5" s="8" t="s">
        <v>96</v>
      </c>
      <c r="AA5" s="9">
        <v>2</v>
      </c>
      <c r="AB5" s="8">
        <v>3</v>
      </c>
      <c r="AC5" s="8">
        <v>4</v>
      </c>
      <c r="AD5" s="8">
        <v>5</v>
      </c>
      <c r="AE5" s="8">
        <v>6</v>
      </c>
      <c r="AF5" s="8">
        <v>7</v>
      </c>
      <c r="AG5" s="8">
        <v>8</v>
      </c>
      <c r="AH5" s="8">
        <v>9</v>
      </c>
    </row>
    <row r="6" spans="1:34" s="34" customFormat="1" ht="18" customHeight="1">
      <c r="A6" s="24" t="s">
        <v>20</v>
      </c>
      <c r="B6" s="25">
        <v>69</v>
      </c>
      <c r="C6" s="25">
        <v>35</v>
      </c>
      <c r="D6" s="26">
        <v>0</v>
      </c>
      <c r="E6" s="25">
        <v>1</v>
      </c>
      <c r="F6" s="27">
        <f>N6</f>
        <v>12</v>
      </c>
      <c r="G6" s="28">
        <f>IF(D6&gt;0,L$12,0)</f>
        <v>0</v>
      </c>
      <c r="H6" s="28">
        <f>IF(E6="",0,IFERROR(O6,0))</f>
        <v>1000000</v>
      </c>
      <c r="I6" s="29">
        <f>G6+H6</f>
        <v>1000000</v>
      </c>
      <c r="J6" s="30"/>
      <c r="K6" s="31">
        <v>0.2</v>
      </c>
      <c r="L6" s="32">
        <f t="shared" ref="L6:L29" si="0">$K$4*K6</f>
        <v>1000000</v>
      </c>
      <c r="M6" s="33">
        <v>12</v>
      </c>
      <c r="N6" s="33">
        <f t="shared" ref="N6:N7" si="1">IF(E6=0,0,IF(E6=E5,VLOOKUP(E6,Z:AH,VLOOKUP(E6,P:Y,10,0),0),IF(P6=E6,VLOOKUP(E6,Z:AH,VLOOKUP(E6,P:Y,10,0),0),M6)))</f>
        <v>12</v>
      </c>
      <c r="O6" s="33">
        <f t="shared" ref="O6:O25" si="2">IF(E6=0,0,IF(E6=E5,VLOOKUP(E6,P:X,VLOOKUP(E6,P:Y,10,0),0),IF(P6=E6,VLOOKUP(E6,P:X,VLOOKUP(E6,P:Y,10,0),0),L6)))</f>
        <v>1000000</v>
      </c>
      <c r="P6" s="8" t="s">
        <v>97</v>
      </c>
      <c r="Q6" s="9"/>
      <c r="R6" s="8"/>
      <c r="S6" s="8"/>
      <c r="T6" s="8"/>
      <c r="U6" s="8"/>
      <c r="V6" s="8"/>
      <c r="W6" s="8"/>
      <c r="X6" s="8"/>
      <c r="Y6" s="33">
        <f t="shared" ref="Y6:Y29" si="3">COUNTIF(E6:E29,P6)</f>
        <v>0</v>
      </c>
      <c r="Z6" s="33" t="str">
        <f>+P6</f>
        <v>T1</v>
      </c>
      <c r="AA6" s="9"/>
      <c r="AB6" s="8"/>
      <c r="AC6" s="8"/>
      <c r="AD6" s="8"/>
      <c r="AE6" s="8"/>
      <c r="AF6" s="8"/>
      <c r="AG6" s="8"/>
      <c r="AH6" s="8"/>
    </row>
    <row r="7" spans="1:34" s="34" customFormat="1" ht="18" customHeight="1">
      <c r="A7" s="24" t="s">
        <v>2</v>
      </c>
      <c r="B7" s="25">
        <v>70</v>
      </c>
      <c r="C7" s="25">
        <v>28</v>
      </c>
      <c r="D7" s="25">
        <v>0</v>
      </c>
      <c r="E7" s="25">
        <v>2</v>
      </c>
      <c r="F7" s="27">
        <f t="shared" ref="F7:F23" si="4">N7</f>
        <v>10</v>
      </c>
      <c r="G7" s="28">
        <f t="shared" ref="G7:G29" si="5">IF(D7&gt;0,L$12,0)</f>
        <v>0</v>
      </c>
      <c r="H7" s="28">
        <f>IF(E7="",0,IFERROR(O7,0))</f>
        <v>800000</v>
      </c>
      <c r="I7" s="29">
        <f t="shared" ref="I7:I29" si="6">G7+H7</f>
        <v>800000</v>
      </c>
      <c r="J7" s="30"/>
      <c r="K7" s="31">
        <v>0.16</v>
      </c>
      <c r="L7" s="32">
        <f t="shared" si="0"/>
        <v>800000</v>
      </c>
      <c r="M7" s="33">
        <v>10</v>
      </c>
      <c r="N7" s="33">
        <f t="shared" si="1"/>
        <v>10</v>
      </c>
      <c r="O7" s="33">
        <f t="shared" si="2"/>
        <v>800000</v>
      </c>
      <c r="P7" s="8" t="s">
        <v>98</v>
      </c>
      <c r="Q7" s="9">
        <f>SUM($L7:$L8)/Q$5</f>
        <v>725000</v>
      </c>
      <c r="R7" s="9">
        <f>SUM($L7:$L9)/R$5</f>
        <v>650000</v>
      </c>
      <c r="S7" s="9">
        <f>SUM($L7:$L10)/S$5</f>
        <v>587500</v>
      </c>
      <c r="T7" s="9">
        <f>SUM($L7:$L11)/T$5</f>
        <v>540000</v>
      </c>
      <c r="U7" s="9">
        <f>SUM($L7:$L12)/U$5</f>
        <v>500000</v>
      </c>
      <c r="V7" s="9">
        <f>SUM($L7:$L13)/V$5</f>
        <v>464285.71428571426</v>
      </c>
      <c r="W7" s="9">
        <f>SUM($L7:$L14)/W$5</f>
        <v>425000</v>
      </c>
      <c r="X7" s="9">
        <f>SUM($L7:$L15)/X$5</f>
        <v>388888.88888888888</v>
      </c>
      <c r="Y7" s="33">
        <f t="shared" si="3"/>
        <v>0</v>
      </c>
      <c r="Z7" s="33" t="str">
        <f t="shared" ref="Z7:Z29" si="7">+P7</f>
        <v>T2</v>
      </c>
      <c r="AA7" s="35">
        <f>SUM($M7:$M8)/AA$5</f>
        <v>9</v>
      </c>
      <c r="AB7" s="35">
        <f>SUM($M7:$M9)/AB$5</f>
        <v>8.3333333333333339</v>
      </c>
      <c r="AC7" s="35">
        <f>SUM($M7:$M10)/AC$5</f>
        <v>7.75</v>
      </c>
      <c r="AD7" s="35">
        <f>SUM($M7:$M11)/AD$5</f>
        <v>7.2</v>
      </c>
      <c r="AE7" s="35">
        <f>SUM($M7:$M12)/AE$5</f>
        <v>6.666666666666667</v>
      </c>
      <c r="AF7" s="35">
        <f>SUM($M7:$M13)/AF$5</f>
        <v>6.1428571428571432</v>
      </c>
      <c r="AG7" s="35">
        <f>SUM($M7:$M14)/AG$5</f>
        <v>5.625</v>
      </c>
      <c r="AH7" s="35">
        <f>SUM($M7:$M15)/AH$5</f>
        <v>5.1111111111111107</v>
      </c>
    </row>
    <row r="8" spans="1:34" s="34" customFormat="1" ht="18" customHeight="1">
      <c r="A8" s="24" t="s">
        <v>4</v>
      </c>
      <c r="B8" s="25">
        <v>70</v>
      </c>
      <c r="C8" s="25">
        <v>30</v>
      </c>
      <c r="D8" s="25">
        <v>0</v>
      </c>
      <c r="E8" s="25">
        <v>3</v>
      </c>
      <c r="F8" s="27">
        <f t="shared" si="4"/>
        <v>8</v>
      </c>
      <c r="G8" s="28">
        <f t="shared" si="5"/>
        <v>0</v>
      </c>
      <c r="H8" s="28">
        <f t="shared" ref="H8:H29" si="8">IF(E8="",0,IFERROR(O8,0))</f>
        <v>650000</v>
      </c>
      <c r="I8" s="29">
        <f t="shared" si="6"/>
        <v>650000</v>
      </c>
      <c r="J8" s="30"/>
      <c r="K8" s="31">
        <v>0.13</v>
      </c>
      <c r="L8" s="32">
        <f t="shared" si="0"/>
        <v>650000</v>
      </c>
      <c r="M8" s="33">
        <v>8</v>
      </c>
      <c r="N8" s="33">
        <f>IF(E8=0,0,IF(E8=E7,VLOOKUP(E8,Z:AH,VLOOKUP(E8,P:Y,10,0),0),IF(P8=E8,VLOOKUP(E8,Z:AH,VLOOKUP(E8,P:Y,10,0),0),M8)))</f>
        <v>8</v>
      </c>
      <c r="O8" s="33">
        <f t="shared" si="2"/>
        <v>650000</v>
      </c>
      <c r="P8" s="8" t="s">
        <v>99</v>
      </c>
      <c r="Q8" s="9">
        <f t="shared" ref="Q8:Q29" si="9">SUM($L8:$L9)/Q$5</f>
        <v>575000</v>
      </c>
      <c r="R8" s="9">
        <f t="shared" ref="R8:R29" si="10">SUM($L8:$L10)/R$5</f>
        <v>516666.66666666669</v>
      </c>
      <c r="S8" s="9">
        <f t="shared" ref="S8:S29" si="11">SUM($L8:$L11)/S$5</f>
        <v>475000</v>
      </c>
      <c r="T8" s="9">
        <f t="shared" ref="T8:T29" si="12">SUM($L8:$L12)/T$5</f>
        <v>440000</v>
      </c>
      <c r="U8" s="9">
        <f t="shared" ref="U8:U29" si="13">SUM($L8:$L13)/U$5</f>
        <v>408333.33333333331</v>
      </c>
      <c r="V8" s="9">
        <f t="shared" ref="V8:V29" si="14">SUM($L8:$L14)/V$5</f>
        <v>371428.57142857142</v>
      </c>
      <c r="W8" s="9">
        <f t="shared" ref="W8:W29" si="15">SUM($L8:$L15)/W$5</f>
        <v>337500</v>
      </c>
      <c r="X8" s="9">
        <f t="shared" ref="X8:X29" si="16">SUM($L8:$L16)/X$5</f>
        <v>305555.55555555556</v>
      </c>
      <c r="Y8" s="33">
        <f t="shared" si="3"/>
        <v>0</v>
      </c>
      <c r="Z8" s="33" t="str">
        <f t="shared" si="7"/>
        <v>T3</v>
      </c>
      <c r="AA8" s="35">
        <f t="shared" ref="AA8:AA29" si="17">SUM($M8:$M9)/AA$5</f>
        <v>7.5</v>
      </c>
      <c r="AB8" s="35">
        <f t="shared" ref="AB8:AB29" si="18">SUM($M8:$M10)/AB$5</f>
        <v>7</v>
      </c>
      <c r="AC8" s="35">
        <f t="shared" ref="AC8:AC29" si="19">SUM($M8:$M11)/AC$5</f>
        <v>6.5</v>
      </c>
      <c r="AD8" s="35">
        <f t="shared" ref="AD8:AD29" si="20">SUM($M8:$M12)/AD$5</f>
        <v>6</v>
      </c>
      <c r="AE8" s="35">
        <f t="shared" ref="AE8:AE29" si="21">SUM($M8:$M13)/AE$5</f>
        <v>5.5</v>
      </c>
      <c r="AF8" s="35">
        <f t="shared" ref="AF8:AF29" si="22">SUM($M8:$M14)/AF$5</f>
        <v>5</v>
      </c>
      <c r="AG8" s="35">
        <f t="shared" ref="AG8:AG29" si="23">SUM($M8:$M15)/AG$5</f>
        <v>4.5</v>
      </c>
      <c r="AH8" s="35">
        <f t="shared" ref="AH8:AH29" si="24">SUM($M8:$M16)/AH$5</f>
        <v>4</v>
      </c>
    </row>
    <row r="9" spans="1:34" s="34" customFormat="1" ht="18" customHeight="1">
      <c r="A9" s="24" t="s">
        <v>40</v>
      </c>
      <c r="B9" s="25">
        <v>71</v>
      </c>
      <c r="C9" s="25">
        <v>34</v>
      </c>
      <c r="D9" s="25">
        <v>0</v>
      </c>
      <c r="E9" s="25">
        <v>4</v>
      </c>
      <c r="F9" s="27">
        <f t="shared" si="4"/>
        <v>7</v>
      </c>
      <c r="G9" s="28">
        <f t="shared" si="5"/>
        <v>0</v>
      </c>
      <c r="H9" s="28">
        <f t="shared" si="8"/>
        <v>500000</v>
      </c>
      <c r="I9" s="29">
        <f t="shared" si="6"/>
        <v>500000</v>
      </c>
      <c r="J9" s="30"/>
      <c r="K9" s="31">
        <v>0.1</v>
      </c>
      <c r="L9" s="32">
        <f t="shared" si="0"/>
        <v>500000</v>
      </c>
      <c r="M9" s="33">
        <v>7</v>
      </c>
      <c r="N9" s="33">
        <f t="shared" ref="N9:N29" si="25">IF(E9=0,0,IF(E9=E8,VLOOKUP(E9,Z:AH,VLOOKUP(E9,P:Y,10,0),0),IF(P9=E9,VLOOKUP(E9,Z:AH,VLOOKUP(E9,P:Y,10,0),0),M9)))</f>
        <v>7</v>
      </c>
      <c r="O9" s="33">
        <f t="shared" si="2"/>
        <v>500000</v>
      </c>
      <c r="P9" s="8" t="s">
        <v>100</v>
      </c>
      <c r="Q9" s="9">
        <f t="shared" si="9"/>
        <v>450000</v>
      </c>
      <c r="R9" s="9">
        <f t="shared" si="10"/>
        <v>416666.66666666669</v>
      </c>
      <c r="S9" s="9">
        <f t="shared" si="11"/>
        <v>387500</v>
      </c>
      <c r="T9" s="9">
        <f t="shared" si="12"/>
        <v>360000</v>
      </c>
      <c r="U9" s="9">
        <f t="shared" si="13"/>
        <v>325000</v>
      </c>
      <c r="V9" s="9">
        <f t="shared" si="14"/>
        <v>292857.14285714284</v>
      </c>
      <c r="W9" s="9">
        <f t="shared" si="15"/>
        <v>262500</v>
      </c>
      <c r="X9" s="9">
        <f t="shared" si="16"/>
        <v>238888.88888888888</v>
      </c>
      <c r="Y9" s="33">
        <f t="shared" si="3"/>
        <v>0</v>
      </c>
      <c r="Z9" s="33" t="str">
        <f t="shared" si="7"/>
        <v>T4</v>
      </c>
      <c r="AA9" s="35">
        <f t="shared" si="17"/>
        <v>6.5</v>
      </c>
      <c r="AB9" s="35">
        <f t="shared" si="18"/>
        <v>6</v>
      </c>
      <c r="AC9" s="35">
        <f t="shared" si="19"/>
        <v>5.5</v>
      </c>
      <c r="AD9" s="35">
        <f t="shared" si="20"/>
        <v>5</v>
      </c>
      <c r="AE9" s="35">
        <f t="shared" si="21"/>
        <v>4.5</v>
      </c>
      <c r="AF9" s="35">
        <f t="shared" si="22"/>
        <v>4</v>
      </c>
      <c r="AG9" s="35">
        <f t="shared" si="23"/>
        <v>3.5</v>
      </c>
      <c r="AH9" s="35">
        <f t="shared" si="24"/>
        <v>3.1111111111111112</v>
      </c>
    </row>
    <row r="10" spans="1:34" s="34" customFormat="1" ht="18" customHeight="1">
      <c r="A10" s="24" t="s">
        <v>14</v>
      </c>
      <c r="B10" s="25">
        <v>71</v>
      </c>
      <c r="C10" s="25">
        <v>32</v>
      </c>
      <c r="D10" s="25" t="s">
        <v>240</v>
      </c>
      <c r="E10" s="25">
        <v>5</v>
      </c>
      <c r="F10" s="27">
        <f t="shared" si="4"/>
        <v>6</v>
      </c>
      <c r="G10" s="28">
        <f t="shared" si="5"/>
        <v>300000</v>
      </c>
      <c r="H10" s="28">
        <f t="shared" si="8"/>
        <v>400000</v>
      </c>
      <c r="I10" s="29">
        <f t="shared" si="6"/>
        <v>700000</v>
      </c>
      <c r="J10" s="30"/>
      <c r="K10" s="31">
        <v>0.08</v>
      </c>
      <c r="L10" s="32">
        <f t="shared" si="0"/>
        <v>400000</v>
      </c>
      <c r="M10" s="33">
        <v>6</v>
      </c>
      <c r="N10" s="33">
        <f t="shared" si="25"/>
        <v>6</v>
      </c>
      <c r="O10" s="33">
        <f t="shared" si="2"/>
        <v>400000</v>
      </c>
      <c r="P10" s="8" t="s">
        <v>101</v>
      </c>
      <c r="Q10" s="9">
        <f t="shared" si="9"/>
        <v>375000</v>
      </c>
      <c r="R10" s="9">
        <f t="shared" si="10"/>
        <v>350000</v>
      </c>
      <c r="S10" s="9">
        <f t="shared" si="11"/>
        <v>325000</v>
      </c>
      <c r="T10" s="9">
        <f t="shared" si="12"/>
        <v>290000</v>
      </c>
      <c r="U10" s="9">
        <f t="shared" si="13"/>
        <v>258333.33333333334</v>
      </c>
      <c r="V10" s="9">
        <f t="shared" si="14"/>
        <v>228571.42857142858</v>
      </c>
      <c r="W10" s="9">
        <f t="shared" si="15"/>
        <v>206250</v>
      </c>
      <c r="X10" s="9">
        <f t="shared" si="16"/>
        <v>188888.88888888888</v>
      </c>
      <c r="Y10" s="33">
        <f t="shared" si="3"/>
        <v>0</v>
      </c>
      <c r="Z10" s="33" t="str">
        <f t="shared" si="7"/>
        <v>T5</v>
      </c>
      <c r="AA10" s="35">
        <f t="shared" si="17"/>
        <v>5.5</v>
      </c>
      <c r="AB10" s="35">
        <f t="shared" si="18"/>
        <v>5</v>
      </c>
      <c r="AC10" s="35">
        <f t="shared" si="19"/>
        <v>4.5</v>
      </c>
      <c r="AD10" s="35">
        <f t="shared" si="20"/>
        <v>4</v>
      </c>
      <c r="AE10" s="35">
        <f t="shared" si="21"/>
        <v>3.5</v>
      </c>
      <c r="AF10" s="35">
        <f t="shared" si="22"/>
        <v>3</v>
      </c>
      <c r="AG10" s="35">
        <f t="shared" si="23"/>
        <v>2.625</v>
      </c>
      <c r="AH10" s="35">
        <f t="shared" si="24"/>
        <v>2.3333333333333335</v>
      </c>
    </row>
    <row r="11" spans="1:34" s="34" customFormat="1" ht="18" customHeight="1">
      <c r="A11" s="24" t="s">
        <v>6</v>
      </c>
      <c r="B11" s="25">
        <v>72</v>
      </c>
      <c r="C11" s="25">
        <v>31</v>
      </c>
      <c r="D11" s="25">
        <v>0</v>
      </c>
      <c r="E11" s="25">
        <v>6</v>
      </c>
      <c r="F11" s="27">
        <f t="shared" si="4"/>
        <v>5</v>
      </c>
      <c r="G11" s="28">
        <f t="shared" si="5"/>
        <v>0</v>
      </c>
      <c r="H11" s="28">
        <f t="shared" si="8"/>
        <v>350000.00000000006</v>
      </c>
      <c r="I11" s="29">
        <f t="shared" si="6"/>
        <v>350000.00000000006</v>
      </c>
      <c r="J11" s="30"/>
      <c r="K11" s="31">
        <v>7.0000000000000007E-2</v>
      </c>
      <c r="L11" s="32">
        <f t="shared" si="0"/>
        <v>350000.00000000006</v>
      </c>
      <c r="M11" s="33">
        <v>5</v>
      </c>
      <c r="N11" s="33">
        <f t="shared" si="25"/>
        <v>5</v>
      </c>
      <c r="O11" s="33">
        <f t="shared" si="2"/>
        <v>350000.00000000006</v>
      </c>
      <c r="P11" s="8" t="s">
        <v>102</v>
      </c>
      <c r="Q11" s="9">
        <f t="shared" si="9"/>
        <v>325000</v>
      </c>
      <c r="R11" s="9">
        <f t="shared" si="10"/>
        <v>300000</v>
      </c>
      <c r="S11" s="9">
        <f t="shared" si="11"/>
        <v>262500</v>
      </c>
      <c r="T11" s="9">
        <f t="shared" si="12"/>
        <v>230000</v>
      </c>
      <c r="U11" s="9">
        <f t="shared" si="13"/>
        <v>200000</v>
      </c>
      <c r="V11" s="9">
        <f t="shared" si="14"/>
        <v>178571.42857142858</v>
      </c>
      <c r="W11" s="9">
        <f t="shared" si="15"/>
        <v>162500</v>
      </c>
      <c r="X11" s="9">
        <f t="shared" si="16"/>
        <v>150000</v>
      </c>
      <c r="Y11" s="33">
        <f t="shared" si="3"/>
        <v>0</v>
      </c>
      <c r="Z11" s="33" t="str">
        <f t="shared" si="7"/>
        <v>T6</v>
      </c>
      <c r="AA11" s="35">
        <f t="shared" si="17"/>
        <v>4.5</v>
      </c>
      <c r="AB11" s="35">
        <f t="shared" si="18"/>
        <v>4</v>
      </c>
      <c r="AC11" s="35">
        <f t="shared" si="19"/>
        <v>3.5</v>
      </c>
      <c r="AD11" s="35">
        <f t="shared" si="20"/>
        <v>3</v>
      </c>
      <c r="AE11" s="35">
        <f t="shared" si="21"/>
        <v>2.5</v>
      </c>
      <c r="AF11" s="35">
        <f t="shared" si="22"/>
        <v>2.1428571428571428</v>
      </c>
      <c r="AG11" s="35">
        <f t="shared" si="23"/>
        <v>1.875</v>
      </c>
      <c r="AH11" s="35">
        <f t="shared" si="24"/>
        <v>1.6666666666666667</v>
      </c>
    </row>
    <row r="12" spans="1:34" s="34" customFormat="1" ht="18" customHeight="1">
      <c r="A12" s="24" t="s">
        <v>22</v>
      </c>
      <c r="B12" s="25">
        <v>72</v>
      </c>
      <c r="C12" s="25">
        <v>37</v>
      </c>
      <c r="D12" s="25">
        <v>0</v>
      </c>
      <c r="E12" s="25">
        <v>7</v>
      </c>
      <c r="F12" s="27">
        <f t="shared" si="4"/>
        <v>4</v>
      </c>
      <c r="G12" s="28">
        <f t="shared" si="5"/>
        <v>0</v>
      </c>
      <c r="H12" s="28">
        <f t="shared" si="8"/>
        <v>300000</v>
      </c>
      <c r="I12" s="29">
        <f t="shared" si="6"/>
        <v>300000</v>
      </c>
      <c r="J12" s="30"/>
      <c r="K12" s="31">
        <v>0.06</v>
      </c>
      <c r="L12" s="32">
        <f t="shared" si="0"/>
        <v>300000</v>
      </c>
      <c r="M12" s="33">
        <v>4</v>
      </c>
      <c r="N12" s="33">
        <f t="shared" si="25"/>
        <v>4</v>
      </c>
      <c r="O12" s="33">
        <f t="shared" si="2"/>
        <v>300000</v>
      </c>
      <c r="P12" s="8" t="s">
        <v>103</v>
      </c>
      <c r="Q12" s="9">
        <f t="shared" si="9"/>
        <v>275000</v>
      </c>
      <c r="R12" s="9">
        <f t="shared" si="10"/>
        <v>233333.33333333334</v>
      </c>
      <c r="S12" s="9">
        <f t="shared" si="11"/>
        <v>200000</v>
      </c>
      <c r="T12" s="9">
        <f t="shared" si="12"/>
        <v>170000</v>
      </c>
      <c r="U12" s="9">
        <f t="shared" si="13"/>
        <v>150000</v>
      </c>
      <c r="V12" s="9">
        <f t="shared" si="14"/>
        <v>135714.28571428571</v>
      </c>
      <c r="W12" s="9">
        <f t="shared" si="15"/>
        <v>125000</v>
      </c>
      <c r="X12" s="9">
        <f t="shared" si="16"/>
        <v>116666.66666666667</v>
      </c>
      <c r="Y12" s="33">
        <f t="shared" si="3"/>
        <v>0</v>
      </c>
      <c r="Z12" s="33" t="str">
        <f t="shared" si="7"/>
        <v>T7</v>
      </c>
      <c r="AA12" s="35">
        <f t="shared" si="17"/>
        <v>3.5</v>
      </c>
      <c r="AB12" s="35">
        <f t="shared" si="18"/>
        <v>3</v>
      </c>
      <c r="AC12" s="35">
        <f t="shared" si="19"/>
        <v>2.5</v>
      </c>
      <c r="AD12" s="35">
        <f t="shared" si="20"/>
        <v>2</v>
      </c>
      <c r="AE12" s="35">
        <f t="shared" si="21"/>
        <v>1.6666666666666667</v>
      </c>
      <c r="AF12" s="35">
        <f t="shared" si="22"/>
        <v>1.4285714285714286</v>
      </c>
      <c r="AG12" s="35">
        <f t="shared" si="23"/>
        <v>1.25</v>
      </c>
      <c r="AH12" s="35">
        <f t="shared" si="24"/>
        <v>1.1111111111111112</v>
      </c>
    </row>
    <row r="13" spans="1:34" s="34" customFormat="1" ht="18" customHeight="1">
      <c r="A13" s="24" t="s">
        <v>8</v>
      </c>
      <c r="B13" s="25">
        <v>73</v>
      </c>
      <c r="C13" s="25">
        <v>31</v>
      </c>
      <c r="D13" s="25">
        <v>0</v>
      </c>
      <c r="E13" s="25">
        <v>8</v>
      </c>
      <c r="F13" s="27">
        <f t="shared" si="4"/>
        <v>3</v>
      </c>
      <c r="G13" s="28">
        <f t="shared" si="5"/>
        <v>0</v>
      </c>
      <c r="H13" s="28">
        <f t="shared" si="8"/>
        <v>250000</v>
      </c>
      <c r="I13" s="29">
        <f t="shared" si="6"/>
        <v>250000</v>
      </c>
      <c r="J13" s="30"/>
      <c r="K13" s="31">
        <v>0.05</v>
      </c>
      <c r="L13" s="32">
        <f t="shared" si="0"/>
        <v>250000</v>
      </c>
      <c r="M13" s="33">
        <v>3</v>
      </c>
      <c r="N13" s="33">
        <f t="shared" si="25"/>
        <v>3</v>
      </c>
      <c r="O13" s="33">
        <f t="shared" si="2"/>
        <v>250000</v>
      </c>
      <c r="P13" s="8" t="s">
        <v>104</v>
      </c>
      <c r="Q13" s="9">
        <f t="shared" si="9"/>
        <v>200000</v>
      </c>
      <c r="R13" s="9">
        <f t="shared" si="10"/>
        <v>166666.66666666666</v>
      </c>
      <c r="S13" s="9">
        <f t="shared" si="11"/>
        <v>137500</v>
      </c>
      <c r="T13" s="9">
        <f t="shared" si="12"/>
        <v>120000</v>
      </c>
      <c r="U13" s="9">
        <f t="shared" si="13"/>
        <v>108333.33333333333</v>
      </c>
      <c r="V13" s="9">
        <f t="shared" si="14"/>
        <v>100000</v>
      </c>
      <c r="W13" s="9">
        <f t="shared" si="15"/>
        <v>93750</v>
      </c>
      <c r="X13" s="9">
        <f t="shared" si="16"/>
        <v>88888.888888888891</v>
      </c>
      <c r="Y13" s="33">
        <f t="shared" si="3"/>
        <v>0</v>
      </c>
      <c r="Z13" s="33" t="str">
        <f t="shared" si="7"/>
        <v>T8</v>
      </c>
      <c r="AA13" s="35">
        <f t="shared" si="17"/>
        <v>2.5</v>
      </c>
      <c r="AB13" s="35">
        <f t="shared" si="18"/>
        <v>2</v>
      </c>
      <c r="AC13" s="35">
        <f t="shared" si="19"/>
        <v>1.5</v>
      </c>
      <c r="AD13" s="35">
        <f t="shared" si="20"/>
        <v>1.2</v>
      </c>
      <c r="AE13" s="35">
        <f t="shared" si="21"/>
        <v>1</v>
      </c>
      <c r="AF13" s="35">
        <f t="shared" si="22"/>
        <v>0.8571428571428571</v>
      </c>
      <c r="AG13" s="35">
        <f t="shared" si="23"/>
        <v>0.75</v>
      </c>
      <c r="AH13" s="35">
        <f t="shared" si="24"/>
        <v>0.66666666666666663</v>
      </c>
    </row>
    <row r="14" spans="1:34" s="34" customFormat="1" ht="18" customHeight="1">
      <c r="A14" s="24" t="s">
        <v>28</v>
      </c>
      <c r="B14" s="25">
        <v>73</v>
      </c>
      <c r="C14" s="25">
        <v>31</v>
      </c>
      <c r="D14" s="25">
        <v>0</v>
      </c>
      <c r="E14" s="25">
        <v>9</v>
      </c>
      <c r="F14" s="27">
        <f t="shared" si="4"/>
        <v>2</v>
      </c>
      <c r="G14" s="28">
        <f t="shared" si="5"/>
        <v>0</v>
      </c>
      <c r="H14" s="28">
        <f t="shared" si="8"/>
        <v>150000</v>
      </c>
      <c r="I14" s="29">
        <f t="shared" si="6"/>
        <v>150000</v>
      </c>
      <c r="J14" s="30"/>
      <c r="K14" s="31">
        <v>0.03</v>
      </c>
      <c r="L14" s="32">
        <f t="shared" si="0"/>
        <v>150000</v>
      </c>
      <c r="M14" s="33">
        <v>2</v>
      </c>
      <c r="N14" s="33">
        <f t="shared" si="25"/>
        <v>2</v>
      </c>
      <c r="O14" s="33">
        <f t="shared" si="2"/>
        <v>150000</v>
      </c>
      <c r="P14" s="8" t="s">
        <v>105</v>
      </c>
      <c r="Q14" s="9">
        <f t="shared" si="9"/>
        <v>125000</v>
      </c>
      <c r="R14" s="9">
        <f t="shared" si="10"/>
        <v>100000</v>
      </c>
      <c r="S14" s="9">
        <f t="shared" si="11"/>
        <v>87500</v>
      </c>
      <c r="T14" s="9">
        <f t="shared" si="12"/>
        <v>80000</v>
      </c>
      <c r="U14" s="9">
        <f t="shared" si="13"/>
        <v>75000</v>
      </c>
      <c r="V14" s="9">
        <f t="shared" si="14"/>
        <v>71428.571428571435</v>
      </c>
      <c r="W14" s="9">
        <f t="shared" si="15"/>
        <v>68750</v>
      </c>
      <c r="X14" s="9">
        <f t="shared" si="16"/>
        <v>66666.666666666672</v>
      </c>
      <c r="Y14" s="33">
        <f t="shared" si="3"/>
        <v>0</v>
      </c>
      <c r="Z14" s="33" t="str">
        <f t="shared" si="7"/>
        <v>T9</v>
      </c>
      <c r="AA14" s="35">
        <f t="shared" si="17"/>
        <v>1.5</v>
      </c>
      <c r="AB14" s="35">
        <f t="shared" si="18"/>
        <v>1</v>
      </c>
      <c r="AC14" s="35">
        <f t="shared" si="19"/>
        <v>0.75</v>
      </c>
      <c r="AD14" s="35">
        <f t="shared" si="20"/>
        <v>0.6</v>
      </c>
      <c r="AE14" s="35">
        <f t="shared" si="21"/>
        <v>0.5</v>
      </c>
      <c r="AF14" s="35">
        <f t="shared" si="22"/>
        <v>0.42857142857142855</v>
      </c>
      <c r="AG14" s="35">
        <f t="shared" si="23"/>
        <v>0.375</v>
      </c>
      <c r="AH14" s="35">
        <f t="shared" si="24"/>
        <v>0.33333333333333331</v>
      </c>
    </row>
    <row r="15" spans="1:34" s="34" customFormat="1" ht="18" customHeight="1">
      <c r="A15" s="24" t="s">
        <v>38</v>
      </c>
      <c r="B15" s="25">
        <v>75</v>
      </c>
      <c r="C15" s="25">
        <v>40</v>
      </c>
      <c r="D15" s="25">
        <v>0</v>
      </c>
      <c r="E15" s="25">
        <v>10</v>
      </c>
      <c r="F15" s="27">
        <f t="shared" si="4"/>
        <v>1</v>
      </c>
      <c r="G15" s="28">
        <f t="shared" si="5"/>
        <v>0</v>
      </c>
      <c r="H15" s="28">
        <f t="shared" si="8"/>
        <v>100000</v>
      </c>
      <c r="I15" s="29">
        <f t="shared" si="6"/>
        <v>100000</v>
      </c>
      <c r="J15" s="30"/>
      <c r="K15" s="31">
        <v>0.02</v>
      </c>
      <c r="L15" s="32">
        <f t="shared" si="0"/>
        <v>100000</v>
      </c>
      <c r="M15" s="33">
        <v>1</v>
      </c>
      <c r="N15" s="33">
        <f t="shared" si="25"/>
        <v>1</v>
      </c>
      <c r="O15" s="33">
        <f t="shared" si="2"/>
        <v>100000</v>
      </c>
      <c r="P15" s="8" t="s">
        <v>106</v>
      </c>
      <c r="Q15" s="9">
        <f t="shared" si="9"/>
        <v>75000</v>
      </c>
      <c r="R15" s="9">
        <f t="shared" si="10"/>
        <v>66666.666666666672</v>
      </c>
      <c r="S15" s="9">
        <f t="shared" si="11"/>
        <v>62500</v>
      </c>
      <c r="T15" s="9">
        <f t="shared" si="12"/>
        <v>60000</v>
      </c>
      <c r="U15" s="9">
        <f t="shared" si="13"/>
        <v>58333.333333333336</v>
      </c>
      <c r="V15" s="9">
        <f t="shared" si="14"/>
        <v>57142.857142857145</v>
      </c>
      <c r="W15" s="9">
        <f t="shared" si="15"/>
        <v>56250</v>
      </c>
      <c r="X15" s="9">
        <f t="shared" si="16"/>
        <v>55555.555555555555</v>
      </c>
      <c r="Y15" s="33">
        <f t="shared" si="3"/>
        <v>0</v>
      </c>
      <c r="Z15" s="33" t="str">
        <f t="shared" si="7"/>
        <v>T10</v>
      </c>
      <c r="AA15" s="35">
        <f t="shared" si="17"/>
        <v>0.5</v>
      </c>
      <c r="AB15" s="35">
        <f t="shared" si="18"/>
        <v>0.33333333333333331</v>
      </c>
      <c r="AC15" s="35">
        <f t="shared" si="19"/>
        <v>0.25</v>
      </c>
      <c r="AD15" s="35">
        <f t="shared" si="20"/>
        <v>0.2</v>
      </c>
      <c r="AE15" s="35">
        <f t="shared" si="21"/>
        <v>0.16666666666666666</v>
      </c>
      <c r="AF15" s="35">
        <f t="shared" si="22"/>
        <v>0.14285714285714285</v>
      </c>
      <c r="AG15" s="35">
        <f t="shared" si="23"/>
        <v>0.125</v>
      </c>
      <c r="AH15" s="35">
        <f t="shared" si="24"/>
        <v>0.1111111111111111</v>
      </c>
    </row>
    <row r="16" spans="1:34" s="34" customFormat="1" ht="18" customHeight="1">
      <c r="A16" s="24" t="s">
        <v>12</v>
      </c>
      <c r="B16" s="25">
        <v>75</v>
      </c>
      <c r="C16" s="25">
        <v>35</v>
      </c>
      <c r="D16" s="25">
        <v>0</v>
      </c>
      <c r="E16" s="25">
        <v>11</v>
      </c>
      <c r="F16" s="27">
        <f t="shared" si="4"/>
        <v>0</v>
      </c>
      <c r="G16" s="28">
        <f t="shared" si="5"/>
        <v>0</v>
      </c>
      <c r="H16" s="28">
        <f t="shared" si="8"/>
        <v>50000</v>
      </c>
      <c r="I16" s="29">
        <f t="shared" si="6"/>
        <v>50000</v>
      </c>
      <c r="J16" s="30"/>
      <c r="K16" s="31">
        <v>0.01</v>
      </c>
      <c r="L16" s="32">
        <f t="shared" si="0"/>
        <v>50000</v>
      </c>
      <c r="M16" s="33">
        <v>0</v>
      </c>
      <c r="N16" s="33">
        <f t="shared" si="25"/>
        <v>0</v>
      </c>
      <c r="O16" s="33">
        <f t="shared" si="2"/>
        <v>50000</v>
      </c>
      <c r="P16" s="8" t="s">
        <v>107</v>
      </c>
      <c r="Q16" s="9">
        <f t="shared" si="9"/>
        <v>50000</v>
      </c>
      <c r="R16" s="9">
        <f t="shared" si="10"/>
        <v>50000</v>
      </c>
      <c r="S16" s="9">
        <f t="shared" si="11"/>
        <v>50000</v>
      </c>
      <c r="T16" s="9">
        <f t="shared" si="12"/>
        <v>50000</v>
      </c>
      <c r="U16" s="9">
        <f t="shared" si="13"/>
        <v>50000</v>
      </c>
      <c r="V16" s="9">
        <f t="shared" si="14"/>
        <v>50000</v>
      </c>
      <c r="W16" s="9">
        <f t="shared" si="15"/>
        <v>50000</v>
      </c>
      <c r="X16" s="9">
        <f t="shared" si="16"/>
        <v>50000</v>
      </c>
      <c r="Y16" s="33">
        <f t="shared" si="3"/>
        <v>0</v>
      </c>
      <c r="Z16" s="33" t="str">
        <f t="shared" si="7"/>
        <v>T11</v>
      </c>
      <c r="AA16" s="35">
        <f t="shared" si="17"/>
        <v>0</v>
      </c>
      <c r="AB16" s="35">
        <f t="shared" si="18"/>
        <v>0</v>
      </c>
      <c r="AC16" s="35">
        <f t="shared" si="19"/>
        <v>0</v>
      </c>
      <c r="AD16" s="35">
        <f t="shared" si="20"/>
        <v>0</v>
      </c>
      <c r="AE16" s="35">
        <f t="shared" si="21"/>
        <v>0</v>
      </c>
      <c r="AF16" s="35">
        <f t="shared" si="22"/>
        <v>0</v>
      </c>
      <c r="AG16" s="35">
        <f t="shared" si="23"/>
        <v>0</v>
      </c>
      <c r="AH16" s="35">
        <f t="shared" si="24"/>
        <v>0</v>
      </c>
    </row>
    <row r="17" spans="1:34" s="34" customFormat="1" ht="18" customHeight="1">
      <c r="A17" s="24" t="s">
        <v>24</v>
      </c>
      <c r="B17" s="25">
        <v>76</v>
      </c>
      <c r="C17" s="25">
        <v>36</v>
      </c>
      <c r="D17" s="25">
        <v>0</v>
      </c>
      <c r="E17" s="25">
        <v>12</v>
      </c>
      <c r="F17" s="27">
        <f t="shared" si="4"/>
        <v>0</v>
      </c>
      <c r="G17" s="28">
        <f t="shared" si="5"/>
        <v>0</v>
      </c>
      <c r="H17" s="28">
        <f t="shared" si="8"/>
        <v>50000</v>
      </c>
      <c r="I17" s="29">
        <f t="shared" si="6"/>
        <v>50000</v>
      </c>
      <c r="J17" s="30"/>
      <c r="K17" s="31">
        <v>0.01</v>
      </c>
      <c r="L17" s="32">
        <f t="shared" si="0"/>
        <v>50000</v>
      </c>
      <c r="M17" s="33">
        <v>0</v>
      </c>
      <c r="N17" s="33">
        <f t="shared" si="25"/>
        <v>0</v>
      </c>
      <c r="O17" s="33">
        <f t="shared" si="2"/>
        <v>50000</v>
      </c>
      <c r="P17" s="8" t="s">
        <v>108</v>
      </c>
      <c r="Q17" s="9">
        <f t="shared" si="9"/>
        <v>50000</v>
      </c>
      <c r="R17" s="9">
        <f t="shared" si="10"/>
        <v>50000</v>
      </c>
      <c r="S17" s="9">
        <f t="shared" si="11"/>
        <v>50000</v>
      </c>
      <c r="T17" s="9">
        <f t="shared" si="12"/>
        <v>50000</v>
      </c>
      <c r="U17" s="9">
        <f t="shared" si="13"/>
        <v>50000</v>
      </c>
      <c r="V17" s="9">
        <f t="shared" si="14"/>
        <v>50000</v>
      </c>
      <c r="W17" s="9">
        <f t="shared" si="15"/>
        <v>50000</v>
      </c>
      <c r="X17" s="9">
        <f t="shared" si="16"/>
        <v>50000</v>
      </c>
      <c r="Y17" s="33">
        <f t="shared" si="3"/>
        <v>0</v>
      </c>
      <c r="Z17" s="33" t="str">
        <f t="shared" si="7"/>
        <v>T12</v>
      </c>
      <c r="AA17" s="35">
        <f t="shared" si="17"/>
        <v>0</v>
      </c>
      <c r="AB17" s="35">
        <f t="shared" si="18"/>
        <v>0</v>
      </c>
      <c r="AC17" s="35">
        <f t="shared" si="19"/>
        <v>0</v>
      </c>
      <c r="AD17" s="35">
        <f t="shared" si="20"/>
        <v>0</v>
      </c>
      <c r="AE17" s="35">
        <f t="shared" si="21"/>
        <v>0</v>
      </c>
      <c r="AF17" s="35">
        <f t="shared" si="22"/>
        <v>0</v>
      </c>
      <c r="AG17" s="35">
        <f t="shared" si="23"/>
        <v>0</v>
      </c>
      <c r="AH17" s="35">
        <f t="shared" si="24"/>
        <v>0</v>
      </c>
    </row>
    <row r="18" spans="1:34" s="34" customFormat="1" ht="18" customHeight="1">
      <c r="A18" s="24" t="s">
        <v>10</v>
      </c>
      <c r="B18" s="25">
        <v>76</v>
      </c>
      <c r="C18" s="25">
        <v>33</v>
      </c>
      <c r="D18" s="25">
        <v>0</v>
      </c>
      <c r="E18" s="25">
        <v>13</v>
      </c>
      <c r="F18" s="27">
        <f t="shared" si="4"/>
        <v>0</v>
      </c>
      <c r="G18" s="28">
        <f t="shared" si="5"/>
        <v>0</v>
      </c>
      <c r="H18" s="28">
        <f t="shared" si="8"/>
        <v>50000</v>
      </c>
      <c r="I18" s="29">
        <f t="shared" si="6"/>
        <v>50000</v>
      </c>
      <c r="J18" s="30"/>
      <c r="K18" s="31">
        <v>0.01</v>
      </c>
      <c r="L18" s="32">
        <f t="shared" si="0"/>
        <v>50000</v>
      </c>
      <c r="M18" s="33">
        <v>0</v>
      </c>
      <c r="N18" s="33">
        <f t="shared" si="25"/>
        <v>0</v>
      </c>
      <c r="O18" s="33">
        <f t="shared" si="2"/>
        <v>50000</v>
      </c>
      <c r="P18" s="8" t="s">
        <v>109</v>
      </c>
      <c r="Q18" s="9">
        <f t="shared" si="9"/>
        <v>50000</v>
      </c>
      <c r="R18" s="9">
        <f t="shared" si="10"/>
        <v>50000</v>
      </c>
      <c r="S18" s="9">
        <f t="shared" si="11"/>
        <v>50000</v>
      </c>
      <c r="T18" s="9">
        <f t="shared" si="12"/>
        <v>50000</v>
      </c>
      <c r="U18" s="9">
        <f t="shared" si="13"/>
        <v>50000</v>
      </c>
      <c r="V18" s="9">
        <f t="shared" si="14"/>
        <v>50000</v>
      </c>
      <c r="W18" s="9">
        <f t="shared" si="15"/>
        <v>50000</v>
      </c>
      <c r="X18" s="9">
        <f t="shared" si="16"/>
        <v>50000</v>
      </c>
      <c r="Y18" s="33">
        <f t="shared" si="3"/>
        <v>0</v>
      </c>
      <c r="Z18" s="33" t="str">
        <f t="shared" si="7"/>
        <v>T13</v>
      </c>
      <c r="AA18" s="35">
        <f t="shared" si="17"/>
        <v>0</v>
      </c>
      <c r="AB18" s="35">
        <f t="shared" si="18"/>
        <v>0</v>
      </c>
      <c r="AC18" s="35">
        <f t="shared" si="19"/>
        <v>0</v>
      </c>
      <c r="AD18" s="35">
        <f t="shared" si="20"/>
        <v>0</v>
      </c>
      <c r="AE18" s="35">
        <f t="shared" si="21"/>
        <v>0</v>
      </c>
      <c r="AF18" s="35">
        <f t="shared" si="22"/>
        <v>0</v>
      </c>
      <c r="AG18" s="35">
        <f t="shared" si="23"/>
        <v>0</v>
      </c>
      <c r="AH18" s="35">
        <f t="shared" si="24"/>
        <v>0</v>
      </c>
    </row>
    <row r="19" spans="1:34" s="34" customFormat="1" ht="18" customHeight="1">
      <c r="A19" s="24" t="s">
        <v>34</v>
      </c>
      <c r="B19" s="25">
        <v>81</v>
      </c>
      <c r="C19" s="25">
        <v>35</v>
      </c>
      <c r="D19" s="25">
        <v>0</v>
      </c>
      <c r="E19" s="25">
        <v>14</v>
      </c>
      <c r="F19" s="27">
        <f t="shared" si="4"/>
        <v>0</v>
      </c>
      <c r="G19" s="28">
        <f t="shared" si="5"/>
        <v>0</v>
      </c>
      <c r="H19" s="28">
        <f t="shared" si="8"/>
        <v>50000</v>
      </c>
      <c r="I19" s="29">
        <f t="shared" si="6"/>
        <v>50000</v>
      </c>
      <c r="J19" s="30"/>
      <c r="K19" s="31">
        <v>0.01</v>
      </c>
      <c r="L19" s="32">
        <f t="shared" si="0"/>
        <v>50000</v>
      </c>
      <c r="M19" s="33">
        <v>0</v>
      </c>
      <c r="N19" s="33">
        <f t="shared" si="25"/>
        <v>0</v>
      </c>
      <c r="O19" s="33">
        <f t="shared" si="2"/>
        <v>50000</v>
      </c>
      <c r="P19" s="8" t="s">
        <v>110</v>
      </c>
      <c r="Q19" s="9">
        <f t="shared" si="9"/>
        <v>50000</v>
      </c>
      <c r="R19" s="9">
        <f t="shared" si="10"/>
        <v>50000</v>
      </c>
      <c r="S19" s="9">
        <f t="shared" si="11"/>
        <v>50000</v>
      </c>
      <c r="T19" s="9">
        <f t="shared" si="12"/>
        <v>50000</v>
      </c>
      <c r="U19" s="9">
        <f t="shared" si="13"/>
        <v>50000</v>
      </c>
      <c r="V19" s="9">
        <f t="shared" si="14"/>
        <v>50000</v>
      </c>
      <c r="W19" s="9">
        <f t="shared" si="15"/>
        <v>50000</v>
      </c>
      <c r="X19" s="9">
        <f t="shared" si="16"/>
        <v>50000</v>
      </c>
      <c r="Y19" s="33">
        <f t="shared" si="3"/>
        <v>0</v>
      </c>
      <c r="Z19" s="33" t="str">
        <f t="shared" si="7"/>
        <v>T14</v>
      </c>
      <c r="AA19" s="35">
        <f t="shared" si="17"/>
        <v>0</v>
      </c>
      <c r="AB19" s="35">
        <f t="shared" si="18"/>
        <v>0</v>
      </c>
      <c r="AC19" s="35">
        <f t="shared" si="19"/>
        <v>0</v>
      </c>
      <c r="AD19" s="35">
        <f t="shared" si="20"/>
        <v>0</v>
      </c>
      <c r="AE19" s="35">
        <f t="shared" si="21"/>
        <v>0</v>
      </c>
      <c r="AF19" s="35">
        <f t="shared" si="22"/>
        <v>0</v>
      </c>
      <c r="AG19" s="35">
        <f t="shared" si="23"/>
        <v>0</v>
      </c>
      <c r="AH19" s="35">
        <f t="shared" si="24"/>
        <v>0</v>
      </c>
    </row>
    <row r="20" spans="1:34" s="34" customFormat="1" ht="18" customHeight="1">
      <c r="A20" s="24" t="s">
        <v>32</v>
      </c>
      <c r="B20" s="25">
        <v>89</v>
      </c>
      <c r="C20" s="25">
        <v>40</v>
      </c>
      <c r="D20" s="25">
        <v>0</v>
      </c>
      <c r="E20" s="25">
        <v>15</v>
      </c>
      <c r="F20" s="27">
        <f t="shared" si="4"/>
        <v>0</v>
      </c>
      <c r="G20" s="28">
        <f t="shared" si="5"/>
        <v>0</v>
      </c>
      <c r="H20" s="28">
        <f t="shared" si="8"/>
        <v>50000</v>
      </c>
      <c r="I20" s="29">
        <f t="shared" si="6"/>
        <v>50000</v>
      </c>
      <c r="J20" s="30"/>
      <c r="K20" s="31">
        <v>0.01</v>
      </c>
      <c r="L20" s="32">
        <f t="shared" si="0"/>
        <v>50000</v>
      </c>
      <c r="M20" s="33">
        <v>0</v>
      </c>
      <c r="N20" s="33">
        <f t="shared" si="25"/>
        <v>0</v>
      </c>
      <c r="O20" s="33">
        <f t="shared" si="2"/>
        <v>50000</v>
      </c>
      <c r="P20" s="8" t="s">
        <v>111</v>
      </c>
      <c r="Q20" s="9">
        <f t="shared" si="9"/>
        <v>50000</v>
      </c>
      <c r="R20" s="9">
        <f t="shared" si="10"/>
        <v>50000</v>
      </c>
      <c r="S20" s="9">
        <f t="shared" si="11"/>
        <v>50000</v>
      </c>
      <c r="T20" s="9">
        <f t="shared" si="12"/>
        <v>50000</v>
      </c>
      <c r="U20" s="9">
        <f t="shared" si="13"/>
        <v>50000</v>
      </c>
      <c r="V20" s="9">
        <f t="shared" si="14"/>
        <v>50000</v>
      </c>
      <c r="W20" s="9">
        <f t="shared" si="15"/>
        <v>50000</v>
      </c>
      <c r="X20" s="9">
        <f t="shared" si="16"/>
        <v>50000</v>
      </c>
      <c r="Y20" s="33">
        <f t="shared" si="3"/>
        <v>0</v>
      </c>
      <c r="Z20" s="33" t="str">
        <f t="shared" si="7"/>
        <v>T15</v>
      </c>
      <c r="AA20" s="35">
        <f t="shared" si="17"/>
        <v>0</v>
      </c>
      <c r="AB20" s="35">
        <f t="shared" si="18"/>
        <v>0</v>
      </c>
      <c r="AC20" s="35">
        <f t="shared" si="19"/>
        <v>0</v>
      </c>
      <c r="AD20" s="35">
        <f t="shared" si="20"/>
        <v>0</v>
      </c>
      <c r="AE20" s="35">
        <f t="shared" si="21"/>
        <v>0</v>
      </c>
      <c r="AF20" s="35">
        <f t="shared" si="22"/>
        <v>0</v>
      </c>
      <c r="AG20" s="35">
        <f t="shared" si="23"/>
        <v>0</v>
      </c>
      <c r="AH20" s="35">
        <f t="shared" si="24"/>
        <v>0</v>
      </c>
    </row>
    <row r="21" spans="1:34" s="34" customFormat="1" ht="18" customHeight="1">
      <c r="A21" s="24" t="s">
        <v>18</v>
      </c>
      <c r="B21" s="25">
        <v>93</v>
      </c>
      <c r="C21" s="25">
        <v>35</v>
      </c>
      <c r="D21" s="25">
        <v>0</v>
      </c>
      <c r="E21" s="25">
        <v>16</v>
      </c>
      <c r="F21" s="27">
        <f t="shared" si="4"/>
        <v>0</v>
      </c>
      <c r="G21" s="28">
        <f t="shared" si="5"/>
        <v>0</v>
      </c>
      <c r="H21" s="28">
        <f t="shared" si="8"/>
        <v>50000</v>
      </c>
      <c r="I21" s="29">
        <f t="shared" si="6"/>
        <v>50000</v>
      </c>
      <c r="J21" s="30"/>
      <c r="K21" s="31">
        <v>0.01</v>
      </c>
      <c r="L21" s="32">
        <f t="shared" si="0"/>
        <v>50000</v>
      </c>
      <c r="M21" s="33">
        <v>0</v>
      </c>
      <c r="N21" s="33">
        <f t="shared" si="25"/>
        <v>0</v>
      </c>
      <c r="O21" s="33">
        <f t="shared" si="2"/>
        <v>50000</v>
      </c>
      <c r="P21" s="8" t="s">
        <v>112</v>
      </c>
      <c r="Q21" s="9">
        <f t="shared" si="9"/>
        <v>50000</v>
      </c>
      <c r="R21" s="9">
        <f t="shared" si="10"/>
        <v>50000</v>
      </c>
      <c r="S21" s="9">
        <f t="shared" si="11"/>
        <v>50000</v>
      </c>
      <c r="T21" s="9">
        <f t="shared" si="12"/>
        <v>50000</v>
      </c>
      <c r="U21" s="9">
        <f t="shared" si="13"/>
        <v>50000</v>
      </c>
      <c r="V21" s="9">
        <f t="shared" si="14"/>
        <v>50000</v>
      </c>
      <c r="W21" s="9">
        <f t="shared" si="15"/>
        <v>50000</v>
      </c>
      <c r="X21" s="9">
        <f t="shared" si="16"/>
        <v>50000</v>
      </c>
      <c r="Y21" s="33">
        <f t="shared" si="3"/>
        <v>0</v>
      </c>
      <c r="Z21" s="33" t="str">
        <f t="shared" si="7"/>
        <v>T16</v>
      </c>
      <c r="AA21" s="35">
        <f t="shared" si="17"/>
        <v>0</v>
      </c>
      <c r="AB21" s="35">
        <f t="shared" si="18"/>
        <v>0</v>
      </c>
      <c r="AC21" s="35">
        <f t="shared" si="19"/>
        <v>0</v>
      </c>
      <c r="AD21" s="35">
        <f t="shared" si="20"/>
        <v>0</v>
      </c>
      <c r="AE21" s="35">
        <f t="shared" si="21"/>
        <v>0</v>
      </c>
      <c r="AF21" s="35">
        <f t="shared" si="22"/>
        <v>0</v>
      </c>
      <c r="AG21" s="35">
        <f t="shared" si="23"/>
        <v>0</v>
      </c>
      <c r="AH21" s="35">
        <f t="shared" si="24"/>
        <v>0</v>
      </c>
    </row>
    <row r="22" spans="1:34" s="8" customFormat="1" ht="18" customHeight="1">
      <c r="A22" s="24"/>
      <c r="B22" s="25"/>
      <c r="C22" s="25"/>
      <c r="D22" s="25"/>
      <c r="E22" s="25"/>
      <c r="F22" s="27">
        <f t="shared" si="4"/>
        <v>0</v>
      </c>
      <c r="G22" s="28">
        <f t="shared" si="5"/>
        <v>0</v>
      </c>
      <c r="H22" s="28">
        <f t="shared" si="8"/>
        <v>0</v>
      </c>
      <c r="I22" s="29">
        <f t="shared" si="6"/>
        <v>0</v>
      </c>
      <c r="J22" s="30"/>
      <c r="K22" s="31">
        <v>0.01</v>
      </c>
      <c r="L22" s="32">
        <f t="shared" si="0"/>
        <v>50000</v>
      </c>
      <c r="M22" s="33">
        <v>0</v>
      </c>
      <c r="N22" s="33">
        <f t="shared" si="25"/>
        <v>0</v>
      </c>
      <c r="O22" s="33">
        <f t="shared" si="2"/>
        <v>0</v>
      </c>
      <c r="P22" s="8" t="s">
        <v>113</v>
      </c>
      <c r="Q22" s="9">
        <f t="shared" si="9"/>
        <v>50000</v>
      </c>
      <c r="R22" s="9">
        <f t="shared" si="10"/>
        <v>50000</v>
      </c>
      <c r="S22" s="9">
        <f t="shared" si="11"/>
        <v>50000</v>
      </c>
      <c r="T22" s="9">
        <f t="shared" si="12"/>
        <v>50000</v>
      </c>
      <c r="U22" s="9">
        <f t="shared" si="13"/>
        <v>50000</v>
      </c>
      <c r="V22" s="9">
        <f t="shared" si="14"/>
        <v>50000</v>
      </c>
      <c r="W22" s="9">
        <f t="shared" si="15"/>
        <v>50000</v>
      </c>
      <c r="X22" s="9">
        <f t="shared" si="16"/>
        <v>44444.444444444445</v>
      </c>
      <c r="Y22" s="33">
        <f t="shared" si="3"/>
        <v>0</v>
      </c>
      <c r="Z22" s="33" t="str">
        <f t="shared" si="7"/>
        <v>T17</v>
      </c>
      <c r="AA22" s="35">
        <f t="shared" si="17"/>
        <v>0</v>
      </c>
      <c r="AB22" s="35">
        <f t="shared" si="18"/>
        <v>0</v>
      </c>
      <c r="AC22" s="35">
        <f t="shared" si="19"/>
        <v>0</v>
      </c>
      <c r="AD22" s="35">
        <f t="shared" si="20"/>
        <v>0</v>
      </c>
      <c r="AE22" s="35">
        <f t="shared" si="21"/>
        <v>0</v>
      </c>
      <c r="AF22" s="35">
        <f t="shared" si="22"/>
        <v>0</v>
      </c>
      <c r="AG22" s="35">
        <f t="shared" si="23"/>
        <v>0</v>
      </c>
      <c r="AH22" s="35">
        <f t="shared" si="24"/>
        <v>0</v>
      </c>
    </row>
    <row r="23" spans="1:34" s="8" customFormat="1" ht="18" customHeight="1">
      <c r="A23" s="24"/>
      <c r="B23" s="25"/>
      <c r="C23" s="25"/>
      <c r="D23" s="25"/>
      <c r="E23" s="25"/>
      <c r="F23" s="27">
        <f t="shared" si="4"/>
        <v>0</v>
      </c>
      <c r="G23" s="28">
        <f t="shared" si="5"/>
        <v>0</v>
      </c>
      <c r="H23" s="28">
        <f t="shared" si="8"/>
        <v>0</v>
      </c>
      <c r="I23" s="29">
        <f t="shared" si="6"/>
        <v>0</v>
      </c>
      <c r="J23" s="30"/>
      <c r="K23" s="31">
        <v>0.01</v>
      </c>
      <c r="L23" s="32">
        <f t="shared" si="0"/>
        <v>50000</v>
      </c>
      <c r="M23" s="33">
        <v>0</v>
      </c>
      <c r="N23" s="33">
        <f t="shared" si="25"/>
        <v>0</v>
      </c>
      <c r="O23" s="33">
        <f t="shared" si="2"/>
        <v>0</v>
      </c>
      <c r="P23" s="8" t="s">
        <v>114</v>
      </c>
      <c r="Q23" s="9">
        <f t="shared" si="9"/>
        <v>50000</v>
      </c>
      <c r="R23" s="9">
        <f t="shared" si="10"/>
        <v>50000</v>
      </c>
      <c r="S23" s="9">
        <f t="shared" si="11"/>
        <v>50000</v>
      </c>
      <c r="T23" s="9">
        <f t="shared" si="12"/>
        <v>50000</v>
      </c>
      <c r="U23" s="9">
        <f t="shared" si="13"/>
        <v>50000</v>
      </c>
      <c r="V23" s="9">
        <f t="shared" si="14"/>
        <v>50000</v>
      </c>
      <c r="W23" s="9">
        <f t="shared" si="15"/>
        <v>43750</v>
      </c>
      <c r="X23" s="9">
        <f t="shared" si="16"/>
        <v>38888.888888888891</v>
      </c>
      <c r="Y23" s="33">
        <f t="shared" si="3"/>
        <v>0</v>
      </c>
      <c r="Z23" s="33" t="str">
        <f t="shared" si="7"/>
        <v>T18</v>
      </c>
      <c r="AA23" s="35">
        <f t="shared" si="17"/>
        <v>0</v>
      </c>
      <c r="AB23" s="35">
        <f t="shared" si="18"/>
        <v>0</v>
      </c>
      <c r="AC23" s="35">
        <f t="shared" si="19"/>
        <v>0</v>
      </c>
      <c r="AD23" s="35">
        <f t="shared" si="20"/>
        <v>0</v>
      </c>
      <c r="AE23" s="35">
        <f t="shared" si="21"/>
        <v>0</v>
      </c>
      <c r="AF23" s="35">
        <f t="shared" si="22"/>
        <v>0</v>
      </c>
      <c r="AG23" s="35">
        <f t="shared" si="23"/>
        <v>0</v>
      </c>
      <c r="AH23" s="35">
        <f t="shared" si="24"/>
        <v>0</v>
      </c>
    </row>
    <row r="24" spans="1:34" s="8" customFormat="1" ht="18" customHeight="1">
      <c r="A24" s="24"/>
      <c r="B24" s="25"/>
      <c r="C24" s="25"/>
      <c r="D24" s="25"/>
      <c r="E24" s="25" t="s">
        <v>202</v>
      </c>
      <c r="F24" s="27"/>
      <c r="G24" s="28">
        <f t="shared" si="5"/>
        <v>0</v>
      </c>
      <c r="H24" s="28">
        <f t="shared" si="8"/>
        <v>0</v>
      </c>
      <c r="I24" s="29">
        <f t="shared" si="6"/>
        <v>0</v>
      </c>
      <c r="J24" s="30"/>
      <c r="K24" s="31">
        <v>0.01</v>
      </c>
      <c r="L24" s="32">
        <f t="shared" si="0"/>
        <v>50000</v>
      </c>
      <c r="M24" s="33">
        <v>0</v>
      </c>
      <c r="N24" s="33" t="e">
        <f t="shared" si="25"/>
        <v>#N/A</v>
      </c>
      <c r="O24" s="33" t="e">
        <f t="shared" si="2"/>
        <v>#N/A</v>
      </c>
      <c r="P24" s="8" t="s">
        <v>115</v>
      </c>
      <c r="Q24" s="9">
        <f t="shared" si="9"/>
        <v>50000</v>
      </c>
      <c r="R24" s="9">
        <f t="shared" si="10"/>
        <v>50000</v>
      </c>
      <c r="S24" s="9">
        <f t="shared" si="11"/>
        <v>50000</v>
      </c>
      <c r="T24" s="9">
        <f t="shared" si="12"/>
        <v>50000</v>
      </c>
      <c r="U24" s="9">
        <f t="shared" si="13"/>
        <v>50000</v>
      </c>
      <c r="V24" s="9">
        <f t="shared" si="14"/>
        <v>42857.142857142855</v>
      </c>
      <c r="W24" s="9">
        <f t="shared" si="15"/>
        <v>37500</v>
      </c>
      <c r="X24" s="9">
        <f t="shared" si="16"/>
        <v>33333.333333333336</v>
      </c>
      <c r="Y24" s="33">
        <f t="shared" si="3"/>
        <v>0</v>
      </c>
      <c r="Z24" s="33" t="str">
        <f t="shared" si="7"/>
        <v>T19</v>
      </c>
      <c r="AA24" s="35">
        <f t="shared" si="17"/>
        <v>0</v>
      </c>
      <c r="AB24" s="35">
        <f t="shared" si="18"/>
        <v>0</v>
      </c>
      <c r="AC24" s="35">
        <f t="shared" si="19"/>
        <v>0</v>
      </c>
      <c r="AD24" s="35">
        <f t="shared" si="20"/>
        <v>0</v>
      </c>
      <c r="AE24" s="35">
        <f t="shared" si="21"/>
        <v>0</v>
      </c>
      <c r="AF24" s="35">
        <f t="shared" si="22"/>
        <v>0</v>
      </c>
      <c r="AG24" s="35">
        <f t="shared" si="23"/>
        <v>0</v>
      </c>
      <c r="AH24" s="35">
        <f t="shared" si="24"/>
        <v>0</v>
      </c>
    </row>
    <row r="25" spans="1:34" s="8" customFormat="1" ht="18" customHeight="1">
      <c r="A25" s="24"/>
      <c r="B25" s="25"/>
      <c r="C25" s="25"/>
      <c r="D25" s="25"/>
      <c r="E25" s="25" t="s">
        <v>202</v>
      </c>
      <c r="F25" s="27"/>
      <c r="G25" s="28">
        <f t="shared" si="5"/>
        <v>0</v>
      </c>
      <c r="H25" s="28">
        <f t="shared" si="8"/>
        <v>0</v>
      </c>
      <c r="I25" s="29">
        <f t="shared" si="6"/>
        <v>0</v>
      </c>
      <c r="J25" s="30"/>
      <c r="K25" s="31">
        <v>0.01</v>
      </c>
      <c r="L25" s="32">
        <f t="shared" si="0"/>
        <v>50000</v>
      </c>
      <c r="M25" s="33">
        <v>0</v>
      </c>
      <c r="N25" s="33" t="e">
        <f t="shared" si="25"/>
        <v>#N/A</v>
      </c>
      <c r="O25" s="33" t="e">
        <f t="shared" si="2"/>
        <v>#N/A</v>
      </c>
      <c r="P25" s="8" t="s">
        <v>116</v>
      </c>
      <c r="Q25" s="9">
        <f t="shared" si="9"/>
        <v>50000</v>
      </c>
      <c r="R25" s="9">
        <f t="shared" si="10"/>
        <v>50000</v>
      </c>
      <c r="S25" s="9">
        <f t="shared" si="11"/>
        <v>50000</v>
      </c>
      <c r="T25" s="9">
        <f t="shared" si="12"/>
        <v>50000</v>
      </c>
      <c r="U25" s="9">
        <f t="shared" si="13"/>
        <v>41666.666666666664</v>
      </c>
      <c r="V25" s="9">
        <f t="shared" si="14"/>
        <v>35714.285714285717</v>
      </c>
      <c r="W25" s="9">
        <f t="shared" si="15"/>
        <v>31250</v>
      </c>
      <c r="X25" s="9">
        <f t="shared" si="16"/>
        <v>27777.777777777777</v>
      </c>
      <c r="Y25" s="33">
        <f t="shared" si="3"/>
        <v>0</v>
      </c>
      <c r="Z25" s="33" t="str">
        <f t="shared" si="7"/>
        <v>T20</v>
      </c>
      <c r="AA25" s="35">
        <f t="shared" si="17"/>
        <v>0</v>
      </c>
      <c r="AB25" s="35">
        <f t="shared" si="18"/>
        <v>0</v>
      </c>
      <c r="AC25" s="35">
        <f t="shared" si="19"/>
        <v>0</v>
      </c>
      <c r="AD25" s="35">
        <f t="shared" si="20"/>
        <v>0</v>
      </c>
      <c r="AE25" s="35">
        <f t="shared" si="21"/>
        <v>0</v>
      </c>
      <c r="AF25" s="35">
        <f t="shared" si="22"/>
        <v>0</v>
      </c>
      <c r="AG25" s="35">
        <f t="shared" si="23"/>
        <v>0</v>
      </c>
      <c r="AH25" s="35">
        <f t="shared" si="24"/>
        <v>0</v>
      </c>
    </row>
    <row r="26" spans="1:34" s="8" customFormat="1" ht="18" customHeight="1">
      <c r="A26" s="24"/>
      <c r="B26" s="25"/>
      <c r="C26" s="25"/>
      <c r="D26" s="25"/>
      <c r="E26" s="25" t="s">
        <v>202</v>
      </c>
      <c r="F26" s="27"/>
      <c r="G26" s="28">
        <f t="shared" si="5"/>
        <v>0</v>
      </c>
      <c r="H26" s="28">
        <f t="shared" si="8"/>
        <v>0</v>
      </c>
      <c r="I26" s="29">
        <f t="shared" si="6"/>
        <v>0</v>
      </c>
      <c r="J26" s="30"/>
      <c r="K26" s="31">
        <v>0.01</v>
      </c>
      <c r="L26" s="32">
        <f t="shared" si="0"/>
        <v>50000</v>
      </c>
      <c r="M26" s="33">
        <v>0</v>
      </c>
      <c r="N26" s="33" t="e">
        <f t="shared" si="25"/>
        <v>#N/A</v>
      </c>
      <c r="O26" s="33" t="e">
        <f>IF(E26=0,0,IF(E26=E25,VLOOKUP(E26,P:X,VLOOKUP(E26,P:Y,10,0),0),IF(P26=E26,VLOOKUP(E26,P:X,VLOOKUP(E26,P:Y,10,0),0),L26)))</f>
        <v>#N/A</v>
      </c>
      <c r="P26" s="8" t="s">
        <v>117</v>
      </c>
      <c r="Q26" s="9">
        <f t="shared" si="9"/>
        <v>50000</v>
      </c>
      <c r="R26" s="9">
        <f t="shared" si="10"/>
        <v>50000</v>
      </c>
      <c r="S26" s="9">
        <f t="shared" si="11"/>
        <v>50000</v>
      </c>
      <c r="T26" s="9">
        <f t="shared" si="12"/>
        <v>40000</v>
      </c>
      <c r="U26" s="9">
        <f t="shared" si="13"/>
        <v>33333.333333333336</v>
      </c>
      <c r="V26" s="9">
        <f t="shared" si="14"/>
        <v>28571.428571428572</v>
      </c>
      <c r="W26" s="9">
        <f t="shared" si="15"/>
        <v>25000</v>
      </c>
      <c r="X26" s="9">
        <f t="shared" si="16"/>
        <v>22222.222222222223</v>
      </c>
      <c r="Y26" s="33">
        <f t="shared" si="3"/>
        <v>0</v>
      </c>
      <c r="Z26" s="33" t="str">
        <f t="shared" si="7"/>
        <v>T21</v>
      </c>
      <c r="AA26" s="35">
        <f t="shared" si="17"/>
        <v>0</v>
      </c>
      <c r="AB26" s="35">
        <f t="shared" si="18"/>
        <v>0</v>
      </c>
      <c r="AC26" s="35">
        <f t="shared" si="19"/>
        <v>0</v>
      </c>
      <c r="AD26" s="35">
        <f t="shared" si="20"/>
        <v>0</v>
      </c>
      <c r="AE26" s="35">
        <f t="shared" si="21"/>
        <v>0</v>
      </c>
      <c r="AF26" s="35">
        <f t="shared" si="22"/>
        <v>0</v>
      </c>
      <c r="AG26" s="35">
        <f t="shared" si="23"/>
        <v>0</v>
      </c>
      <c r="AH26" s="35">
        <f t="shared" si="24"/>
        <v>0</v>
      </c>
    </row>
    <row r="27" spans="1:34" s="8" customFormat="1" ht="18" customHeight="1">
      <c r="A27" s="24"/>
      <c r="B27" s="25"/>
      <c r="C27" s="25"/>
      <c r="D27" s="25"/>
      <c r="E27" s="25" t="s">
        <v>202</v>
      </c>
      <c r="F27" s="27"/>
      <c r="G27" s="28">
        <f t="shared" si="5"/>
        <v>0</v>
      </c>
      <c r="H27" s="28">
        <f t="shared" si="8"/>
        <v>0</v>
      </c>
      <c r="I27" s="29">
        <f t="shared" si="6"/>
        <v>0</v>
      </c>
      <c r="J27" s="30"/>
      <c r="K27" s="31">
        <v>0.01</v>
      </c>
      <c r="L27" s="32">
        <f t="shared" si="0"/>
        <v>50000</v>
      </c>
      <c r="M27" s="33">
        <v>0</v>
      </c>
      <c r="N27" s="33" t="e">
        <f t="shared" si="25"/>
        <v>#N/A</v>
      </c>
      <c r="O27" s="33" t="e">
        <f t="shared" ref="O27:O29" si="26">IF(E27=0,0,IF(E27=E26,VLOOKUP(E27,P:X,VLOOKUP(E27,P:Y,10,0),0),IF(P27=E27,VLOOKUP(E27,P:X,VLOOKUP(E27,P:Y,10,0),0),L27)))</f>
        <v>#N/A</v>
      </c>
      <c r="P27" s="8" t="s">
        <v>118</v>
      </c>
      <c r="Q27" s="9">
        <f t="shared" si="9"/>
        <v>50000</v>
      </c>
      <c r="R27" s="9">
        <f t="shared" si="10"/>
        <v>50000</v>
      </c>
      <c r="S27" s="9">
        <f t="shared" si="11"/>
        <v>37500</v>
      </c>
      <c r="T27" s="9">
        <f t="shared" si="12"/>
        <v>30000</v>
      </c>
      <c r="U27" s="9">
        <f t="shared" si="13"/>
        <v>25000</v>
      </c>
      <c r="V27" s="9">
        <f t="shared" si="14"/>
        <v>21428.571428571428</v>
      </c>
      <c r="W27" s="9">
        <f t="shared" si="15"/>
        <v>18750</v>
      </c>
      <c r="X27" s="9">
        <f t="shared" si="16"/>
        <v>16666.666666666668</v>
      </c>
      <c r="Y27" s="33">
        <f t="shared" si="3"/>
        <v>0</v>
      </c>
      <c r="Z27" s="33" t="str">
        <f t="shared" si="7"/>
        <v>T22</v>
      </c>
      <c r="AA27" s="35">
        <f t="shared" si="17"/>
        <v>0</v>
      </c>
      <c r="AB27" s="35">
        <f t="shared" si="18"/>
        <v>0</v>
      </c>
      <c r="AC27" s="35">
        <f t="shared" si="19"/>
        <v>0</v>
      </c>
      <c r="AD27" s="35">
        <f t="shared" si="20"/>
        <v>0</v>
      </c>
      <c r="AE27" s="35">
        <f t="shared" si="21"/>
        <v>0</v>
      </c>
      <c r="AF27" s="35">
        <f t="shared" si="22"/>
        <v>0</v>
      </c>
      <c r="AG27" s="35">
        <f t="shared" si="23"/>
        <v>0</v>
      </c>
      <c r="AH27" s="35">
        <f t="shared" si="24"/>
        <v>0</v>
      </c>
    </row>
    <row r="28" spans="1:34" s="8" customFormat="1" ht="18" customHeight="1">
      <c r="A28" s="24"/>
      <c r="B28" s="25"/>
      <c r="C28" s="25"/>
      <c r="D28" s="25"/>
      <c r="E28" s="25" t="s">
        <v>202</v>
      </c>
      <c r="F28" s="27"/>
      <c r="G28" s="28">
        <f t="shared" si="5"/>
        <v>0</v>
      </c>
      <c r="H28" s="28">
        <f t="shared" si="8"/>
        <v>0</v>
      </c>
      <c r="I28" s="29">
        <f t="shared" si="6"/>
        <v>0</v>
      </c>
      <c r="J28" s="30"/>
      <c r="K28" s="31">
        <v>0.01</v>
      </c>
      <c r="L28" s="32">
        <f t="shared" si="0"/>
        <v>50000</v>
      </c>
      <c r="M28" s="33">
        <v>0</v>
      </c>
      <c r="N28" s="33" t="e">
        <f t="shared" si="25"/>
        <v>#N/A</v>
      </c>
      <c r="O28" s="33" t="e">
        <f t="shared" si="26"/>
        <v>#N/A</v>
      </c>
      <c r="P28" s="8" t="s">
        <v>119</v>
      </c>
      <c r="Q28" s="9">
        <f t="shared" si="9"/>
        <v>50000</v>
      </c>
      <c r="R28" s="9">
        <f t="shared" si="10"/>
        <v>33333.333333333336</v>
      </c>
      <c r="S28" s="9">
        <f t="shared" si="11"/>
        <v>25000</v>
      </c>
      <c r="T28" s="9">
        <f t="shared" si="12"/>
        <v>20000</v>
      </c>
      <c r="U28" s="9">
        <f t="shared" si="13"/>
        <v>16666.666666666668</v>
      </c>
      <c r="V28" s="9">
        <f t="shared" si="14"/>
        <v>14285.714285714286</v>
      </c>
      <c r="W28" s="9">
        <f t="shared" si="15"/>
        <v>12500</v>
      </c>
      <c r="X28" s="9">
        <f t="shared" si="16"/>
        <v>11111.111111111111</v>
      </c>
      <c r="Y28" s="33">
        <f t="shared" si="3"/>
        <v>0</v>
      </c>
      <c r="Z28" s="33" t="str">
        <f t="shared" si="7"/>
        <v>T23</v>
      </c>
      <c r="AA28" s="35">
        <f t="shared" si="17"/>
        <v>0</v>
      </c>
      <c r="AB28" s="35">
        <f t="shared" si="18"/>
        <v>0</v>
      </c>
      <c r="AC28" s="35">
        <f t="shared" si="19"/>
        <v>0</v>
      </c>
      <c r="AD28" s="35">
        <f t="shared" si="20"/>
        <v>0</v>
      </c>
      <c r="AE28" s="35">
        <f t="shared" si="21"/>
        <v>0</v>
      </c>
      <c r="AF28" s="35">
        <f t="shared" si="22"/>
        <v>0</v>
      </c>
      <c r="AG28" s="35">
        <f t="shared" si="23"/>
        <v>0</v>
      </c>
      <c r="AH28" s="35">
        <f t="shared" si="24"/>
        <v>0</v>
      </c>
    </row>
    <row r="29" spans="1:34" s="8" customFormat="1" ht="18" customHeight="1">
      <c r="A29" s="24"/>
      <c r="B29" s="25"/>
      <c r="C29" s="25"/>
      <c r="D29" s="25"/>
      <c r="E29" s="25" t="s">
        <v>202</v>
      </c>
      <c r="F29" s="27"/>
      <c r="G29" s="28">
        <f t="shared" si="5"/>
        <v>0</v>
      </c>
      <c r="H29" s="28">
        <f t="shared" si="8"/>
        <v>0</v>
      </c>
      <c r="I29" s="29">
        <f t="shared" si="6"/>
        <v>0</v>
      </c>
      <c r="J29" s="30"/>
      <c r="K29" s="31">
        <v>0.01</v>
      </c>
      <c r="L29" s="32">
        <f t="shared" si="0"/>
        <v>50000</v>
      </c>
      <c r="M29" s="33">
        <v>0</v>
      </c>
      <c r="N29" s="33" t="e">
        <f t="shared" si="25"/>
        <v>#N/A</v>
      </c>
      <c r="O29" s="33" t="e">
        <f t="shared" si="26"/>
        <v>#N/A</v>
      </c>
      <c r="P29" s="8" t="s">
        <v>120</v>
      </c>
      <c r="Q29" s="9">
        <f t="shared" si="9"/>
        <v>25000</v>
      </c>
      <c r="R29" s="9">
        <f t="shared" si="10"/>
        <v>16666.666666666668</v>
      </c>
      <c r="S29" s="9">
        <f t="shared" si="11"/>
        <v>12500</v>
      </c>
      <c r="T29" s="9">
        <f t="shared" si="12"/>
        <v>10000</v>
      </c>
      <c r="U29" s="9">
        <f t="shared" si="13"/>
        <v>8333.3333333333339</v>
      </c>
      <c r="V29" s="9">
        <f t="shared" si="14"/>
        <v>7142.8571428571431</v>
      </c>
      <c r="W29" s="9">
        <f t="shared" si="15"/>
        <v>6250</v>
      </c>
      <c r="X29" s="9">
        <f t="shared" si="16"/>
        <v>5555.5555555555557</v>
      </c>
      <c r="Y29" s="33">
        <f t="shared" si="3"/>
        <v>0</v>
      </c>
      <c r="Z29" s="33" t="str">
        <f t="shared" si="7"/>
        <v>T24</v>
      </c>
      <c r="AA29" s="35">
        <f t="shared" si="17"/>
        <v>0</v>
      </c>
      <c r="AB29" s="35">
        <f t="shared" si="18"/>
        <v>0</v>
      </c>
      <c r="AC29" s="35">
        <f t="shared" si="19"/>
        <v>0</v>
      </c>
      <c r="AD29" s="35">
        <f t="shared" si="20"/>
        <v>0</v>
      </c>
      <c r="AE29" s="35">
        <f t="shared" si="21"/>
        <v>0</v>
      </c>
      <c r="AF29" s="35">
        <f t="shared" si="22"/>
        <v>0</v>
      </c>
      <c r="AG29" s="35">
        <f t="shared" si="23"/>
        <v>0</v>
      </c>
      <c r="AH29" s="35">
        <f t="shared" si="24"/>
        <v>0</v>
      </c>
    </row>
    <row r="30" spans="1:34" ht="18" customHeight="1">
      <c r="A30" s="36"/>
      <c r="B30" s="37"/>
      <c r="C30" s="38"/>
      <c r="D30" s="39"/>
      <c r="E30" s="40"/>
      <c r="F30" s="41"/>
      <c r="G30" s="42"/>
      <c r="H30" s="42"/>
      <c r="I30" s="40"/>
      <c r="J30" s="43"/>
      <c r="K30" s="43"/>
      <c r="L30" s="43"/>
      <c r="M30" s="43"/>
      <c r="N30" s="43"/>
      <c r="O30" s="43"/>
      <c r="P30" s="8"/>
      <c r="Q30" s="9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34" ht="15">
      <c r="A31" s="36"/>
      <c r="B31" s="45"/>
      <c r="C31" s="46"/>
      <c r="D31" s="46"/>
      <c r="E31" s="46"/>
      <c r="F31" s="47"/>
      <c r="G31" s="48"/>
      <c r="H31" s="48"/>
      <c r="I31" s="36"/>
      <c r="J31" s="36"/>
      <c r="K31" s="36"/>
      <c r="L31" s="36"/>
      <c r="M31" s="36"/>
      <c r="N31" s="36"/>
      <c r="O31" s="36"/>
      <c r="P31" s="36"/>
      <c r="Q31" s="9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34" ht="15">
      <c r="A32" s="36"/>
      <c r="B32" s="45"/>
      <c r="C32" s="46"/>
      <c r="D32" s="46"/>
      <c r="E32" s="46"/>
      <c r="F32" s="47"/>
      <c r="G32" s="48"/>
      <c r="H32" s="48"/>
      <c r="I32" s="36"/>
      <c r="J32" s="36"/>
      <c r="K32" s="36"/>
      <c r="L32" s="36"/>
      <c r="M32" s="36"/>
      <c r="N32" s="36"/>
      <c r="O32" s="36"/>
      <c r="P32" s="36"/>
      <c r="Q32" s="9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15">
      <c r="A33" s="36"/>
      <c r="B33" s="45"/>
      <c r="C33" s="46"/>
      <c r="D33" s="46"/>
      <c r="E33" s="46"/>
      <c r="F33" s="47"/>
      <c r="G33" s="48"/>
      <c r="H33" s="48"/>
      <c r="I33" s="36"/>
      <c r="J33" s="36"/>
      <c r="K33" s="36"/>
      <c r="L33" s="36"/>
      <c r="M33" s="36"/>
      <c r="N33" s="36"/>
      <c r="O33" s="36"/>
      <c r="P33" s="36"/>
      <c r="Q33" s="9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5">
      <c r="A34" s="36"/>
      <c r="B34" s="45"/>
      <c r="C34" s="37"/>
      <c r="D34" s="39"/>
      <c r="E34" s="40"/>
      <c r="F34" s="41"/>
      <c r="G34" s="42"/>
      <c r="H34" s="42"/>
      <c r="I34" s="40"/>
      <c r="J34" s="43"/>
      <c r="K34" s="43"/>
      <c r="L34" s="43"/>
      <c r="M34" s="43"/>
      <c r="N34" s="43"/>
      <c r="O34" s="43"/>
      <c r="P34" s="8"/>
      <c r="Q34" s="9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>
      <c r="B35" s="45"/>
      <c r="P35" s="8"/>
      <c r="Q35" s="9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>
      <c r="A36" s="50"/>
      <c r="B36" s="50"/>
      <c r="I36" s="44"/>
      <c r="P36" s="8"/>
      <c r="Q36" s="9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>
      <c r="A37" s="50"/>
      <c r="B37" s="50"/>
      <c r="I37" s="44"/>
      <c r="P37" s="8"/>
      <c r="Q37" s="9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>
      <c r="A38" s="50"/>
      <c r="B38" s="50"/>
      <c r="I38" s="44"/>
      <c r="P38" s="8"/>
      <c r="Q38" s="9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>
      <c r="A39" s="50"/>
      <c r="B39" s="50"/>
      <c r="I39" s="44"/>
      <c r="P39" s="8"/>
      <c r="Q39" s="9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>
      <c r="A40" s="50"/>
      <c r="B40" s="50"/>
      <c r="I40" s="44"/>
      <c r="P40" s="8"/>
      <c r="Q40" s="9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>
      <c r="A41" s="50"/>
      <c r="B41" s="50"/>
      <c r="I41" s="44"/>
      <c r="P41" s="8"/>
      <c r="Q41" s="9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>
      <c r="A42" s="50"/>
      <c r="B42" s="50"/>
      <c r="I42" s="44"/>
      <c r="P42" s="8"/>
      <c r="Q42" s="9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>
      <c r="A43" s="50"/>
      <c r="B43" s="50"/>
      <c r="I43" s="44"/>
      <c r="P43" s="8"/>
      <c r="Q43" s="9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>
      <c r="A44" s="50"/>
      <c r="B44" s="50"/>
      <c r="I44" s="44"/>
      <c r="P44" s="8"/>
      <c r="Q44" s="9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>
      <c r="A45" s="50"/>
      <c r="B45" s="50"/>
      <c r="I45" s="44"/>
      <c r="P45" s="8"/>
      <c r="Q45" s="9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>
      <c r="A46" s="50"/>
      <c r="B46" s="50"/>
      <c r="I46" s="44"/>
      <c r="P46" s="8"/>
      <c r="Q46" s="9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>
      <c r="A47" s="50"/>
      <c r="B47" s="50"/>
      <c r="I47" s="44"/>
      <c r="P47" s="8"/>
      <c r="Q47" s="9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>
      <c r="A48" s="50"/>
      <c r="B48" s="50"/>
      <c r="I48" s="44"/>
      <c r="P48" s="8"/>
      <c r="Q48" s="9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>
      <c r="A49" s="50"/>
      <c r="B49" s="50"/>
      <c r="I49" s="44"/>
      <c r="P49" s="8"/>
      <c r="Q49" s="9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>
      <c r="A50" s="50"/>
      <c r="B50" s="50"/>
      <c r="I50" s="44"/>
      <c r="P50" s="8"/>
      <c r="Q50" s="9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>
      <c r="A51" s="50"/>
      <c r="B51" s="50"/>
      <c r="I51" s="44"/>
      <c r="P51" s="8"/>
      <c r="Q51" s="9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>
      <c r="A52" s="50"/>
      <c r="B52" s="50"/>
      <c r="I52" s="44"/>
      <c r="P52" s="8"/>
      <c r="Q52" s="9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>
      <c r="A53" s="50"/>
      <c r="B53" s="50"/>
      <c r="I53" s="44"/>
      <c r="P53" s="8"/>
      <c r="Q53" s="9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>
      <c r="A54" s="50"/>
      <c r="B54" s="50"/>
      <c r="I54" s="44"/>
      <c r="P54" s="8"/>
      <c r="Q54" s="9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>
      <c r="A55" s="50"/>
      <c r="B55" s="50"/>
      <c r="I55" s="44"/>
      <c r="P55" s="8"/>
      <c r="Q55" s="9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>
      <c r="A56" s="50"/>
      <c r="B56" s="50"/>
      <c r="I56" s="44"/>
      <c r="P56" s="8"/>
      <c r="Q56" s="9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>
      <c r="A57" s="50"/>
      <c r="B57" s="50"/>
      <c r="I57" s="44"/>
      <c r="P57" s="8"/>
      <c r="Q57" s="9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>
      <c r="A58" s="50"/>
      <c r="B58" s="50"/>
      <c r="I58" s="44"/>
      <c r="P58" s="8"/>
      <c r="Q58" s="9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>
      <c r="A59" s="50"/>
      <c r="B59" s="50"/>
      <c r="I59" s="44"/>
      <c r="P59" s="8"/>
      <c r="Q59" s="9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>
      <c r="A60" s="50"/>
      <c r="B60" s="50"/>
      <c r="I60" s="44"/>
      <c r="P60" s="8"/>
      <c r="Q60" s="9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>
      <c r="A61" s="50"/>
      <c r="B61" s="50"/>
      <c r="I61" s="44"/>
      <c r="P61" s="8"/>
      <c r="Q61" s="9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>
      <c r="A62" s="50"/>
      <c r="B62" s="50"/>
      <c r="I62" s="44"/>
      <c r="P62" s="8"/>
      <c r="Q62" s="9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>
      <c r="A63" s="50"/>
      <c r="B63" s="50"/>
      <c r="I63" s="44"/>
      <c r="P63" s="8"/>
      <c r="Q63" s="9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>
      <c r="A64" s="50"/>
      <c r="B64" s="50"/>
      <c r="I64" s="44"/>
      <c r="P64" s="8"/>
      <c r="Q64" s="9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>
      <c r="A65" s="50"/>
      <c r="B65" s="50"/>
      <c r="I65" s="44"/>
      <c r="P65" s="8"/>
      <c r="Q65" s="9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>
      <c r="A66" s="50"/>
      <c r="B66" s="50"/>
      <c r="I66" s="44"/>
      <c r="P66" s="8"/>
      <c r="Q66" s="9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>
      <c r="A67" s="50"/>
      <c r="B67" s="50"/>
      <c r="I67" s="44"/>
      <c r="P67" s="8"/>
      <c r="Q67" s="9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>
      <c r="A68" s="50"/>
      <c r="B68" s="50"/>
      <c r="I68" s="44"/>
      <c r="P68" s="8"/>
      <c r="Q68" s="9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>
      <c r="A69" s="50"/>
      <c r="B69" s="50"/>
      <c r="I69" s="44"/>
      <c r="P69" s="8"/>
      <c r="Q69" s="9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>
      <c r="A70" s="50"/>
      <c r="B70" s="50"/>
      <c r="I70" s="44"/>
      <c r="P70" s="8"/>
      <c r="Q70" s="9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>
      <c r="A71" s="50"/>
      <c r="B71" s="50"/>
      <c r="I71" s="44"/>
      <c r="P71" s="8"/>
      <c r="Q71" s="9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>
      <c r="A72" s="50"/>
      <c r="B72" s="50"/>
      <c r="I72" s="44"/>
      <c r="P72" s="8"/>
      <c r="Q72" s="9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>
      <c r="A73" s="50"/>
      <c r="B73" s="50"/>
      <c r="I73" s="44"/>
      <c r="P73" s="8"/>
      <c r="Q73" s="9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>
      <c r="A74" s="50"/>
      <c r="B74" s="50"/>
      <c r="I74" s="44"/>
      <c r="P74" s="8"/>
      <c r="Q74" s="9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>
      <c r="A75" s="50"/>
      <c r="B75" s="50"/>
      <c r="I75" s="44"/>
      <c r="P75" s="8"/>
      <c r="Q75" s="9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>
      <c r="A76" s="50"/>
      <c r="B76" s="50"/>
      <c r="I76" s="44"/>
      <c r="P76" s="8"/>
      <c r="Q76" s="9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>
      <c r="A77" s="50"/>
      <c r="B77" s="50"/>
      <c r="I77" s="44"/>
      <c r="P77" s="8"/>
      <c r="Q77" s="9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>
      <c r="A78" s="50"/>
      <c r="B78" s="50"/>
      <c r="I78" s="44"/>
      <c r="P78" s="8"/>
      <c r="Q78" s="9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>
      <c r="A79" s="50"/>
      <c r="B79" s="50"/>
      <c r="I79" s="44"/>
      <c r="P79" s="8"/>
      <c r="Q79" s="9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>
      <c r="A80" s="50"/>
      <c r="B80" s="50"/>
      <c r="I80" s="44"/>
      <c r="P80" s="8"/>
      <c r="Q80" s="9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>
      <c r="A81" s="50"/>
      <c r="B81" s="50"/>
      <c r="I81" s="44"/>
      <c r="P81" s="8"/>
      <c r="Q81" s="9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>
      <c r="A82" s="50"/>
      <c r="B82" s="50"/>
      <c r="I82" s="44"/>
      <c r="P82" s="8"/>
      <c r="Q82" s="9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>
      <c r="A83" s="50"/>
      <c r="B83" s="50"/>
      <c r="I83" s="44"/>
      <c r="P83" s="8"/>
      <c r="Q83" s="9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>
      <c r="A84" s="50"/>
      <c r="B84" s="50"/>
      <c r="I84" s="44"/>
      <c r="P84" s="8"/>
      <c r="Q84" s="9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>
      <c r="A85" s="50"/>
      <c r="B85" s="50"/>
      <c r="I85" s="44"/>
      <c r="P85" s="8"/>
      <c r="Q85" s="9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>
      <c r="A86" s="50"/>
      <c r="B86" s="50"/>
      <c r="I86" s="44"/>
      <c r="P86" s="8"/>
      <c r="Q86" s="9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>
      <c r="A87" s="50"/>
      <c r="B87" s="50"/>
      <c r="I87" s="44"/>
      <c r="P87" s="8"/>
      <c r="Q87" s="9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>
      <c r="A88" s="50"/>
      <c r="B88" s="50"/>
      <c r="I88" s="44"/>
      <c r="P88" s="8"/>
      <c r="Q88" s="9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>
      <c r="A89" s="50"/>
      <c r="B89" s="50"/>
      <c r="I89" s="44"/>
      <c r="P89" s="8"/>
      <c r="Q89" s="9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>
      <c r="A90" s="50"/>
      <c r="B90" s="50"/>
      <c r="I90" s="44"/>
      <c r="P90" s="8"/>
      <c r="Q90" s="9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>
      <c r="A91" s="50"/>
      <c r="B91" s="50"/>
      <c r="I91" s="44"/>
      <c r="P91" s="8"/>
      <c r="Q91" s="9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>
      <c r="A92" s="50"/>
      <c r="B92" s="50"/>
      <c r="I92" s="44"/>
      <c r="P92" s="8"/>
      <c r="Q92" s="9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:28">
      <c r="A93" s="50"/>
      <c r="B93" s="50"/>
      <c r="I93" s="44"/>
      <c r="P93" s="8"/>
      <c r="Q93" s="9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>
      <c r="A94" s="50"/>
      <c r="B94" s="50"/>
      <c r="I94" s="44"/>
      <c r="P94" s="53"/>
      <c r="Q94" s="44"/>
    </row>
    <row r="95" spans="1:28">
      <c r="A95" s="50"/>
      <c r="B95" s="50"/>
      <c r="I95" s="44"/>
      <c r="P95" s="53"/>
      <c r="Q95" s="44"/>
    </row>
    <row r="96" spans="1:28">
      <c r="A96" s="50"/>
      <c r="B96" s="50"/>
      <c r="I96" s="44"/>
      <c r="P96" s="53"/>
      <c r="Q96" s="44"/>
    </row>
    <row r="97" spans="1:17">
      <c r="A97" s="50"/>
      <c r="B97" s="50"/>
      <c r="I97" s="44"/>
      <c r="P97" s="53"/>
      <c r="Q97" s="44"/>
    </row>
    <row r="98" spans="1:17">
      <c r="A98" s="50"/>
      <c r="B98" s="50"/>
      <c r="I98" s="44"/>
      <c r="P98" s="53"/>
      <c r="Q98" s="44"/>
    </row>
    <row r="99" spans="1:17">
      <c r="A99" s="50"/>
      <c r="B99" s="50"/>
      <c r="I99" s="44"/>
      <c r="P99" s="53"/>
      <c r="Q99" s="44"/>
    </row>
    <row r="100" spans="1:17">
      <c r="A100" s="50"/>
      <c r="B100" s="50"/>
      <c r="I100" s="44"/>
      <c r="P100" s="53"/>
      <c r="Q100" s="44"/>
    </row>
    <row r="101" spans="1:17">
      <c r="A101" s="50"/>
      <c r="B101" s="50"/>
      <c r="I101" s="44"/>
      <c r="P101" s="53"/>
      <c r="Q101" s="44"/>
    </row>
    <row r="102" spans="1:17">
      <c r="A102" s="50"/>
      <c r="B102" s="50"/>
      <c r="I102" s="44"/>
      <c r="P102" s="53"/>
      <c r="Q102" s="44"/>
    </row>
    <row r="103" spans="1:17">
      <c r="A103" s="50"/>
      <c r="B103" s="50"/>
      <c r="I103" s="44"/>
      <c r="P103" s="53"/>
      <c r="Q103" s="44"/>
    </row>
    <row r="104" spans="1:17">
      <c r="A104" s="50"/>
      <c r="B104" s="50"/>
      <c r="I104" s="44"/>
      <c r="P104" s="53"/>
      <c r="Q104" s="44"/>
    </row>
  </sheetData>
  <mergeCells count="6">
    <mergeCell ref="K5:L5"/>
    <mergeCell ref="A1:L1"/>
    <mergeCell ref="A2:L2"/>
    <mergeCell ref="A3:I4"/>
    <mergeCell ref="K3:L3"/>
    <mergeCell ref="K4:L4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4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H104"/>
  <sheetViews>
    <sheetView showZeros="0" workbookViewId="0">
      <selection activeCell="A6" sqref="A6:E25"/>
    </sheetView>
  </sheetViews>
  <sheetFormatPr defaultColWidth="9.15234375" defaultRowHeight="17.600000000000001"/>
  <cols>
    <col min="1" max="1" width="29.23046875" style="49" customWidth="1"/>
    <col min="2" max="2" width="8.4609375" style="54" customWidth="1"/>
    <col min="3" max="3" width="6.84375" style="50" customWidth="1"/>
    <col min="4" max="4" width="16.69140625" style="50" customWidth="1"/>
    <col min="5" max="5" width="8.23046875" style="50" customWidth="1"/>
    <col min="6" max="6" width="9.53515625" style="51" customWidth="1"/>
    <col min="7" max="7" width="10.15234375" style="52" customWidth="1"/>
    <col min="8" max="8" width="11.84375" style="52" customWidth="1"/>
    <col min="9" max="9" width="14.4609375" style="50" customWidth="1"/>
    <col min="10" max="10" width="6.4609375" style="44" customWidth="1"/>
    <col min="11" max="11" width="5.69140625" style="44" customWidth="1"/>
    <col min="12" max="12" width="10.4609375" style="44" customWidth="1"/>
    <col min="13" max="15" width="10.4609375" style="44" hidden="1" customWidth="1"/>
    <col min="16" max="16" width="7.4609375" style="44" hidden="1" customWidth="1"/>
    <col min="17" max="17" width="9.23046875" style="53" hidden="1" customWidth="1"/>
    <col min="18" max="34" width="0" style="44" hidden="1" customWidth="1"/>
    <col min="35" max="16384" width="9.15234375" style="44"/>
  </cols>
  <sheetData>
    <row r="1" spans="1:34" s="6" customFormat="1" ht="33.65" customHeight="1">
      <c r="A1" s="252" t="s">
        <v>83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4"/>
      <c r="N1" s="4"/>
      <c r="O1" s="4"/>
      <c r="P1" s="5"/>
      <c r="Q1" s="5"/>
      <c r="R1" s="5"/>
      <c r="S1" s="5"/>
      <c r="T1" s="5"/>
      <c r="U1" s="5"/>
    </row>
    <row r="2" spans="1:34" s="8" customFormat="1" ht="36" customHeight="1" thickBot="1">
      <c r="A2" s="253" t="s">
        <v>152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7"/>
      <c r="N2" s="7"/>
      <c r="O2" s="7"/>
      <c r="Q2" s="9"/>
    </row>
    <row r="3" spans="1:34" s="8" customFormat="1" ht="18.649999999999999" customHeight="1">
      <c r="A3" s="254" t="s">
        <v>237</v>
      </c>
      <c r="B3" s="254"/>
      <c r="C3" s="254"/>
      <c r="D3" s="254"/>
      <c r="E3" s="254"/>
      <c r="F3" s="254"/>
      <c r="G3" s="254"/>
      <c r="H3" s="254"/>
      <c r="I3" s="254"/>
      <c r="J3" s="10"/>
      <c r="K3" s="255" t="s">
        <v>86</v>
      </c>
      <c r="L3" s="256"/>
      <c r="M3" s="11"/>
      <c r="N3" s="11"/>
      <c r="O3" s="11"/>
      <c r="Q3" s="9"/>
    </row>
    <row r="4" spans="1:34" s="8" customFormat="1" ht="21.65" customHeight="1" thickBot="1">
      <c r="A4" s="254"/>
      <c r="B4" s="254"/>
      <c r="C4" s="254"/>
      <c r="D4" s="254"/>
      <c r="E4" s="254"/>
      <c r="F4" s="254"/>
      <c r="G4" s="254"/>
      <c r="H4" s="254"/>
      <c r="I4" s="254"/>
      <c r="J4" s="12"/>
      <c r="K4" s="257">
        <v>5000000</v>
      </c>
      <c r="L4" s="258"/>
      <c r="M4" s="13"/>
      <c r="N4" s="13"/>
      <c r="O4" s="13"/>
      <c r="Q4" s="9"/>
    </row>
    <row r="5" spans="1:34" s="8" customFormat="1" ht="27" customHeight="1">
      <c r="A5" s="14" t="s">
        <v>87</v>
      </c>
      <c r="B5" s="15" t="s">
        <v>49</v>
      </c>
      <c r="C5" s="16" t="s">
        <v>88</v>
      </c>
      <c r="D5" s="17" t="s">
        <v>89</v>
      </c>
      <c r="E5" s="18" t="s">
        <v>90</v>
      </c>
      <c r="F5" s="19" t="s">
        <v>91</v>
      </c>
      <c r="G5" s="20" t="s">
        <v>92</v>
      </c>
      <c r="H5" s="20" t="s">
        <v>93</v>
      </c>
      <c r="I5" s="21" t="s">
        <v>94</v>
      </c>
      <c r="J5" s="22"/>
      <c r="K5" s="259" t="s">
        <v>95</v>
      </c>
      <c r="L5" s="260"/>
      <c r="M5" s="23"/>
      <c r="N5" s="23"/>
      <c r="O5" s="23"/>
      <c r="Q5" s="9">
        <v>2</v>
      </c>
      <c r="R5" s="8">
        <v>3</v>
      </c>
      <c r="S5" s="8">
        <v>4</v>
      </c>
      <c r="T5" s="8">
        <v>5</v>
      </c>
      <c r="U5" s="8">
        <v>6</v>
      </c>
      <c r="V5" s="8">
        <v>7</v>
      </c>
      <c r="W5" s="8">
        <v>8</v>
      </c>
      <c r="X5" s="8">
        <v>9</v>
      </c>
      <c r="Y5" s="8" t="s">
        <v>96</v>
      </c>
      <c r="AA5" s="9">
        <v>2</v>
      </c>
      <c r="AB5" s="8">
        <v>3</v>
      </c>
      <c r="AC5" s="8">
        <v>4</v>
      </c>
      <c r="AD5" s="8">
        <v>5</v>
      </c>
      <c r="AE5" s="8">
        <v>6</v>
      </c>
      <c r="AF5" s="8">
        <v>7</v>
      </c>
      <c r="AG5" s="8">
        <v>8</v>
      </c>
      <c r="AH5" s="8">
        <v>9</v>
      </c>
    </row>
    <row r="6" spans="1:34" s="34" customFormat="1" ht="18" customHeight="1">
      <c r="A6" s="24" t="s">
        <v>32</v>
      </c>
      <c r="B6" s="25">
        <v>40</v>
      </c>
      <c r="C6" s="25"/>
      <c r="D6" s="26"/>
      <c r="E6" s="25">
        <v>1</v>
      </c>
      <c r="F6" s="27">
        <f>N6</f>
        <v>12</v>
      </c>
      <c r="G6" s="28">
        <f>IF(D6&gt;0,L$12,0)</f>
        <v>0</v>
      </c>
      <c r="H6" s="28">
        <f>IF(E6="",0,IFERROR(O6,0))</f>
        <v>1000000</v>
      </c>
      <c r="I6" s="29">
        <f>G6+H6</f>
        <v>1000000</v>
      </c>
      <c r="J6" s="30"/>
      <c r="K6" s="31">
        <v>0.2</v>
      </c>
      <c r="L6" s="32">
        <f t="shared" ref="L6:L29" si="0">$K$4*K6</f>
        <v>1000000</v>
      </c>
      <c r="M6" s="33">
        <v>12</v>
      </c>
      <c r="N6" s="33">
        <f t="shared" ref="N6:N7" si="1">IF(E6=0,0,IF(E6=E5,VLOOKUP(E6,Z:AH,VLOOKUP(E6,P:Y,10,0),0),IF(P6=E6,VLOOKUP(E6,Z:AH,VLOOKUP(E6,P:Y,10,0),0),M6)))</f>
        <v>12</v>
      </c>
      <c r="O6" s="33">
        <f t="shared" ref="O6:O25" si="2">IF(E6=0,0,IF(E6=E5,VLOOKUP(E6,P:X,VLOOKUP(E6,P:Y,10,0),0),IF(P6=E6,VLOOKUP(E6,P:X,VLOOKUP(E6,P:Y,10,0),0),L6)))</f>
        <v>1000000</v>
      </c>
      <c r="P6" s="8" t="s">
        <v>97</v>
      </c>
      <c r="Q6" s="9"/>
      <c r="R6" s="8"/>
      <c r="S6" s="8"/>
      <c r="T6" s="8"/>
      <c r="U6" s="8"/>
      <c r="V6" s="8"/>
      <c r="W6" s="8"/>
      <c r="X6" s="8"/>
      <c r="Y6" s="33">
        <f t="shared" ref="Y6:Y29" si="3">COUNTIF(E6:E29,P6)</f>
        <v>0</v>
      </c>
      <c r="Z6" s="33" t="str">
        <f>+P6</f>
        <v>T1</v>
      </c>
      <c r="AA6" s="9"/>
      <c r="AB6" s="8"/>
      <c r="AC6" s="8"/>
      <c r="AD6" s="8"/>
      <c r="AE6" s="8"/>
      <c r="AF6" s="8"/>
      <c r="AG6" s="8"/>
      <c r="AH6" s="8"/>
    </row>
    <row r="7" spans="1:34" s="34" customFormat="1" ht="18" customHeight="1">
      <c r="A7" s="24" t="s">
        <v>28</v>
      </c>
      <c r="B7" s="25">
        <v>40</v>
      </c>
      <c r="C7" s="25"/>
      <c r="D7" s="25" t="s">
        <v>238</v>
      </c>
      <c r="E7" s="25">
        <v>2</v>
      </c>
      <c r="F7" s="27">
        <f t="shared" ref="F7:F23" si="4">N7</f>
        <v>10</v>
      </c>
      <c r="G7" s="28">
        <f t="shared" ref="G7:G29" si="5">IF(D7&gt;0,L$12,0)</f>
        <v>300000</v>
      </c>
      <c r="H7" s="28">
        <f>IF(E7="",0,IFERROR(O7,0))</f>
        <v>800000</v>
      </c>
      <c r="I7" s="29">
        <f t="shared" ref="I7:I29" si="6">G7+H7</f>
        <v>1100000</v>
      </c>
      <c r="J7" s="30"/>
      <c r="K7" s="31">
        <v>0.16</v>
      </c>
      <c r="L7" s="32">
        <f t="shared" si="0"/>
        <v>800000</v>
      </c>
      <c r="M7" s="33">
        <v>10</v>
      </c>
      <c r="N7" s="33">
        <f t="shared" si="1"/>
        <v>10</v>
      </c>
      <c r="O7" s="33">
        <f t="shared" si="2"/>
        <v>800000</v>
      </c>
      <c r="P7" s="8" t="s">
        <v>98</v>
      </c>
      <c r="Q7" s="9">
        <f>SUM($L7:$L8)/Q$5</f>
        <v>725000</v>
      </c>
      <c r="R7" s="9">
        <f>SUM($L7:$L9)/R$5</f>
        <v>650000</v>
      </c>
      <c r="S7" s="9">
        <f>SUM($L7:$L10)/S$5</f>
        <v>587500</v>
      </c>
      <c r="T7" s="9">
        <f>SUM($L7:$L11)/T$5</f>
        <v>540000</v>
      </c>
      <c r="U7" s="9">
        <f>SUM($L7:$L12)/U$5</f>
        <v>500000</v>
      </c>
      <c r="V7" s="9">
        <f>SUM($L7:$L13)/V$5</f>
        <v>464285.71428571426</v>
      </c>
      <c r="W7" s="9">
        <f>SUM($L7:$L14)/W$5</f>
        <v>425000</v>
      </c>
      <c r="X7" s="9">
        <f>SUM($L7:$L15)/X$5</f>
        <v>388888.88888888888</v>
      </c>
      <c r="Y7" s="33">
        <f t="shared" si="3"/>
        <v>0</v>
      </c>
      <c r="Z7" s="33" t="str">
        <f t="shared" ref="Z7:Z29" si="7">+P7</f>
        <v>T2</v>
      </c>
      <c r="AA7" s="35">
        <f>SUM($M7:$M8)/AA$5</f>
        <v>9</v>
      </c>
      <c r="AB7" s="35">
        <f>SUM($M7:$M9)/AB$5</f>
        <v>8.3333333333333339</v>
      </c>
      <c r="AC7" s="35">
        <f>SUM($M7:$M10)/AC$5</f>
        <v>7.75</v>
      </c>
      <c r="AD7" s="35">
        <f>SUM($M7:$M11)/AD$5</f>
        <v>7.2</v>
      </c>
      <c r="AE7" s="35">
        <f>SUM($M7:$M12)/AE$5</f>
        <v>6.666666666666667</v>
      </c>
      <c r="AF7" s="35">
        <f>SUM($M7:$M13)/AF$5</f>
        <v>6.1428571428571432</v>
      </c>
      <c r="AG7" s="35">
        <f>SUM($M7:$M14)/AG$5</f>
        <v>5.625</v>
      </c>
      <c r="AH7" s="35">
        <f>SUM($M7:$M15)/AH$5</f>
        <v>5.1111111111111107</v>
      </c>
    </row>
    <row r="8" spans="1:34" s="34" customFormat="1" ht="18" customHeight="1">
      <c r="A8" s="24" t="s">
        <v>4</v>
      </c>
      <c r="B8" s="25">
        <v>39</v>
      </c>
      <c r="C8" s="25"/>
      <c r="D8" s="25"/>
      <c r="E8" s="25">
        <v>3</v>
      </c>
      <c r="F8" s="27">
        <f t="shared" si="4"/>
        <v>8</v>
      </c>
      <c r="G8" s="28">
        <f t="shared" si="5"/>
        <v>0</v>
      </c>
      <c r="H8" s="28">
        <f t="shared" ref="H8:H29" si="8">IF(E8="",0,IFERROR(O8,0))</f>
        <v>650000</v>
      </c>
      <c r="I8" s="29">
        <f t="shared" si="6"/>
        <v>650000</v>
      </c>
      <c r="J8" s="30"/>
      <c r="K8" s="31">
        <v>0.13</v>
      </c>
      <c r="L8" s="32">
        <f t="shared" si="0"/>
        <v>650000</v>
      </c>
      <c r="M8" s="33">
        <v>8</v>
      </c>
      <c r="N8" s="33">
        <f>IF(E8=0,0,IF(E8=E7,VLOOKUP(E8,Z:AH,VLOOKUP(E8,P:Y,10,0),0),IF(P8=E8,VLOOKUP(E8,Z:AH,VLOOKUP(E8,P:Y,10,0),0),M8)))</f>
        <v>8</v>
      </c>
      <c r="O8" s="33">
        <f t="shared" si="2"/>
        <v>650000</v>
      </c>
      <c r="P8" s="8" t="s">
        <v>99</v>
      </c>
      <c r="Q8" s="9">
        <f t="shared" ref="Q8:Q29" si="9">SUM($L8:$L9)/Q$5</f>
        <v>575000</v>
      </c>
      <c r="R8" s="9">
        <f t="shared" ref="R8:R29" si="10">SUM($L8:$L10)/R$5</f>
        <v>516666.66666666669</v>
      </c>
      <c r="S8" s="9">
        <f t="shared" ref="S8:S29" si="11">SUM($L8:$L11)/S$5</f>
        <v>475000</v>
      </c>
      <c r="T8" s="9">
        <f t="shared" ref="T8:T29" si="12">SUM($L8:$L12)/T$5</f>
        <v>440000</v>
      </c>
      <c r="U8" s="9">
        <f t="shared" ref="U8:U29" si="13">SUM($L8:$L13)/U$5</f>
        <v>408333.33333333331</v>
      </c>
      <c r="V8" s="9">
        <f t="shared" ref="V8:V29" si="14">SUM($L8:$L14)/V$5</f>
        <v>371428.57142857142</v>
      </c>
      <c r="W8" s="9">
        <f t="shared" ref="W8:W29" si="15">SUM($L8:$L15)/W$5</f>
        <v>337500</v>
      </c>
      <c r="X8" s="9">
        <f t="shared" ref="X8:X29" si="16">SUM($L8:$L16)/X$5</f>
        <v>305555.55555555556</v>
      </c>
      <c r="Y8" s="33">
        <f t="shared" si="3"/>
        <v>0</v>
      </c>
      <c r="Z8" s="33" t="str">
        <f t="shared" si="7"/>
        <v>T3</v>
      </c>
      <c r="AA8" s="35">
        <f t="shared" ref="AA8:AA29" si="17">SUM($M8:$M9)/AA$5</f>
        <v>7.5</v>
      </c>
      <c r="AB8" s="35">
        <f t="shared" ref="AB8:AB29" si="18">SUM($M8:$M10)/AB$5</f>
        <v>7</v>
      </c>
      <c r="AC8" s="35">
        <f t="shared" ref="AC8:AC29" si="19">SUM($M8:$M11)/AC$5</f>
        <v>6.5</v>
      </c>
      <c r="AD8" s="35">
        <f t="shared" ref="AD8:AD29" si="20">SUM($M8:$M12)/AD$5</f>
        <v>6</v>
      </c>
      <c r="AE8" s="35">
        <f t="shared" ref="AE8:AE29" si="21">SUM($M8:$M13)/AE$5</f>
        <v>5.5</v>
      </c>
      <c r="AF8" s="35">
        <f t="shared" ref="AF8:AF29" si="22">SUM($M8:$M14)/AF$5</f>
        <v>5</v>
      </c>
      <c r="AG8" s="35">
        <f t="shared" ref="AG8:AG29" si="23">SUM($M8:$M15)/AG$5</f>
        <v>4.5</v>
      </c>
      <c r="AH8" s="35">
        <f t="shared" ref="AH8:AH29" si="24">SUM($M8:$M16)/AH$5</f>
        <v>4</v>
      </c>
    </row>
    <row r="9" spans="1:34" s="34" customFormat="1" ht="18" customHeight="1">
      <c r="A9" s="24" t="s">
        <v>6</v>
      </c>
      <c r="B9" s="25">
        <v>38</v>
      </c>
      <c r="C9" s="25"/>
      <c r="D9" s="25"/>
      <c r="E9" s="25">
        <v>4</v>
      </c>
      <c r="F9" s="27">
        <f t="shared" si="4"/>
        <v>7</v>
      </c>
      <c r="G9" s="28">
        <f t="shared" si="5"/>
        <v>0</v>
      </c>
      <c r="H9" s="28">
        <f t="shared" si="8"/>
        <v>500000</v>
      </c>
      <c r="I9" s="29">
        <f t="shared" si="6"/>
        <v>500000</v>
      </c>
      <c r="J9" s="30"/>
      <c r="K9" s="31">
        <v>0.1</v>
      </c>
      <c r="L9" s="32">
        <f t="shared" si="0"/>
        <v>500000</v>
      </c>
      <c r="M9" s="33">
        <v>7</v>
      </c>
      <c r="N9" s="33">
        <f t="shared" ref="N9:N29" si="25">IF(E9=0,0,IF(E9=E8,VLOOKUP(E9,Z:AH,VLOOKUP(E9,P:Y,10,0),0),IF(P9=E9,VLOOKUP(E9,Z:AH,VLOOKUP(E9,P:Y,10,0),0),M9)))</f>
        <v>7</v>
      </c>
      <c r="O9" s="33">
        <f t="shared" si="2"/>
        <v>500000</v>
      </c>
      <c r="P9" s="8" t="s">
        <v>100</v>
      </c>
      <c r="Q9" s="9">
        <f t="shared" si="9"/>
        <v>450000</v>
      </c>
      <c r="R9" s="9">
        <f t="shared" si="10"/>
        <v>416666.66666666669</v>
      </c>
      <c r="S9" s="9">
        <f t="shared" si="11"/>
        <v>387500</v>
      </c>
      <c r="T9" s="9">
        <f t="shared" si="12"/>
        <v>360000</v>
      </c>
      <c r="U9" s="9">
        <f t="shared" si="13"/>
        <v>325000</v>
      </c>
      <c r="V9" s="9">
        <f t="shared" si="14"/>
        <v>292857.14285714284</v>
      </c>
      <c r="W9" s="9">
        <f t="shared" si="15"/>
        <v>262500</v>
      </c>
      <c r="X9" s="9">
        <f t="shared" si="16"/>
        <v>238888.88888888888</v>
      </c>
      <c r="Y9" s="33">
        <f t="shared" si="3"/>
        <v>0</v>
      </c>
      <c r="Z9" s="33" t="str">
        <f t="shared" si="7"/>
        <v>T4</v>
      </c>
      <c r="AA9" s="35">
        <f t="shared" si="17"/>
        <v>6.5</v>
      </c>
      <c r="AB9" s="35">
        <f t="shared" si="18"/>
        <v>6</v>
      </c>
      <c r="AC9" s="35">
        <f t="shared" si="19"/>
        <v>5.5</v>
      </c>
      <c r="AD9" s="35">
        <f t="shared" si="20"/>
        <v>5</v>
      </c>
      <c r="AE9" s="35">
        <f t="shared" si="21"/>
        <v>4.5</v>
      </c>
      <c r="AF9" s="35">
        <f t="shared" si="22"/>
        <v>4</v>
      </c>
      <c r="AG9" s="35">
        <f t="shared" si="23"/>
        <v>3.5</v>
      </c>
      <c r="AH9" s="35">
        <f t="shared" si="24"/>
        <v>3.1111111111111112</v>
      </c>
    </row>
    <row r="10" spans="1:34" s="34" customFormat="1" ht="18" customHeight="1">
      <c r="A10" s="24" t="s">
        <v>14</v>
      </c>
      <c r="B10" s="25">
        <v>36</v>
      </c>
      <c r="C10" s="25"/>
      <c r="D10" s="25"/>
      <c r="E10" s="25">
        <v>5</v>
      </c>
      <c r="F10" s="27">
        <f t="shared" si="4"/>
        <v>6</v>
      </c>
      <c r="G10" s="28">
        <f t="shared" si="5"/>
        <v>0</v>
      </c>
      <c r="H10" s="28">
        <f t="shared" si="8"/>
        <v>400000</v>
      </c>
      <c r="I10" s="29">
        <f t="shared" si="6"/>
        <v>400000</v>
      </c>
      <c r="J10" s="30"/>
      <c r="K10" s="31">
        <v>0.08</v>
      </c>
      <c r="L10" s="32">
        <f t="shared" si="0"/>
        <v>400000</v>
      </c>
      <c r="M10" s="33">
        <v>6</v>
      </c>
      <c r="N10" s="33">
        <f t="shared" si="25"/>
        <v>6</v>
      </c>
      <c r="O10" s="33">
        <f t="shared" si="2"/>
        <v>400000</v>
      </c>
      <c r="P10" s="8" t="s">
        <v>101</v>
      </c>
      <c r="Q10" s="9">
        <f t="shared" si="9"/>
        <v>375000</v>
      </c>
      <c r="R10" s="9">
        <f t="shared" si="10"/>
        <v>350000</v>
      </c>
      <c r="S10" s="9">
        <f t="shared" si="11"/>
        <v>325000</v>
      </c>
      <c r="T10" s="9">
        <f t="shared" si="12"/>
        <v>290000</v>
      </c>
      <c r="U10" s="9">
        <f t="shared" si="13"/>
        <v>258333.33333333334</v>
      </c>
      <c r="V10" s="9">
        <f t="shared" si="14"/>
        <v>228571.42857142858</v>
      </c>
      <c r="W10" s="9">
        <f t="shared" si="15"/>
        <v>206250</v>
      </c>
      <c r="X10" s="9">
        <f t="shared" si="16"/>
        <v>188888.88888888888</v>
      </c>
      <c r="Y10" s="33">
        <f t="shared" si="3"/>
        <v>0</v>
      </c>
      <c r="Z10" s="33" t="str">
        <f t="shared" si="7"/>
        <v>T5</v>
      </c>
      <c r="AA10" s="35">
        <f t="shared" si="17"/>
        <v>5.5</v>
      </c>
      <c r="AB10" s="35">
        <f t="shared" si="18"/>
        <v>5</v>
      </c>
      <c r="AC10" s="35">
        <f t="shared" si="19"/>
        <v>4.5</v>
      </c>
      <c r="AD10" s="35">
        <f t="shared" si="20"/>
        <v>4</v>
      </c>
      <c r="AE10" s="35">
        <f t="shared" si="21"/>
        <v>3.5</v>
      </c>
      <c r="AF10" s="35">
        <f t="shared" si="22"/>
        <v>3</v>
      </c>
      <c r="AG10" s="35">
        <f t="shared" si="23"/>
        <v>2.625</v>
      </c>
      <c r="AH10" s="35">
        <f t="shared" si="24"/>
        <v>2.3333333333333335</v>
      </c>
    </row>
    <row r="11" spans="1:34" s="34" customFormat="1" ht="18" customHeight="1">
      <c r="A11" s="24" t="s">
        <v>2</v>
      </c>
      <c r="B11" s="25">
        <v>35</v>
      </c>
      <c r="C11" s="25"/>
      <c r="D11" s="25"/>
      <c r="E11" s="25">
        <v>6</v>
      </c>
      <c r="F11" s="27">
        <f t="shared" si="4"/>
        <v>5</v>
      </c>
      <c r="G11" s="28">
        <f t="shared" si="5"/>
        <v>0</v>
      </c>
      <c r="H11" s="28">
        <f t="shared" si="8"/>
        <v>350000.00000000006</v>
      </c>
      <c r="I11" s="29">
        <f t="shared" si="6"/>
        <v>350000.00000000006</v>
      </c>
      <c r="J11" s="30"/>
      <c r="K11" s="31">
        <v>7.0000000000000007E-2</v>
      </c>
      <c r="L11" s="32">
        <f t="shared" si="0"/>
        <v>350000.00000000006</v>
      </c>
      <c r="M11" s="33">
        <v>5</v>
      </c>
      <c r="N11" s="33">
        <f t="shared" si="25"/>
        <v>5</v>
      </c>
      <c r="O11" s="33">
        <f t="shared" si="2"/>
        <v>350000.00000000006</v>
      </c>
      <c r="P11" s="8" t="s">
        <v>102</v>
      </c>
      <c r="Q11" s="9">
        <f t="shared" si="9"/>
        <v>325000</v>
      </c>
      <c r="R11" s="9">
        <f t="shared" si="10"/>
        <v>300000</v>
      </c>
      <c r="S11" s="9">
        <f t="shared" si="11"/>
        <v>262500</v>
      </c>
      <c r="T11" s="9">
        <f t="shared" si="12"/>
        <v>230000</v>
      </c>
      <c r="U11" s="9">
        <f t="shared" si="13"/>
        <v>200000</v>
      </c>
      <c r="V11" s="9">
        <f t="shared" si="14"/>
        <v>178571.42857142858</v>
      </c>
      <c r="W11" s="9">
        <f t="shared" si="15"/>
        <v>162500</v>
      </c>
      <c r="X11" s="9">
        <f t="shared" si="16"/>
        <v>150000</v>
      </c>
      <c r="Y11" s="33">
        <f t="shared" si="3"/>
        <v>0</v>
      </c>
      <c r="Z11" s="33" t="str">
        <f t="shared" si="7"/>
        <v>T6</v>
      </c>
      <c r="AA11" s="35">
        <f t="shared" si="17"/>
        <v>4.5</v>
      </c>
      <c r="AB11" s="35">
        <f t="shared" si="18"/>
        <v>4</v>
      </c>
      <c r="AC11" s="35">
        <f t="shared" si="19"/>
        <v>3.5</v>
      </c>
      <c r="AD11" s="35">
        <f t="shared" si="20"/>
        <v>3</v>
      </c>
      <c r="AE11" s="35">
        <f t="shared" si="21"/>
        <v>2.5</v>
      </c>
      <c r="AF11" s="35">
        <f t="shared" si="22"/>
        <v>2.1428571428571428</v>
      </c>
      <c r="AG11" s="35">
        <f t="shared" si="23"/>
        <v>1.875</v>
      </c>
      <c r="AH11" s="35">
        <f t="shared" si="24"/>
        <v>1.6666666666666667</v>
      </c>
    </row>
    <row r="12" spans="1:34" s="34" customFormat="1" ht="18" customHeight="1">
      <c r="A12" s="24" t="s">
        <v>34</v>
      </c>
      <c r="B12" s="25">
        <v>35</v>
      </c>
      <c r="C12" s="25"/>
      <c r="D12" s="25"/>
      <c r="E12" s="25">
        <v>7</v>
      </c>
      <c r="F12" s="27">
        <f t="shared" si="4"/>
        <v>4</v>
      </c>
      <c r="G12" s="28">
        <f t="shared" si="5"/>
        <v>0</v>
      </c>
      <c r="H12" s="28">
        <f t="shared" si="8"/>
        <v>300000</v>
      </c>
      <c r="I12" s="29">
        <f t="shared" si="6"/>
        <v>300000</v>
      </c>
      <c r="J12" s="30"/>
      <c r="K12" s="31">
        <v>0.06</v>
      </c>
      <c r="L12" s="32">
        <f t="shared" si="0"/>
        <v>300000</v>
      </c>
      <c r="M12" s="33">
        <v>4</v>
      </c>
      <c r="N12" s="33">
        <f t="shared" si="25"/>
        <v>4</v>
      </c>
      <c r="O12" s="33">
        <f t="shared" si="2"/>
        <v>300000</v>
      </c>
      <c r="P12" s="8" t="s">
        <v>103</v>
      </c>
      <c r="Q12" s="9">
        <f t="shared" si="9"/>
        <v>275000</v>
      </c>
      <c r="R12" s="9">
        <f t="shared" si="10"/>
        <v>233333.33333333334</v>
      </c>
      <c r="S12" s="9">
        <f t="shared" si="11"/>
        <v>200000</v>
      </c>
      <c r="T12" s="9">
        <f t="shared" si="12"/>
        <v>170000</v>
      </c>
      <c r="U12" s="9">
        <f t="shared" si="13"/>
        <v>150000</v>
      </c>
      <c r="V12" s="9">
        <f t="shared" si="14"/>
        <v>135714.28571428571</v>
      </c>
      <c r="W12" s="9">
        <f t="shared" si="15"/>
        <v>125000</v>
      </c>
      <c r="X12" s="9">
        <f t="shared" si="16"/>
        <v>116666.66666666667</v>
      </c>
      <c r="Y12" s="33">
        <f t="shared" si="3"/>
        <v>0</v>
      </c>
      <c r="Z12" s="33" t="str">
        <f t="shared" si="7"/>
        <v>T7</v>
      </c>
      <c r="AA12" s="35">
        <f t="shared" si="17"/>
        <v>3.5</v>
      </c>
      <c r="AB12" s="35">
        <f t="shared" si="18"/>
        <v>3</v>
      </c>
      <c r="AC12" s="35">
        <f t="shared" si="19"/>
        <v>2.5</v>
      </c>
      <c r="AD12" s="35">
        <f t="shared" si="20"/>
        <v>2</v>
      </c>
      <c r="AE12" s="35">
        <f t="shared" si="21"/>
        <v>1.6666666666666667</v>
      </c>
      <c r="AF12" s="35">
        <f t="shared" si="22"/>
        <v>1.4285714285714286</v>
      </c>
      <c r="AG12" s="35">
        <f t="shared" si="23"/>
        <v>1.25</v>
      </c>
      <c r="AH12" s="35">
        <f t="shared" si="24"/>
        <v>1.1111111111111112</v>
      </c>
    </row>
    <row r="13" spans="1:34" s="34" customFormat="1" ht="18" customHeight="1">
      <c r="A13" s="24" t="s">
        <v>12</v>
      </c>
      <c r="B13" s="25">
        <v>34</v>
      </c>
      <c r="C13" s="25"/>
      <c r="D13" s="25"/>
      <c r="E13" s="25">
        <v>8</v>
      </c>
      <c r="F13" s="27">
        <f t="shared" si="4"/>
        <v>3</v>
      </c>
      <c r="G13" s="28">
        <f t="shared" si="5"/>
        <v>0</v>
      </c>
      <c r="H13" s="28">
        <f t="shared" si="8"/>
        <v>250000</v>
      </c>
      <c r="I13" s="29">
        <f t="shared" si="6"/>
        <v>250000</v>
      </c>
      <c r="J13" s="30"/>
      <c r="K13" s="31">
        <v>0.05</v>
      </c>
      <c r="L13" s="32">
        <f t="shared" si="0"/>
        <v>250000</v>
      </c>
      <c r="M13" s="33">
        <v>3</v>
      </c>
      <c r="N13" s="33">
        <f t="shared" si="25"/>
        <v>3</v>
      </c>
      <c r="O13" s="33">
        <f t="shared" si="2"/>
        <v>250000</v>
      </c>
      <c r="P13" s="8" t="s">
        <v>104</v>
      </c>
      <c r="Q13" s="9">
        <f t="shared" si="9"/>
        <v>200000</v>
      </c>
      <c r="R13" s="9">
        <f t="shared" si="10"/>
        <v>166666.66666666666</v>
      </c>
      <c r="S13" s="9">
        <f t="shared" si="11"/>
        <v>137500</v>
      </c>
      <c r="T13" s="9">
        <f t="shared" si="12"/>
        <v>120000</v>
      </c>
      <c r="U13" s="9">
        <f t="shared" si="13"/>
        <v>108333.33333333333</v>
      </c>
      <c r="V13" s="9">
        <f t="shared" si="14"/>
        <v>100000</v>
      </c>
      <c r="W13" s="9">
        <f t="shared" si="15"/>
        <v>93750</v>
      </c>
      <c r="X13" s="9">
        <f t="shared" si="16"/>
        <v>88888.888888888891</v>
      </c>
      <c r="Y13" s="33">
        <f t="shared" si="3"/>
        <v>0</v>
      </c>
      <c r="Z13" s="33" t="str">
        <f t="shared" si="7"/>
        <v>T8</v>
      </c>
      <c r="AA13" s="35">
        <f t="shared" si="17"/>
        <v>2.5</v>
      </c>
      <c r="AB13" s="35">
        <f t="shared" si="18"/>
        <v>2</v>
      </c>
      <c r="AC13" s="35">
        <f t="shared" si="19"/>
        <v>1.5</v>
      </c>
      <c r="AD13" s="35">
        <f t="shared" si="20"/>
        <v>1.2</v>
      </c>
      <c r="AE13" s="35">
        <f t="shared" si="21"/>
        <v>1</v>
      </c>
      <c r="AF13" s="35">
        <f t="shared" si="22"/>
        <v>0.8571428571428571</v>
      </c>
      <c r="AG13" s="35">
        <f t="shared" si="23"/>
        <v>0.75</v>
      </c>
      <c r="AH13" s="35">
        <f t="shared" si="24"/>
        <v>0.66666666666666663</v>
      </c>
    </row>
    <row r="14" spans="1:34" s="34" customFormat="1" ht="18" customHeight="1">
      <c r="A14" s="24" t="s">
        <v>24</v>
      </c>
      <c r="B14" s="25">
        <v>34</v>
      </c>
      <c r="C14" s="25"/>
      <c r="D14" s="25"/>
      <c r="E14" s="25">
        <v>9</v>
      </c>
      <c r="F14" s="27">
        <f t="shared" si="4"/>
        <v>2</v>
      </c>
      <c r="G14" s="28">
        <f t="shared" si="5"/>
        <v>0</v>
      </c>
      <c r="H14" s="28">
        <f t="shared" si="8"/>
        <v>150000</v>
      </c>
      <c r="I14" s="29">
        <f t="shared" si="6"/>
        <v>150000</v>
      </c>
      <c r="J14" s="30"/>
      <c r="K14" s="31">
        <v>0.03</v>
      </c>
      <c r="L14" s="32">
        <f t="shared" si="0"/>
        <v>150000</v>
      </c>
      <c r="M14" s="33">
        <v>2</v>
      </c>
      <c r="N14" s="33">
        <f t="shared" si="25"/>
        <v>2</v>
      </c>
      <c r="O14" s="33">
        <f t="shared" si="2"/>
        <v>150000</v>
      </c>
      <c r="P14" s="8" t="s">
        <v>105</v>
      </c>
      <c r="Q14" s="9">
        <f t="shared" si="9"/>
        <v>125000</v>
      </c>
      <c r="R14" s="9">
        <f t="shared" si="10"/>
        <v>100000</v>
      </c>
      <c r="S14" s="9">
        <f t="shared" si="11"/>
        <v>87500</v>
      </c>
      <c r="T14" s="9">
        <f t="shared" si="12"/>
        <v>80000</v>
      </c>
      <c r="U14" s="9">
        <f t="shared" si="13"/>
        <v>75000</v>
      </c>
      <c r="V14" s="9">
        <f t="shared" si="14"/>
        <v>71428.571428571435</v>
      </c>
      <c r="W14" s="9">
        <f t="shared" si="15"/>
        <v>68750</v>
      </c>
      <c r="X14" s="9">
        <f t="shared" si="16"/>
        <v>66666.666666666672</v>
      </c>
      <c r="Y14" s="33">
        <f t="shared" si="3"/>
        <v>0</v>
      </c>
      <c r="Z14" s="33" t="str">
        <f t="shared" si="7"/>
        <v>T9</v>
      </c>
      <c r="AA14" s="35">
        <f t="shared" si="17"/>
        <v>1.5</v>
      </c>
      <c r="AB14" s="35">
        <f t="shared" si="18"/>
        <v>1</v>
      </c>
      <c r="AC14" s="35">
        <f t="shared" si="19"/>
        <v>0.75</v>
      </c>
      <c r="AD14" s="35">
        <f t="shared" si="20"/>
        <v>0.6</v>
      </c>
      <c r="AE14" s="35">
        <f t="shared" si="21"/>
        <v>0.5</v>
      </c>
      <c r="AF14" s="35">
        <f t="shared" si="22"/>
        <v>0.42857142857142855</v>
      </c>
      <c r="AG14" s="35">
        <f t="shared" si="23"/>
        <v>0.375</v>
      </c>
      <c r="AH14" s="35">
        <f t="shared" si="24"/>
        <v>0.33333333333333331</v>
      </c>
    </row>
    <row r="15" spans="1:34" s="34" customFormat="1" ht="18" customHeight="1">
      <c r="A15" s="24" t="s">
        <v>36</v>
      </c>
      <c r="B15" s="25">
        <v>33</v>
      </c>
      <c r="C15" s="25"/>
      <c r="D15" s="25"/>
      <c r="E15" s="25">
        <v>10</v>
      </c>
      <c r="F15" s="27">
        <f t="shared" si="4"/>
        <v>1</v>
      </c>
      <c r="G15" s="28">
        <f t="shared" si="5"/>
        <v>0</v>
      </c>
      <c r="H15" s="28">
        <f t="shared" si="8"/>
        <v>100000</v>
      </c>
      <c r="I15" s="29">
        <f t="shared" si="6"/>
        <v>100000</v>
      </c>
      <c r="J15" s="30"/>
      <c r="K15" s="31">
        <v>0.02</v>
      </c>
      <c r="L15" s="32">
        <f t="shared" si="0"/>
        <v>100000</v>
      </c>
      <c r="M15" s="33">
        <v>1</v>
      </c>
      <c r="N15" s="33">
        <f t="shared" si="25"/>
        <v>1</v>
      </c>
      <c r="O15" s="33">
        <f t="shared" si="2"/>
        <v>100000</v>
      </c>
      <c r="P15" s="8" t="s">
        <v>106</v>
      </c>
      <c r="Q15" s="9">
        <f t="shared" si="9"/>
        <v>75000</v>
      </c>
      <c r="R15" s="9">
        <f t="shared" si="10"/>
        <v>66666.666666666672</v>
      </c>
      <c r="S15" s="9">
        <f t="shared" si="11"/>
        <v>62500</v>
      </c>
      <c r="T15" s="9">
        <f t="shared" si="12"/>
        <v>60000</v>
      </c>
      <c r="U15" s="9">
        <f t="shared" si="13"/>
        <v>58333.333333333336</v>
      </c>
      <c r="V15" s="9">
        <f t="shared" si="14"/>
        <v>57142.857142857145</v>
      </c>
      <c r="W15" s="9">
        <f t="shared" si="15"/>
        <v>56250</v>
      </c>
      <c r="X15" s="9">
        <f t="shared" si="16"/>
        <v>55555.555555555555</v>
      </c>
      <c r="Y15" s="33">
        <f t="shared" si="3"/>
        <v>0</v>
      </c>
      <c r="Z15" s="33" t="str">
        <f t="shared" si="7"/>
        <v>T10</v>
      </c>
      <c r="AA15" s="35">
        <f t="shared" si="17"/>
        <v>0.5</v>
      </c>
      <c r="AB15" s="35">
        <f t="shared" si="18"/>
        <v>0.33333333333333331</v>
      </c>
      <c r="AC15" s="35">
        <f t="shared" si="19"/>
        <v>0.25</v>
      </c>
      <c r="AD15" s="35">
        <f t="shared" si="20"/>
        <v>0.2</v>
      </c>
      <c r="AE15" s="35">
        <f t="shared" si="21"/>
        <v>0.16666666666666666</v>
      </c>
      <c r="AF15" s="35">
        <f t="shared" si="22"/>
        <v>0.14285714285714285</v>
      </c>
      <c r="AG15" s="35">
        <f t="shared" si="23"/>
        <v>0.125</v>
      </c>
      <c r="AH15" s="35">
        <f t="shared" si="24"/>
        <v>0.1111111111111111</v>
      </c>
    </row>
    <row r="16" spans="1:34" s="34" customFormat="1" ht="18" customHeight="1">
      <c r="A16" s="24" t="s">
        <v>44</v>
      </c>
      <c r="B16" s="25">
        <v>33</v>
      </c>
      <c r="C16" s="25"/>
      <c r="D16" s="25"/>
      <c r="E16" s="25">
        <v>11</v>
      </c>
      <c r="F16" s="27">
        <f t="shared" si="4"/>
        <v>0</v>
      </c>
      <c r="G16" s="28">
        <f t="shared" si="5"/>
        <v>0</v>
      </c>
      <c r="H16" s="28">
        <f t="shared" si="8"/>
        <v>50000</v>
      </c>
      <c r="I16" s="29">
        <f t="shared" si="6"/>
        <v>50000</v>
      </c>
      <c r="J16" s="30"/>
      <c r="K16" s="31">
        <v>0.01</v>
      </c>
      <c r="L16" s="32">
        <f t="shared" si="0"/>
        <v>50000</v>
      </c>
      <c r="M16" s="33">
        <v>0</v>
      </c>
      <c r="N16" s="33">
        <f t="shared" si="25"/>
        <v>0</v>
      </c>
      <c r="O16" s="33">
        <f t="shared" si="2"/>
        <v>50000</v>
      </c>
      <c r="P16" s="8" t="s">
        <v>107</v>
      </c>
      <c r="Q16" s="9">
        <f t="shared" si="9"/>
        <v>50000</v>
      </c>
      <c r="R16" s="9">
        <f t="shared" si="10"/>
        <v>50000</v>
      </c>
      <c r="S16" s="9">
        <f t="shared" si="11"/>
        <v>50000</v>
      </c>
      <c r="T16" s="9">
        <f t="shared" si="12"/>
        <v>50000</v>
      </c>
      <c r="U16" s="9">
        <f t="shared" si="13"/>
        <v>50000</v>
      </c>
      <c r="V16" s="9">
        <f t="shared" si="14"/>
        <v>50000</v>
      </c>
      <c r="W16" s="9">
        <f t="shared" si="15"/>
        <v>50000</v>
      </c>
      <c r="X16" s="9">
        <f t="shared" si="16"/>
        <v>50000</v>
      </c>
      <c r="Y16" s="33">
        <f t="shared" si="3"/>
        <v>0</v>
      </c>
      <c r="Z16" s="33" t="str">
        <f t="shared" si="7"/>
        <v>T11</v>
      </c>
      <c r="AA16" s="35">
        <f t="shared" si="17"/>
        <v>0</v>
      </c>
      <c r="AB16" s="35">
        <f t="shared" si="18"/>
        <v>0</v>
      </c>
      <c r="AC16" s="35">
        <f t="shared" si="19"/>
        <v>0</v>
      </c>
      <c r="AD16" s="35">
        <f t="shared" si="20"/>
        <v>0</v>
      </c>
      <c r="AE16" s="35">
        <f t="shared" si="21"/>
        <v>0</v>
      </c>
      <c r="AF16" s="35">
        <f t="shared" si="22"/>
        <v>0</v>
      </c>
      <c r="AG16" s="35">
        <f t="shared" si="23"/>
        <v>0</v>
      </c>
      <c r="AH16" s="35">
        <f t="shared" si="24"/>
        <v>0</v>
      </c>
    </row>
    <row r="17" spans="1:34" s="34" customFormat="1" ht="18" customHeight="1">
      <c r="A17" s="24" t="s">
        <v>40</v>
      </c>
      <c r="B17" s="25">
        <v>31</v>
      </c>
      <c r="C17" s="25"/>
      <c r="D17" s="25"/>
      <c r="E17" s="25">
        <v>12</v>
      </c>
      <c r="F17" s="27">
        <f t="shared" si="4"/>
        <v>0</v>
      </c>
      <c r="G17" s="28">
        <f t="shared" si="5"/>
        <v>0</v>
      </c>
      <c r="H17" s="28">
        <f t="shared" si="8"/>
        <v>50000</v>
      </c>
      <c r="I17" s="29">
        <f t="shared" si="6"/>
        <v>50000</v>
      </c>
      <c r="J17" s="30"/>
      <c r="K17" s="31">
        <v>0.01</v>
      </c>
      <c r="L17" s="32">
        <f t="shared" si="0"/>
        <v>50000</v>
      </c>
      <c r="M17" s="33">
        <v>0</v>
      </c>
      <c r="N17" s="33">
        <f t="shared" si="25"/>
        <v>0</v>
      </c>
      <c r="O17" s="33">
        <f t="shared" si="2"/>
        <v>50000</v>
      </c>
      <c r="P17" s="8" t="s">
        <v>108</v>
      </c>
      <c r="Q17" s="9">
        <f t="shared" si="9"/>
        <v>50000</v>
      </c>
      <c r="R17" s="9">
        <f t="shared" si="10"/>
        <v>50000</v>
      </c>
      <c r="S17" s="9">
        <f t="shared" si="11"/>
        <v>50000</v>
      </c>
      <c r="T17" s="9">
        <f t="shared" si="12"/>
        <v>50000</v>
      </c>
      <c r="U17" s="9">
        <f t="shared" si="13"/>
        <v>50000</v>
      </c>
      <c r="V17" s="9">
        <f t="shared" si="14"/>
        <v>50000</v>
      </c>
      <c r="W17" s="9">
        <f t="shared" si="15"/>
        <v>50000</v>
      </c>
      <c r="X17" s="9">
        <f t="shared" si="16"/>
        <v>50000</v>
      </c>
      <c r="Y17" s="33">
        <f t="shared" si="3"/>
        <v>0</v>
      </c>
      <c r="Z17" s="33" t="str">
        <f t="shared" si="7"/>
        <v>T12</v>
      </c>
      <c r="AA17" s="35">
        <f t="shared" si="17"/>
        <v>0</v>
      </c>
      <c r="AB17" s="35">
        <f t="shared" si="18"/>
        <v>0</v>
      </c>
      <c r="AC17" s="35">
        <f t="shared" si="19"/>
        <v>0</v>
      </c>
      <c r="AD17" s="35">
        <f t="shared" si="20"/>
        <v>0</v>
      </c>
      <c r="AE17" s="35">
        <f t="shared" si="21"/>
        <v>0</v>
      </c>
      <c r="AF17" s="35">
        <f t="shared" si="22"/>
        <v>0</v>
      </c>
      <c r="AG17" s="35">
        <f t="shared" si="23"/>
        <v>0</v>
      </c>
      <c r="AH17" s="35">
        <f t="shared" si="24"/>
        <v>0</v>
      </c>
    </row>
    <row r="18" spans="1:34" s="34" customFormat="1" ht="18" customHeight="1">
      <c r="A18" s="24" t="s">
        <v>10</v>
      </c>
      <c r="B18" s="25">
        <v>31</v>
      </c>
      <c r="C18" s="25"/>
      <c r="D18" s="25"/>
      <c r="E18" s="25">
        <v>13</v>
      </c>
      <c r="F18" s="27">
        <f t="shared" si="4"/>
        <v>0</v>
      </c>
      <c r="G18" s="28">
        <f t="shared" si="5"/>
        <v>0</v>
      </c>
      <c r="H18" s="28">
        <f t="shared" si="8"/>
        <v>50000</v>
      </c>
      <c r="I18" s="29">
        <f t="shared" si="6"/>
        <v>50000</v>
      </c>
      <c r="J18" s="30"/>
      <c r="K18" s="31">
        <v>0.01</v>
      </c>
      <c r="L18" s="32">
        <f t="shared" si="0"/>
        <v>50000</v>
      </c>
      <c r="M18" s="33">
        <v>0</v>
      </c>
      <c r="N18" s="33">
        <f t="shared" si="25"/>
        <v>0</v>
      </c>
      <c r="O18" s="33">
        <f t="shared" si="2"/>
        <v>50000</v>
      </c>
      <c r="P18" s="8" t="s">
        <v>109</v>
      </c>
      <c r="Q18" s="9">
        <f t="shared" si="9"/>
        <v>50000</v>
      </c>
      <c r="R18" s="9">
        <f t="shared" si="10"/>
        <v>50000</v>
      </c>
      <c r="S18" s="9">
        <f t="shared" si="11"/>
        <v>50000</v>
      </c>
      <c r="T18" s="9">
        <f t="shared" si="12"/>
        <v>50000</v>
      </c>
      <c r="U18" s="9">
        <f t="shared" si="13"/>
        <v>50000</v>
      </c>
      <c r="V18" s="9">
        <f t="shared" si="14"/>
        <v>50000</v>
      </c>
      <c r="W18" s="9">
        <f t="shared" si="15"/>
        <v>50000</v>
      </c>
      <c r="X18" s="9">
        <f t="shared" si="16"/>
        <v>50000</v>
      </c>
      <c r="Y18" s="33">
        <f t="shared" si="3"/>
        <v>0</v>
      </c>
      <c r="Z18" s="33" t="str">
        <f t="shared" si="7"/>
        <v>T13</v>
      </c>
      <c r="AA18" s="35">
        <f t="shared" si="17"/>
        <v>0</v>
      </c>
      <c r="AB18" s="35">
        <f t="shared" si="18"/>
        <v>0</v>
      </c>
      <c r="AC18" s="35">
        <f t="shared" si="19"/>
        <v>0</v>
      </c>
      <c r="AD18" s="35">
        <f t="shared" si="20"/>
        <v>0</v>
      </c>
      <c r="AE18" s="35">
        <f t="shared" si="21"/>
        <v>0</v>
      </c>
      <c r="AF18" s="35">
        <f t="shared" si="22"/>
        <v>0</v>
      </c>
      <c r="AG18" s="35">
        <f t="shared" si="23"/>
        <v>0</v>
      </c>
      <c r="AH18" s="35">
        <f t="shared" si="24"/>
        <v>0</v>
      </c>
    </row>
    <row r="19" spans="1:34" s="34" customFormat="1" ht="18" customHeight="1">
      <c r="A19" s="24" t="s">
        <v>18</v>
      </c>
      <c r="B19" s="25">
        <v>30</v>
      </c>
      <c r="C19" s="25"/>
      <c r="D19" s="25"/>
      <c r="E19" s="25">
        <v>14</v>
      </c>
      <c r="F19" s="27">
        <f t="shared" si="4"/>
        <v>0</v>
      </c>
      <c r="G19" s="28">
        <f t="shared" si="5"/>
        <v>0</v>
      </c>
      <c r="H19" s="28">
        <f t="shared" si="8"/>
        <v>50000</v>
      </c>
      <c r="I19" s="29">
        <f t="shared" si="6"/>
        <v>50000</v>
      </c>
      <c r="J19" s="30"/>
      <c r="K19" s="31">
        <v>0.01</v>
      </c>
      <c r="L19" s="32">
        <f t="shared" si="0"/>
        <v>50000</v>
      </c>
      <c r="M19" s="33">
        <v>0</v>
      </c>
      <c r="N19" s="33">
        <f t="shared" si="25"/>
        <v>0</v>
      </c>
      <c r="O19" s="33">
        <f t="shared" si="2"/>
        <v>50000</v>
      </c>
      <c r="P19" s="8" t="s">
        <v>110</v>
      </c>
      <c r="Q19" s="9">
        <f t="shared" si="9"/>
        <v>50000</v>
      </c>
      <c r="R19" s="9">
        <f t="shared" si="10"/>
        <v>50000</v>
      </c>
      <c r="S19" s="9">
        <f t="shared" si="11"/>
        <v>50000</v>
      </c>
      <c r="T19" s="9">
        <f t="shared" si="12"/>
        <v>50000</v>
      </c>
      <c r="U19" s="9">
        <f t="shared" si="13"/>
        <v>50000</v>
      </c>
      <c r="V19" s="9">
        <f t="shared" si="14"/>
        <v>50000</v>
      </c>
      <c r="W19" s="9">
        <f t="shared" si="15"/>
        <v>50000</v>
      </c>
      <c r="X19" s="9">
        <f t="shared" si="16"/>
        <v>50000</v>
      </c>
      <c r="Y19" s="33">
        <f t="shared" si="3"/>
        <v>0</v>
      </c>
      <c r="Z19" s="33" t="str">
        <f t="shared" si="7"/>
        <v>T14</v>
      </c>
      <c r="AA19" s="35">
        <f t="shared" si="17"/>
        <v>0</v>
      </c>
      <c r="AB19" s="35">
        <f t="shared" si="18"/>
        <v>0</v>
      </c>
      <c r="AC19" s="35">
        <f t="shared" si="19"/>
        <v>0</v>
      </c>
      <c r="AD19" s="35">
        <f t="shared" si="20"/>
        <v>0</v>
      </c>
      <c r="AE19" s="35">
        <f t="shared" si="21"/>
        <v>0</v>
      </c>
      <c r="AF19" s="35">
        <f t="shared" si="22"/>
        <v>0</v>
      </c>
      <c r="AG19" s="35">
        <f t="shared" si="23"/>
        <v>0</v>
      </c>
      <c r="AH19" s="35">
        <f t="shared" si="24"/>
        <v>0</v>
      </c>
    </row>
    <row r="20" spans="1:34" s="34" customFormat="1" ht="18" customHeight="1">
      <c r="A20" s="24" t="s">
        <v>38</v>
      </c>
      <c r="B20" s="25">
        <v>30</v>
      </c>
      <c r="C20" s="25"/>
      <c r="D20" s="25"/>
      <c r="E20" s="25">
        <v>15</v>
      </c>
      <c r="F20" s="27">
        <f t="shared" si="4"/>
        <v>0</v>
      </c>
      <c r="G20" s="28">
        <f t="shared" si="5"/>
        <v>0</v>
      </c>
      <c r="H20" s="28">
        <f t="shared" si="8"/>
        <v>50000</v>
      </c>
      <c r="I20" s="29">
        <f t="shared" si="6"/>
        <v>50000</v>
      </c>
      <c r="J20" s="30"/>
      <c r="K20" s="31">
        <v>0.01</v>
      </c>
      <c r="L20" s="32">
        <f t="shared" si="0"/>
        <v>50000</v>
      </c>
      <c r="M20" s="33">
        <v>0</v>
      </c>
      <c r="N20" s="33">
        <f t="shared" si="25"/>
        <v>0</v>
      </c>
      <c r="O20" s="33">
        <f t="shared" si="2"/>
        <v>50000</v>
      </c>
      <c r="P20" s="8" t="s">
        <v>111</v>
      </c>
      <c r="Q20" s="9">
        <f t="shared" si="9"/>
        <v>50000</v>
      </c>
      <c r="R20" s="9">
        <f t="shared" si="10"/>
        <v>50000</v>
      </c>
      <c r="S20" s="9">
        <f t="shared" si="11"/>
        <v>50000</v>
      </c>
      <c r="T20" s="9">
        <f t="shared" si="12"/>
        <v>50000</v>
      </c>
      <c r="U20" s="9">
        <f t="shared" si="13"/>
        <v>50000</v>
      </c>
      <c r="V20" s="9">
        <f t="shared" si="14"/>
        <v>50000</v>
      </c>
      <c r="W20" s="9">
        <f t="shared" si="15"/>
        <v>50000</v>
      </c>
      <c r="X20" s="9">
        <f t="shared" si="16"/>
        <v>50000</v>
      </c>
      <c r="Y20" s="33">
        <f t="shared" si="3"/>
        <v>0</v>
      </c>
      <c r="Z20" s="33" t="str">
        <f t="shared" si="7"/>
        <v>T15</v>
      </c>
      <c r="AA20" s="35">
        <f t="shared" si="17"/>
        <v>0</v>
      </c>
      <c r="AB20" s="35">
        <f t="shared" si="18"/>
        <v>0</v>
      </c>
      <c r="AC20" s="35">
        <f t="shared" si="19"/>
        <v>0</v>
      </c>
      <c r="AD20" s="35">
        <f t="shared" si="20"/>
        <v>0</v>
      </c>
      <c r="AE20" s="35">
        <f t="shared" si="21"/>
        <v>0</v>
      </c>
      <c r="AF20" s="35">
        <f t="shared" si="22"/>
        <v>0</v>
      </c>
      <c r="AG20" s="35">
        <f t="shared" si="23"/>
        <v>0</v>
      </c>
      <c r="AH20" s="35">
        <f t="shared" si="24"/>
        <v>0</v>
      </c>
    </row>
    <row r="21" spans="1:34" s="34" customFormat="1" ht="18" customHeight="1">
      <c r="A21" s="24" t="s">
        <v>20</v>
      </c>
      <c r="B21" s="25">
        <v>29</v>
      </c>
      <c r="C21" s="25"/>
      <c r="D21" s="25"/>
      <c r="E21" s="25">
        <v>16</v>
      </c>
      <c r="F21" s="27">
        <f t="shared" si="4"/>
        <v>0</v>
      </c>
      <c r="G21" s="28">
        <f t="shared" si="5"/>
        <v>0</v>
      </c>
      <c r="H21" s="28">
        <f t="shared" si="8"/>
        <v>50000</v>
      </c>
      <c r="I21" s="29">
        <f t="shared" si="6"/>
        <v>50000</v>
      </c>
      <c r="J21" s="30"/>
      <c r="K21" s="31">
        <v>0.01</v>
      </c>
      <c r="L21" s="32">
        <f t="shared" si="0"/>
        <v>50000</v>
      </c>
      <c r="M21" s="33">
        <v>0</v>
      </c>
      <c r="N21" s="33">
        <f t="shared" si="25"/>
        <v>0</v>
      </c>
      <c r="O21" s="33">
        <f t="shared" si="2"/>
        <v>50000</v>
      </c>
      <c r="P21" s="8" t="s">
        <v>112</v>
      </c>
      <c r="Q21" s="9">
        <f t="shared" si="9"/>
        <v>50000</v>
      </c>
      <c r="R21" s="9">
        <f t="shared" si="10"/>
        <v>50000</v>
      </c>
      <c r="S21" s="9">
        <f t="shared" si="11"/>
        <v>50000</v>
      </c>
      <c r="T21" s="9">
        <f t="shared" si="12"/>
        <v>50000</v>
      </c>
      <c r="U21" s="9">
        <f t="shared" si="13"/>
        <v>50000</v>
      </c>
      <c r="V21" s="9">
        <f t="shared" si="14"/>
        <v>50000</v>
      </c>
      <c r="W21" s="9">
        <f t="shared" si="15"/>
        <v>50000</v>
      </c>
      <c r="X21" s="9">
        <f t="shared" si="16"/>
        <v>50000</v>
      </c>
      <c r="Y21" s="33">
        <f t="shared" si="3"/>
        <v>0</v>
      </c>
      <c r="Z21" s="33" t="str">
        <f t="shared" si="7"/>
        <v>T16</v>
      </c>
      <c r="AA21" s="35">
        <f t="shared" si="17"/>
        <v>0</v>
      </c>
      <c r="AB21" s="35">
        <f t="shared" si="18"/>
        <v>0</v>
      </c>
      <c r="AC21" s="35">
        <f t="shared" si="19"/>
        <v>0</v>
      </c>
      <c r="AD21" s="35">
        <f t="shared" si="20"/>
        <v>0</v>
      </c>
      <c r="AE21" s="35">
        <f t="shared" si="21"/>
        <v>0</v>
      </c>
      <c r="AF21" s="35">
        <f t="shared" si="22"/>
        <v>0</v>
      </c>
      <c r="AG21" s="35">
        <f t="shared" si="23"/>
        <v>0</v>
      </c>
      <c r="AH21" s="35">
        <f t="shared" si="24"/>
        <v>0</v>
      </c>
    </row>
    <row r="22" spans="1:34" s="8" customFormat="1" ht="18" customHeight="1">
      <c r="A22" s="24" t="s">
        <v>22</v>
      </c>
      <c r="B22" s="25">
        <v>29</v>
      </c>
      <c r="C22" s="25"/>
      <c r="D22" s="25"/>
      <c r="E22" s="25">
        <v>17</v>
      </c>
      <c r="F22" s="27">
        <f t="shared" si="4"/>
        <v>0</v>
      </c>
      <c r="G22" s="28">
        <f t="shared" si="5"/>
        <v>0</v>
      </c>
      <c r="H22" s="28">
        <f t="shared" si="8"/>
        <v>50000</v>
      </c>
      <c r="I22" s="29">
        <f t="shared" si="6"/>
        <v>50000</v>
      </c>
      <c r="J22" s="30"/>
      <c r="K22" s="31">
        <v>0.01</v>
      </c>
      <c r="L22" s="32">
        <f t="shared" si="0"/>
        <v>50000</v>
      </c>
      <c r="M22" s="33">
        <v>0</v>
      </c>
      <c r="N22" s="33">
        <f t="shared" si="25"/>
        <v>0</v>
      </c>
      <c r="O22" s="33">
        <f t="shared" si="2"/>
        <v>50000</v>
      </c>
      <c r="P22" s="8" t="s">
        <v>113</v>
      </c>
      <c r="Q22" s="9">
        <f t="shared" si="9"/>
        <v>50000</v>
      </c>
      <c r="R22" s="9">
        <f t="shared" si="10"/>
        <v>50000</v>
      </c>
      <c r="S22" s="9">
        <f t="shared" si="11"/>
        <v>50000</v>
      </c>
      <c r="T22" s="9">
        <f t="shared" si="12"/>
        <v>50000</v>
      </c>
      <c r="U22" s="9">
        <f t="shared" si="13"/>
        <v>50000</v>
      </c>
      <c r="V22" s="9">
        <f t="shared" si="14"/>
        <v>50000</v>
      </c>
      <c r="W22" s="9">
        <f t="shared" si="15"/>
        <v>50000</v>
      </c>
      <c r="X22" s="9">
        <f t="shared" si="16"/>
        <v>44444.444444444445</v>
      </c>
      <c r="Y22" s="33">
        <f t="shared" si="3"/>
        <v>0</v>
      </c>
      <c r="Z22" s="33" t="str">
        <f t="shared" si="7"/>
        <v>T17</v>
      </c>
      <c r="AA22" s="35">
        <f t="shared" si="17"/>
        <v>0</v>
      </c>
      <c r="AB22" s="35">
        <f t="shared" si="18"/>
        <v>0</v>
      </c>
      <c r="AC22" s="35">
        <f t="shared" si="19"/>
        <v>0</v>
      </c>
      <c r="AD22" s="35">
        <f t="shared" si="20"/>
        <v>0</v>
      </c>
      <c r="AE22" s="35">
        <f t="shared" si="21"/>
        <v>0</v>
      </c>
      <c r="AF22" s="35">
        <f t="shared" si="22"/>
        <v>0</v>
      </c>
      <c r="AG22" s="35">
        <f t="shared" si="23"/>
        <v>0</v>
      </c>
      <c r="AH22" s="35">
        <f t="shared" si="24"/>
        <v>0</v>
      </c>
    </row>
    <row r="23" spans="1:34" s="8" customFormat="1" ht="18" customHeight="1">
      <c r="A23" s="24" t="s">
        <v>42</v>
      </c>
      <c r="B23" s="25">
        <v>29</v>
      </c>
      <c r="C23" s="25"/>
      <c r="D23" s="25"/>
      <c r="E23" s="25">
        <v>18</v>
      </c>
      <c r="F23" s="27">
        <f t="shared" si="4"/>
        <v>0</v>
      </c>
      <c r="G23" s="28">
        <f t="shared" si="5"/>
        <v>0</v>
      </c>
      <c r="H23" s="28">
        <f t="shared" si="8"/>
        <v>50000</v>
      </c>
      <c r="I23" s="29">
        <f t="shared" si="6"/>
        <v>50000</v>
      </c>
      <c r="J23" s="30"/>
      <c r="K23" s="31">
        <v>0.01</v>
      </c>
      <c r="L23" s="32">
        <f t="shared" si="0"/>
        <v>50000</v>
      </c>
      <c r="M23" s="33">
        <v>0</v>
      </c>
      <c r="N23" s="33">
        <f t="shared" si="25"/>
        <v>0</v>
      </c>
      <c r="O23" s="33">
        <f t="shared" si="2"/>
        <v>50000</v>
      </c>
      <c r="P23" s="8" t="s">
        <v>114</v>
      </c>
      <c r="Q23" s="9">
        <f t="shared" si="9"/>
        <v>50000</v>
      </c>
      <c r="R23" s="9">
        <f t="shared" si="10"/>
        <v>50000</v>
      </c>
      <c r="S23" s="9">
        <f t="shared" si="11"/>
        <v>50000</v>
      </c>
      <c r="T23" s="9">
        <f t="shared" si="12"/>
        <v>50000</v>
      </c>
      <c r="U23" s="9">
        <f t="shared" si="13"/>
        <v>50000</v>
      </c>
      <c r="V23" s="9">
        <f t="shared" si="14"/>
        <v>50000</v>
      </c>
      <c r="W23" s="9">
        <f t="shared" si="15"/>
        <v>43750</v>
      </c>
      <c r="X23" s="9">
        <f t="shared" si="16"/>
        <v>38888.888888888891</v>
      </c>
      <c r="Y23" s="33">
        <f t="shared" si="3"/>
        <v>0</v>
      </c>
      <c r="Z23" s="33" t="str">
        <f t="shared" si="7"/>
        <v>T18</v>
      </c>
      <c r="AA23" s="35">
        <f t="shared" si="17"/>
        <v>0</v>
      </c>
      <c r="AB23" s="35">
        <f t="shared" si="18"/>
        <v>0</v>
      </c>
      <c r="AC23" s="35">
        <f t="shared" si="19"/>
        <v>0</v>
      </c>
      <c r="AD23" s="35">
        <f t="shared" si="20"/>
        <v>0</v>
      </c>
      <c r="AE23" s="35">
        <f t="shared" si="21"/>
        <v>0</v>
      </c>
      <c r="AF23" s="35">
        <f t="shared" si="22"/>
        <v>0</v>
      </c>
      <c r="AG23" s="35">
        <f t="shared" si="23"/>
        <v>0</v>
      </c>
      <c r="AH23" s="35">
        <f t="shared" si="24"/>
        <v>0</v>
      </c>
    </row>
    <row r="24" spans="1:34" s="8" customFormat="1" ht="18" customHeight="1">
      <c r="A24" s="24" t="s">
        <v>0</v>
      </c>
      <c r="B24" s="25">
        <v>28</v>
      </c>
      <c r="C24" s="25"/>
      <c r="D24" s="25"/>
      <c r="E24" s="25">
        <v>19</v>
      </c>
      <c r="F24" s="27"/>
      <c r="G24" s="28">
        <f t="shared" si="5"/>
        <v>0</v>
      </c>
      <c r="H24" s="28">
        <f t="shared" si="8"/>
        <v>50000</v>
      </c>
      <c r="I24" s="29">
        <f t="shared" si="6"/>
        <v>50000</v>
      </c>
      <c r="J24" s="30"/>
      <c r="K24" s="31">
        <v>0.01</v>
      </c>
      <c r="L24" s="32">
        <f t="shared" si="0"/>
        <v>50000</v>
      </c>
      <c r="M24" s="33">
        <v>0</v>
      </c>
      <c r="N24" s="33">
        <f t="shared" si="25"/>
        <v>0</v>
      </c>
      <c r="O24" s="33">
        <f t="shared" si="2"/>
        <v>50000</v>
      </c>
      <c r="P24" s="8" t="s">
        <v>115</v>
      </c>
      <c r="Q24" s="9">
        <f t="shared" si="9"/>
        <v>50000</v>
      </c>
      <c r="R24" s="9">
        <f t="shared" si="10"/>
        <v>50000</v>
      </c>
      <c r="S24" s="9">
        <f t="shared" si="11"/>
        <v>50000</v>
      </c>
      <c r="T24" s="9">
        <f t="shared" si="12"/>
        <v>50000</v>
      </c>
      <c r="U24" s="9">
        <f t="shared" si="13"/>
        <v>50000</v>
      </c>
      <c r="V24" s="9">
        <f t="shared" si="14"/>
        <v>42857.142857142855</v>
      </c>
      <c r="W24" s="9">
        <f t="shared" si="15"/>
        <v>37500</v>
      </c>
      <c r="X24" s="9">
        <f t="shared" si="16"/>
        <v>33333.333333333336</v>
      </c>
      <c r="Y24" s="33">
        <f t="shared" si="3"/>
        <v>0</v>
      </c>
      <c r="Z24" s="33" t="str">
        <f t="shared" si="7"/>
        <v>T19</v>
      </c>
      <c r="AA24" s="35">
        <f t="shared" si="17"/>
        <v>0</v>
      </c>
      <c r="AB24" s="35">
        <f t="shared" si="18"/>
        <v>0</v>
      </c>
      <c r="AC24" s="35">
        <f t="shared" si="19"/>
        <v>0</v>
      </c>
      <c r="AD24" s="35">
        <f t="shared" si="20"/>
        <v>0</v>
      </c>
      <c r="AE24" s="35">
        <f t="shared" si="21"/>
        <v>0</v>
      </c>
      <c r="AF24" s="35">
        <f t="shared" si="22"/>
        <v>0</v>
      </c>
      <c r="AG24" s="35">
        <f t="shared" si="23"/>
        <v>0</v>
      </c>
      <c r="AH24" s="35">
        <f t="shared" si="24"/>
        <v>0</v>
      </c>
    </row>
    <row r="25" spans="1:34" s="8" customFormat="1" ht="18" customHeight="1">
      <c r="A25" s="24" t="s">
        <v>26</v>
      </c>
      <c r="B25" s="25">
        <v>26</v>
      </c>
      <c r="C25" s="25"/>
      <c r="D25" s="25"/>
      <c r="E25" s="25">
        <v>20</v>
      </c>
      <c r="F25" s="27"/>
      <c r="G25" s="28">
        <f t="shared" si="5"/>
        <v>0</v>
      </c>
      <c r="H25" s="28">
        <f t="shared" si="8"/>
        <v>50000</v>
      </c>
      <c r="I25" s="29">
        <f t="shared" si="6"/>
        <v>50000</v>
      </c>
      <c r="J25" s="30"/>
      <c r="K25" s="31">
        <v>0.01</v>
      </c>
      <c r="L25" s="32">
        <f t="shared" si="0"/>
        <v>50000</v>
      </c>
      <c r="M25" s="33">
        <v>0</v>
      </c>
      <c r="N25" s="33">
        <f t="shared" si="25"/>
        <v>0</v>
      </c>
      <c r="O25" s="33">
        <f t="shared" si="2"/>
        <v>50000</v>
      </c>
      <c r="P25" s="8" t="s">
        <v>116</v>
      </c>
      <c r="Q25" s="9">
        <f t="shared" si="9"/>
        <v>50000</v>
      </c>
      <c r="R25" s="9">
        <f t="shared" si="10"/>
        <v>50000</v>
      </c>
      <c r="S25" s="9">
        <f t="shared" si="11"/>
        <v>50000</v>
      </c>
      <c r="T25" s="9">
        <f t="shared" si="12"/>
        <v>50000</v>
      </c>
      <c r="U25" s="9">
        <f t="shared" si="13"/>
        <v>41666.666666666664</v>
      </c>
      <c r="V25" s="9">
        <f t="shared" si="14"/>
        <v>35714.285714285717</v>
      </c>
      <c r="W25" s="9">
        <f t="shared" si="15"/>
        <v>31250</v>
      </c>
      <c r="X25" s="9">
        <f t="shared" si="16"/>
        <v>27777.777777777777</v>
      </c>
      <c r="Y25" s="33">
        <f t="shared" si="3"/>
        <v>0</v>
      </c>
      <c r="Z25" s="33" t="str">
        <f t="shared" si="7"/>
        <v>T20</v>
      </c>
      <c r="AA25" s="35">
        <f t="shared" si="17"/>
        <v>0</v>
      </c>
      <c r="AB25" s="35">
        <f t="shared" si="18"/>
        <v>0</v>
      </c>
      <c r="AC25" s="35">
        <f t="shared" si="19"/>
        <v>0</v>
      </c>
      <c r="AD25" s="35">
        <f t="shared" si="20"/>
        <v>0</v>
      </c>
      <c r="AE25" s="35">
        <f t="shared" si="21"/>
        <v>0</v>
      </c>
      <c r="AF25" s="35">
        <f t="shared" si="22"/>
        <v>0</v>
      </c>
      <c r="AG25" s="35">
        <f t="shared" si="23"/>
        <v>0</v>
      </c>
      <c r="AH25" s="35">
        <f t="shared" si="24"/>
        <v>0</v>
      </c>
    </row>
    <row r="26" spans="1:34" s="8" customFormat="1" ht="18" customHeight="1">
      <c r="A26" s="24"/>
      <c r="B26" s="25"/>
      <c r="C26" s="25"/>
      <c r="D26" s="25"/>
      <c r="E26" s="25" t="s">
        <v>202</v>
      </c>
      <c r="F26" s="27"/>
      <c r="G26" s="28">
        <f t="shared" si="5"/>
        <v>0</v>
      </c>
      <c r="H26" s="28">
        <f t="shared" si="8"/>
        <v>0</v>
      </c>
      <c r="I26" s="29">
        <f t="shared" si="6"/>
        <v>0</v>
      </c>
      <c r="J26" s="30"/>
      <c r="K26" s="31">
        <v>0.01</v>
      </c>
      <c r="L26" s="32">
        <f t="shared" si="0"/>
        <v>50000</v>
      </c>
      <c r="M26" s="33">
        <v>0</v>
      </c>
      <c r="N26" s="33">
        <f t="shared" si="25"/>
        <v>0</v>
      </c>
      <c r="O26" s="33">
        <f>IF(E26=0,0,IF(E26=E25,VLOOKUP(E26,P:X,VLOOKUP(E26,P:Y,10,0),0),IF(P26=E26,VLOOKUP(E26,P:X,VLOOKUP(E26,P:Y,10,0),0),L26)))</f>
        <v>50000</v>
      </c>
      <c r="P26" s="8" t="s">
        <v>117</v>
      </c>
      <c r="Q26" s="9">
        <f t="shared" si="9"/>
        <v>50000</v>
      </c>
      <c r="R26" s="9">
        <f t="shared" si="10"/>
        <v>50000</v>
      </c>
      <c r="S26" s="9">
        <f t="shared" si="11"/>
        <v>50000</v>
      </c>
      <c r="T26" s="9">
        <f t="shared" si="12"/>
        <v>40000</v>
      </c>
      <c r="U26" s="9">
        <f t="shared" si="13"/>
        <v>33333.333333333336</v>
      </c>
      <c r="V26" s="9">
        <f t="shared" si="14"/>
        <v>28571.428571428572</v>
      </c>
      <c r="W26" s="9">
        <f t="shared" si="15"/>
        <v>25000</v>
      </c>
      <c r="X26" s="9">
        <f t="shared" si="16"/>
        <v>22222.222222222223</v>
      </c>
      <c r="Y26" s="33">
        <f t="shared" si="3"/>
        <v>0</v>
      </c>
      <c r="Z26" s="33" t="str">
        <f t="shared" si="7"/>
        <v>T21</v>
      </c>
      <c r="AA26" s="35">
        <f t="shared" si="17"/>
        <v>0</v>
      </c>
      <c r="AB26" s="35">
        <f t="shared" si="18"/>
        <v>0</v>
      </c>
      <c r="AC26" s="35">
        <f t="shared" si="19"/>
        <v>0</v>
      </c>
      <c r="AD26" s="35">
        <f t="shared" si="20"/>
        <v>0</v>
      </c>
      <c r="AE26" s="35">
        <f t="shared" si="21"/>
        <v>0</v>
      </c>
      <c r="AF26" s="35">
        <f t="shared" si="22"/>
        <v>0</v>
      </c>
      <c r="AG26" s="35">
        <f t="shared" si="23"/>
        <v>0</v>
      </c>
      <c r="AH26" s="35">
        <f t="shared" si="24"/>
        <v>0</v>
      </c>
    </row>
    <row r="27" spans="1:34" s="8" customFormat="1" ht="18" customHeight="1">
      <c r="A27" s="24"/>
      <c r="B27" s="25"/>
      <c r="C27" s="25"/>
      <c r="D27" s="25"/>
      <c r="E27" s="25" t="s">
        <v>202</v>
      </c>
      <c r="F27" s="27"/>
      <c r="G27" s="28">
        <f t="shared" si="5"/>
        <v>0</v>
      </c>
      <c r="H27" s="28">
        <f t="shared" si="8"/>
        <v>0</v>
      </c>
      <c r="I27" s="29">
        <f t="shared" si="6"/>
        <v>0</v>
      </c>
      <c r="J27" s="30"/>
      <c r="K27" s="31">
        <v>0.01</v>
      </c>
      <c r="L27" s="32">
        <f t="shared" si="0"/>
        <v>50000</v>
      </c>
      <c r="M27" s="33">
        <v>0</v>
      </c>
      <c r="N27" s="33" t="e">
        <f t="shared" si="25"/>
        <v>#N/A</v>
      </c>
      <c r="O27" s="33" t="e">
        <f t="shared" ref="O27:O29" si="26">IF(E27=0,0,IF(E27=E26,VLOOKUP(E27,P:X,VLOOKUP(E27,P:Y,10,0),0),IF(P27=E27,VLOOKUP(E27,P:X,VLOOKUP(E27,P:Y,10,0),0),L27)))</f>
        <v>#N/A</v>
      </c>
      <c r="P27" s="8" t="s">
        <v>118</v>
      </c>
      <c r="Q27" s="9">
        <f t="shared" si="9"/>
        <v>50000</v>
      </c>
      <c r="R27" s="9">
        <f t="shared" si="10"/>
        <v>50000</v>
      </c>
      <c r="S27" s="9">
        <f t="shared" si="11"/>
        <v>37500</v>
      </c>
      <c r="T27" s="9">
        <f t="shared" si="12"/>
        <v>30000</v>
      </c>
      <c r="U27" s="9">
        <f t="shared" si="13"/>
        <v>25000</v>
      </c>
      <c r="V27" s="9">
        <f t="shared" si="14"/>
        <v>21428.571428571428</v>
      </c>
      <c r="W27" s="9">
        <f t="shared" si="15"/>
        <v>18750</v>
      </c>
      <c r="X27" s="9">
        <f t="shared" si="16"/>
        <v>16666.666666666668</v>
      </c>
      <c r="Y27" s="33">
        <f t="shared" si="3"/>
        <v>0</v>
      </c>
      <c r="Z27" s="33" t="str">
        <f t="shared" si="7"/>
        <v>T22</v>
      </c>
      <c r="AA27" s="35">
        <f t="shared" si="17"/>
        <v>0</v>
      </c>
      <c r="AB27" s="35">
        <f t="shared" si="18"/>
        <v>0</v>
      </c>
      <c r="AC27" s="35">
        <f t="shared" si="19"/>
        <v>0</v>
      </c>
      <c r="AD27" s="35">
        <f t="shared" si="20"/>
        <v>0</v>
      </c>
      <c r="AE27" s="35">
        <f t="shared" si="21"/>
        <v>0</v>
      </c>
      <c r="AF27" s="35">
        <f t="shared" si="22"/>
        <v>0</v>
      </c>
      <c r="AG27" s="35">
        <f t="shared" si="23"/>
        <v>0</v>
      </c>
      <c r="AH27" s="35">
        <f t="shared" si="24"/>
        <v>0</v>
      </c>
    </row>
    <row r="28" spans="1:34" s="8" customFormat="1" ht="18" customHeight="1">
      <c r="A28" s="24"/>
      <c r="B28" s="25"/>
      <c r="C28" s="25"/>
      <c r="D28" s="25"/>
      <c r="E28" s="25" t="s">
        <v>202</v>
      </c>
      <c r="F28" s="27"/>
      <c r="G28" s="28">
        <f t="shared" si="5"/>
        <v>0</v>
      </c>
      <c r="H28" s="28">
        <f t="shared" si="8"/>
        <v>0</v>
      </c>
      <c r="I28" s="29">
        <f t="shared" si="6"/>
        <v>0</v>
      </c>
      <c r="J28" s="30"/>
      <c r="K28" s="31">
        <v>0.01</v>
      </c>
      <c r="L28" s="32">
        <f t="shared" si="0"/>
        <v>50000</v>
      </c>
      <c r="M28" s="33">
        <v>0</v>
      </c>
      <c r="N28" s="33" t="e">
        <f t="shared" si="25"/>
        <v>#N/A</v>
      </c>
      <c r="O28" s="33" t="e">
        <f t="shared" si="26"/>
        <v>#N/A</v>
      </c>
      <c r="P28" s="8" t="s">
        <v>119</v>
      </c>
      <c r="Q28" s="9">
        <f t="shared" si="9"/>
        <v>50000</v>
      </c>
      <c r="R28" s="9">
        <f t="shared" si="10"/>
        <v>33333.333333333336</v>
      </c>
      <c r="S28" s="9">
        <f t="shared" si="11"/>
        <v>25000</v>
      </c>
      <c r="T28" s="9">
        <f t="shared" si="12"/>
        <v>20000</v>
      </c>
      <c r="U28" s="9">
        <f t="shared" si="13"/>
        <v>16666.666666666668</v>
      </c>
      <c r="V28" s="9">
        <f t="shared" si="14"/>
        <v>14285.714285714286</v>
      </c>
      <c r="W28" s="9">
        <f t="shared" si="15"/>
        <v>12500</v>
      </c>
      <c r="X28" s="9">
        <f t="shared" si="16"/>
        <v>11111.111111111111</v>
      </c>
      <c r="Y28" s="33">
        <f t="shared" si="3"/>
        <v>0</v>
      </c>
      <c r="Z28" s="33" t="str">
        <f t="shared" si="7"/>
        <v>T23</v>
      </c>
      <c r="AA28" s="35">
        <f t="shared" si="17"/>
        <v>0</v>
      </c>
      <c r="AB28" s="35">
        <f t="shared" si="18"/>
        <v>0</v>
      </c>
      <c r="AC28" s="35">
        <f t="shared" si="19"/>
        <v>0</v>
      </c>
      <c r="AD28" s="35">
        <f t="shared" si="20"/>
        <v>0</v>
      </c>
      <c r="AE28" s="35">
        <f t="shared" si="21"/>
        <v>0</v>
      </c>
      <c r="AF28" s="35">
        <f t="shared" si="22"/>
        <v>0</v>
      </c>
      <c r="AG28" s="35">
        <f t="shared" si="23"/>
        <v>0</v>
      </c>
      <c r="AH28" s="35">
        <f t="shared" si="24"/>
        <v>0</v>
      </c>
    </row>
    <row r="29" spans="1:34" s="8" customFormat="1" ht="18" customHeight="1">
      <c r="A29" s="24"/>
      <c r="B29" s="25"/>
      <c r="C29" s="25"/>
      <c r="D29" s="25"/>
      <c r="E29" s="25" t="s">
        <v>202</v>
      </c>
      <c r="F29" s="27"/>
      <c r="G29" s="28">
        <f t="shared" si="5"/>
        <v>0</v>
      </c>
      <c r="H29" s="28">
        <f t="shared" si="8"/>
        <v>0</v>
      </c>
      <c r="I29" s="29">
        <f t="shared" si="6"/>
        <v>0</v>
      </c>
      <c r="J29" s="30"/>
      <c r="K29" s="31">
        <v>0.01</v>
      </c>
      <c r="L29" s="32">
        <f t="shared" si="0"/>
        <v>50000</v>
      </c>
      <c r="M29" s="33">
        <v>0</v>
      </c>
      <c r="N29" s="33" t="e">
        <f t="shared" si="25"/>
        <v>#N/A</v>
      </c>
      <c r="O29" s="33" t="e">
        <f t="shared" si="26"/>
        <v>#N/A</v>
      </c>
      <c r="P29" s="8" t="s">
        <v>120</v>
      </c>
      <c r="Q29" s="9">
        <f t="shared" si="9"/>
        <v>25000</v>
      </c>
      <c r="R29" s="9">
        <f t="shared" si="10"/>
        <v>16666.666666666668</v>
      </c>
      <c r="S29" s="9">
        <f t="shared" si="11"/>
        <v>12500</v>
      </c>
      <c r="T29" s="9">
        <f t="shared" si="12"/>
        <v>10000</v>
      </c>
      <c r="U29" s="9">
        <f t="shared" si="13"/>
        <v>8333.3333333333339</v>
      </c>
      <c r="V29" s="9">
        <f t="shared" si="14"/>
        <v>7142.8571428571431</v>
      </c>
      <c r="W29" s="9">
        <f t="shared" si="15"/>
        <v>6250</v>
      </c>
      <c r="X29" s="9">
        <f t="shared" si="16"/>
        <v>5555.5555555555557</v>
      </c>
      <c r="Y29" s="33">
        <f t="shared" si="3"/>
        <v>0</v>
      </c>
      <c r="Z29" s="33" t="str">
        <f t="shared" si="7"/>
        <v>T24</v>
      </c>
      <c r="AA29" s="35">
        <f t="shared" si="17"/>
        <v>0</v>
      </c>
      <c r="AB29" s="35">
        <f t="shared" si="18"/>
        <v>0</v>
      </c>
      <c r="AC29" s="35">
        <f t="shared" si="19"/>
        <v>0</v>
      </c>
      <c r="AD29" s="35">
        <f t="shared" si="20"/>
        <v>0</v>
      </c>
      <c r="AE29" s="35">
        <f t="shared" si="21"/>
        <v>0</v>
      </c>
      <c r="AF29" s="35">
        <f t="shared" si="22"/>
        <v>0</v>
      </c>
      <c r="AG29" s="35">
        <f t="shared" si="23"/>
        <v>0</v>
      </c>
      <c r="AH29" s="35">
        <f t="shared" si="24"/>
        <v>0</v>
      </c>
    </row>
    <row r="30" spans="1:34" ht="18" customHeight="1">
      <c r="A30" s="36"/>
      <c r="B30" s="37"/>
      <c r="C30" s="38"/>
      <c r="D30" s="39"/>
      <c r="E30" s="40"/>
      <c r="F30" s="41"/>
      <c r="G30" s="42"/>
      <c r="H30" s="42"/>
      <c r="I30" s="40"/>
      <c r="J30" s="43"/>
      <c r="K30" s="43"/>
      <c r="L30" s="43"/>
      <c r="M30" s="43"/>
      <c r="N30" s="43"/>
      <c r="O30" s="43"/>
      <c r="P30" s="8"/>
      <c r="Q30" s="9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34" ht="15">
      <c r="A31" s="36"/>
      <c r="B31" s="45"/>
      <c r="C31" s="46"/>
      <c r="D31" s="46"/>
      <c r="E31" s="46"/>
      <c r="F31" s="47"/>
      <c r="G31" s="48"/>
      <c r="H31" s="48"/>
      <c r="I31" s="36"/>
      <c r="J31" s="36"/>
      <c r="K31" s="36"/>
      <c r="L31" s="36"/>
      <c r="M31" s="36"/>
      <c r="N31" s="36"/>
      <c r="O31" s="36"/>
      <c r="P31" s="36"/>
      <c r="Q31" s="9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34" ht="15">
      <c r="A32" s="36"/>
      <c r="B32" s="45"/>
      <c r="C32" s="46"/>
      <c r="D32" s="46"/>
      <c r="E32" s="46"/>
      <c r="F32" s="47"/>
      <c r="G32" s="48"/>
      <c r="H32" s="48"/>
      <c r="I32" s="36"/>
      <c r="J32" s="36"/>
      <c r="K32" s="36"/>
      <c r="L32" s="36"/>
      <c r="M32" s="36"/>
      <c r="N32" s="36"/>
      <c r="O32" s="36"/>
      <c r="P32" s="36"/>
      <c r="Q32" s="9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15">
      <c r="A33" s="36"/>
      <c r="B33" s="45"/>
      <c r="C33" s="46"/>
      <c r="D33" s="46"/>
      <c r="E33" s="46"/>
      <c r="F33" s="47"/>
      <c r="G33" s="48"/>
      <c r="H33" s="48"/>
      <c r="I33" s="36"/>
      <c r="J33" s="36"/>
      <c r="K33" s="36"/>
      <c r="L33" s="36"/>
      <c r="M33" s="36"/>
      <c r="N33" s="36"/>
      <c r="O33" s="36"/>
      <c r="P33" s="36"/>
      <c r="Q33" s="9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5">
      <c r="A34" s="36"/>
      <c r="B34" s="45"/>
      <c r="C34" s="37"/>
      <c r="D34" s="39"/>
      <c r="E34" s="40"/>
      <c r="F34" s="41"/>
      <c r="G34" s="42"/>
      <c r="H34" s="42"/>
      <c r="I34" s="40"/>
      <c r="J34" s="43"/>
      <c r="K34" s="43"/>
      <c r="L34" s="43"/>
      <c r="M34" s="43"/>
      <c r="N34" s="43"/>
      <c r="O34" s="43"/>
      <c r="P34" s="8"/>
      <c r="Q34" s="9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>
      <c r="B35" s="45"/>
      <c r="P35" s="8"/>
      <c r="Q35" s="9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>
      <c r="A36" s="50"/>
      <c r="B36" s="50"/>
      <c r="I36" s="44"/>
      <c r="P36" s="8"/>
      <c r="Q36" s="9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>
      <c r="A37" s="50"/>
      <c r="B37" s="50"/>
      <c r="I37" s="44"/>
      <c r="P37" s="8"/>
      <c r="Q37" s="9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>
      <c r="A38" s="50"/>
      <c r="B38" s="50"/>
      <c r="I38" s="44"/>
      <c r="P38" s="8"/>
      <c r="Q38" s="9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>
      <c r="A39" s="50"/>
      <c r="B39" s="50"/>
      <c r="I39" s="44"/>
      <c r="P39" s="8"/>
      <c r="Q39" s="9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>
      <c r="A40" s="50"/>
      <c r="B40" s="50"/>
      <c r="I40" s="44"/>
      <c r="P40" s="8"/>
      <c r="Q40" s="9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>
      <c r="A41" s="50"/>
      <c r="B41" s="50"/>
      <c r="I41" s="44"/>
      <c r="P41" s="8"/>
      <c r="Q41" s="9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>
      <c r="A42" s="50"/>
      <c r="B42" s="50"/>
      <c r="I42" s="44"/>
      <c r="P42" s="8"/>
      <c r="Q42" s="9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>
      <c r="A43" s="50"/>
      <c r="B43" s="50"/>
      <c r="I43" s="44"/>
      <c r="P43" s="8"/>
      <c r="Q43" s="9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>
      <c r="A44" s="50"/>
      <c r="B44" s="50"/>
      <c r="I44" s="44"/>
      <c r="P44" s="8"/>
      <c r="Q44" s="9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>
      <c r="A45" s="50"/>
      <c r="B45" s="50"/>
      <c r="I45" s="44"/>
      <c r="P45" s="8"/>
      <c r="Q45" s="9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>
      <c r="A46" s="50"/>
      <c r="B46" s="50"/>
      <c r="I46" s="44"/>
      <c r="P46" s="8"/>
      <c r="Q46" s="9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>
      <c r="A47" s="50"/>
      <c r="B47" s="50"/>
      <c r="I47" s="44"/>
      <c r="P47" s="8"/>
      <c r="Q47" s="9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>
      <c r="A48" s="50"/>
      <c r="B48" s="50"/>
      <c r="I48" s="44"/>
      <c r="P48" s="8"/>
      <c r="Q48" s="9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>
      <c r="A49" s="50"/>
      <c r="B49" s="50"/>
      <c r="I49" s="44"/>
      <c r="P49" s="8"/>
      <c r="Q49" s="9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>
      <c r="A50" s="50"/>
      <c r="B50" s="50"/>
      <c r="I50" s="44"/>
      <c r="P50" s="8"/>
      <c r="Q50" s="9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>
      <c r="A51" s="50"/>
      <c r="B51" s="50"/>
      <c r="I51" s="44"/>
      <c r="P51" s="8"/>
      <c r="Q51" s="9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>
      <c r="A52" s="50"/>
      <c r="B52" s="50"/>
      <c r="I52" s="44"/>
      <c r="P52" s="8"/>
      <c r="Q52" s="9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>
      <c r="A53" s="50"/>
      <c r="B53" s="50"/>
      <c r="I53" s="44"/>
      <c r="P53" s="8"/>
      <c r="Q53" s="9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>
      <c r="A54" s="50"/>
      <c r="B54" s="50"/>
      <c r="I54" s="44"/>
      <c r="P54" s="8"/>
      <c r="Q54" s="9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>
      <c r="A55" s="50"/>
      <c r="B55" s="50"/>
      <c r="I55" s="44"/>
      <c r="P55" s="8"/>
      <c r="Q55" s="9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>
      <c r="A56" s="50"/>
      <c r="B56" s="50"/>
      <c r="I56" s="44"/>
      <c r="P56" s="8"/>
      <c r="Q56" s="9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>
      <c r="A57" s="50"/>
      <c r="B57" s="50"/>
      <c r="I57" s="44"/>
      <c r="P57" s="8"/>
      <c r="Q57" s="9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>
      <c r="A58" s="50"/>
      <c r="B58" s="50"/>
      <c r="I58" s="44"/>
      <c r="P58" s="8"/>
      <c r="Q58" s="9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>
      <c r="A59" s="50"/>
      <c r="B59" s="50"/>
      <c r="I59" s="44"/>
      <c r="P59" s="8"/>
      <c r="Q59" s="9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>
      <c r="A60" s="50"/>
      <c r="B60" s="50"/>
      <c r="I60" s="44"/>
      <c r="P60" s="8"/>
      <c r="Q60" s="9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>
      <c r="A61" s="50"/>
      <c r="B61" s="50"/>
      <c r="I61" s="44"/>
      <c r="P61" s="8"/>
      <c r="Q61" s="9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>
      <c r="A62" s="50"/>
      <c r="B62" s="50"/>
      <c r="I62" s="44"/>
      <c r="P62" s="8"/>
      <c r="Q62" s="9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>
      <c r="A63" s="50"/>
      <c r="B63" s="50"/>
      <c r="I63" s="44"/>
      <c r="P63" s="8"/>
      <c r="Q63" s="9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>
      <c r="A64" s="50"/>
      <c r="B64" s="50"/>
      <c r="I64" s="44"/>
      <c r="P64" s="8"/>
      <c r="Q64" s="9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>
      <c r="A65" s="50"/>
      <c r="B65" s="50"/>
      <c r="I65" s="44"/>
      <c r="P65" s="8"/>
      <c r="Q65" s="9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>
      <c r="A66" s="50"/>
      <c r="B66" s="50"/>
      <c r="I66" s="44"/>
      <c r="P66" s="8"/>
      <c r="Q66" s="9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>
      <c r="A67" s="50"/>
      <c r="B67" s="50"/>
      <c r="I67" s="44"/>
      <c r="P67" s="8"/>
      <c r="Q67" s="9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>
      <c r="A68" s="50"/>
      <c r="B68" s="50"/>
      <c r="I68" s="44"/>
      <c r="P68" s="8"/>
      <c r="Q68" s="9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>
      <c r="A69" s="50"/>
      <c r="B69" s="50"/>
      <c r="I69" s="44"/>
      <c r="P69" s="8"/>
      <c r="Q69" s="9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>
      <c r="A70" s="50"/>
      <c r="B70" s="50"/>
      <c r="I70" s="44"/>
      <c r="P70" s="8"/>
      <c r="Q70" s="9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>
      <c r="A71" s="50"/>
      <c r="B71" s="50"/>
      <c r="I71" s="44"/>
      <c r="P71" s="8"/>
      <c r="Q71" s="9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>
      <c r="A72" s="50"/>
      <c r="B72" s="50"/>
      <c r="I72" s="44"/>
      <c r="P72" s="8"/>
      <c r="Q72" s="9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>
      <c r="A73" s="50"/>
      <c r="B73" s="50"/>
      <c r="I73" s="44"/>
      <c r="P73" s="8"/>
      <c r="Q73" s="9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>
      <c r="A74" s="50"/>
      <c r="B74" s="50"/>
      <c r="I74" s="44"/>
      <c r="P74" s="8"/>
      <c r="Q74" s="9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>
      <c r="A75" s="50"/>
      <c r="B75" s="50"/>
      <c r="I75" s="44"/>
      <c r="P75" s="8"/>
      <c r="Q75" s="9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>
      <c r="A76" s="50"/>
      <c r="B76" s="50"/>
      <c r="I76" s="44"/>
      <c r="P76" s="8"/>
      <c r="Q76" s="9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>
      <c r="A77" s="50"/>
      <c r="B77" s="50"/>
      <c r="I77" s="44"/>
      <c r="P77" s="8"/>
      <c r="Q77" s="9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>
      <c r="A78" s="50"/>
      <c r="B78" s="50"/>
      <c r="I78" s="44"/>
      <c r="P78" s="8"/>
      <c r="Q78" s="9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>
      <c r="A79" s="50"/>
      <c r="B79" s="50"/>
      <c r="I79" s="44"/>
      <c r="P79" s="8"/>
      <c r="Q79" s="9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>
      <c r="A80" s="50"/>
      <c r="B80" s="50"/>
      <c r="I80" s="44"/>
      <c r="P80" s="8"/>
      <c r="Q80" s="9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>
      <c r="A81" s="50"/>
      <c r="B81" s="50"/>
      <c r="I81" s="44"/>
      <c r="P81" s="8"/>
      <c r="Q81" s="9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>
      <c r="A82" s="50"/>
      <c r="B82" s="50"/>
      <c r="I82" s="44"/>
      <c r="P82" s="8"/>
      <c r="Q82" s="9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>
      <c r="A83" s="50"/>
      <c r="B83" s="50"/>
      <c r="I83" s="44"/>
      <c r="P83" s="8"/>
      <c r="Q83" s="9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>
      <c r="A84" s="50"/>
      <c r="B84" s="50"/>
      <c r="I84" s="44"/>
      <c r="P84" s="8"/>
      <c r="Q84" s="9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>
      <c r="A85" s="50"/>
      <c r="B85" s="50"/>
      <c r="I85" s="44"/>
      <c r="P85" s="8"/>
      <c r="Q85" s="9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>
      <c r="A86" s="50"/>
      <c r="B86" s="50"/>
      <c r="I86" s="44"/>
      <c r="P86" s="8"/>
      <c r="Q86" s="9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>
      <c r="A87" s="50"/>
      <c r="B87" s="50"/>
      <c r="I87" s="44"/>
      <c r="P87" s="8"/>
      <c r="Q87" s="9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>
      <c r="A88" s="50"/>
      <c r="B88" s="50"/>
      <c r="I88" s="44"/>
      <c r="P88" s="8"/>
      <c r="Q88" s="9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>
      <c r="A89" s="50"/>
      <c r="B89" s="50"/>
      <c r="I89" s="44"/>
      <c r="P89" s="8"/>
      <c r="Q89" s="9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>
      <c r="A90" s="50"/>
      <c r="B90" s="50"/>
      <c r="I90" s="44"/>
      <c r="P90" s="8"/>
      <c r="Q90" s="9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>
      <c r="A91" s="50"/>
      <c r="B91" s="50"/>
      <c r="I91" s="44"/>
      <c r="P91" s="8"/>
      <c r="Q91" s="9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>
      <c r="A92" s="50"/>
      <c r="B92" s="50"/>
      <c r="I92" s="44"/>
      <c r="P92" s="8"/>
      <c r="Q92" s="9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:28">
      <c r="A93" s="50"/>
      <c r="B93" s="50"/>
      <c r="I93" s="44"/>
      <c r="P93" s="8"/>
      <c r="Q93" s="9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>
      <c r="A94" s="50"/>
      <c r="B94" s="50"/>
      <c r="I94" s="44"/>
      <c r="P94" s="53"/>
      <c r="Q94" s="44"/>
    </row>
    <row r="95" spans="1:28">
      <c r="A95" s="50"/>
      <c r="B95" s="50"/>
      <c r="I95" s="44"/>
      <c r="P95" s="53"/>
      <c r="Q95" s="44"/>
    </row>
    <row r="96" spans="1:28">
      <c r="A96" s="50"/>
      <c r="B96" s="50"/>
      <c r="I96" s="44"/>
      <c r="P96" s="53"/>
      <c r="Q96" s="44"/>
    </row>
    <row r="97" spans="1:17">
      <c r="A97" s="50"/>
      <c r="B97" s="50"/>
      <c r="I97" s="44"/>
      <c r="P97" s="53"/>
      <c r="Q97" s="44"/>
    </row>
    <row r="98" spans="1:17">
      <c r="A98" s="50"/>
      <c r="B98" s="50"/>
      <c r="I98" s="44"/>
      <c r="P98" s="53"/>
      <c r="Q98" s="44"/>
    </row>
    <row r="99" spans="1:17">
      <c r="A99" s="50"/>
      <c r="B99" s="50"/>
      <c r="I99" s="44"/>
      <c r="P99" s="53"/>
      <c r="Q99" s="44"/>
    </row>
    <row r="100" spans="1:17">
      <c r="A100" s="50"/>
      <c r="B100" s="50"/>
      <c r="I100" s="44"/>
      <c r="P100" s="53"/>
      <c r="Q100" s="44"/>
    </row>
    <row r="101" spans="1:17">
      <c r="A101" s="50"/>
      <c r="B101" s="50"/>
      <c r="I101" s="44"/>
      <c r="P101" s="53"/>
      <c r="Q101" s="44"/>
    </row>
    <row r="102" spans="1:17">
      <c r="A102" s="50"/>
      <c r="B102" s="50"/>
      <c r="I102" s="44"/>
      <c r="P102" s="53"/>
      <c r="Q102" s="44"/>
    </row>
    <row r="103" spans="1:17">
      <c r="A103" s="50"/>
      <c r="B103" s="50"/>
      <c r="I103" s="44"/>
      <c r="P103" s="53"/>
      <c r="Q103" s="44"/>
    </row>
    <row r="104" spans="1:17">
      <c r="A104" s="50"/>
      <c r="B104" s="50"/>
      <c r="I104" s="44"/>
      <c r="P104" s="53"/>
      <c r="Q104" s="44"/>
    </row>
  </sheetData>
  <mergeCells count="6">
    <mergeCell ref="K5:L5"/>
    <mergeCell ref="A1:L1"/>
    <mergeCell ref="A2:L2"/>
    <mergeCell ref="A3:I4"/>
    <mergeCell ref="K3:L3"/>
    <mergeCell ref="K4:L4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4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H104"/>
  <sheetViews>
    <sheetView showZeros="0" topLeftCell="A4" workbookViewId="0">
      <selection activeCell="AJ10" sqref="AJ10"/>
    </sheetView>
  </sheetViews>
  <sheetFormatPr defaultColWidth="9.15234375" defaultRowHeight="17.600000000000001"/>
  <cols>
    <col min="1" max="1" width="29.23046875" style="49" customWidth="1"/>
    <col min="2" max="2" width="8.4609375" style="54" customWidth="1"/>
    <col min="3" max="3" width="6.84375" style="50" customWidth="1"/>
    <col min="4" max="4" width="16.69140625" style="50" customWidth="1"/>
    <col min="5" max="5" width="8.23046875" style="50" customWidth="1"/>
    <col min="6" max="6" width="9.53515625" style="51" customWidth="1"/>
    <col min="7" max="7" width="10.15234375" style="52" customWidth="1"/>
    <col min="8" max="8" width="11.84375" style="52" customWidth="1"/>
    <col min="9" max="9" width="14.4609375" style="50" customWidth="1"/>
    <col min="10" max="10" width="6.4609375" style="44" customWidth="1"/>
    <col min="11" max="11" width="5.69140625" style="44" customWidth="1"/>
    <col min="12" max="12" width="10.4609375" style="44" customWidth="1"/>
    <col min="13" max="15" width="10.4609375" style="44" hidden="1" customWidth="1"/>
    <col min="16" max="16" width="7.4609375" style="44" hidden="1" customWidth="1"/>
    <col min="17" max="17" width="9.23046875" style="53" hidden="1" customWidth="1"/>
    <col min="18" max="34" width="0" style="44" hidden="1" customWidth="1"/>
    <col min="35" max="16384" width="9.15234375" style="44"/>
  </cols>
  <sheetData>
    <row r="1" spans="1:34" s="6" customFormat="1" ht="33.65" customHeight="1">
      <c r="A1" s="252" t="s">
        <v>83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4"/>
      <c r="N1" s="4"/>
      <c r="O1" s="4"/>
      <c r="P1" s="5"/>
      <c r="Q1" s="5"/>
      <c r="R1" s="5"/>
      <c r="S1" s="5"/>
      <c r="T1" s="5"/>
      <c r="U1" s="5"/>
    </row>
    <row r="2" spans="1:34" s="8" customFormat="1" ht="36" customHeight="1" thickBot="1">
      <c r="A2" s="253" t="s">
        <v>231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7"/>
      <c r="N2" s="7"/>
      <c r="O2" s="7"/>
      <c r="Q2" s="9"/>
    </row>
    <row r="3" spans="1:34" s="8" customFormat="1" ht="18.649999999999999" customHeight="1">
      <c r="A3" s="254" t="s">
        <v>232</v>
      </c>
      <c r="B3" s="254"/>
      <c r="C3" s="254"/>
      <c r="D3" s="254"/>
      <c r="E3" s="254"/>
      <c r="F3" s="254"/>
      <c r="G3" s="254"/>
      <c r="H3" s="254"/>
      <c r="I3" s="254"/>
      <c r="J3" s="10"/>
      <c r="K3" s="255" t="s">
        <v>86</v>
      </c>
      <c r="L3" s="256"/>
      <c r="M3" s="11"/>
      <c r="N3" s="11"/>
      <c r="O3" s="11"/>
      <c r="Q3" s="9"/>
    </row>
    <row r="4" spans="1:34" s="8" customFormat="1" ht="21.65" customHeight="1" thickBot="1">
      <c r="A4" s="254"/>
      <c r="B4" s="254"/>
      <c r="C4" s="254"/>
      <c r="D4" s="254"/>
      <c r="E4" s="254"/>
      <c r="F4" s="254"/>
      <c r="G4" s="254"/>
      <c r="H4" s="254"/>
      <c r="I4" s="254"/>
      <c r="J4" s="12"/>
      <c r="K4" s="257">
        <v>7000000</v>
      </c>
      <c r="L4" s="258"/>
      <c r="M4" s="13"/>
      <c r="N4" s="13"/>
      <c r="O4" s="13"/>
      <c r="Q4" s="9"/>
    </row>
    <row r="5" spans="1:34" s="8" customFormat="1" ht="27" customHeight="1">
      <c r="A5" s="14" t="s">
        <v>87</v>
      </c>
      <c r="B5" s="15" t="s">
        <v>49</v>
      </c>
      <c r="C5" s="16" t="s">
        <v>88</v>
      </c>
      <c r="D5" s="17" t="s">
        <v>89</v>
      </c>
      <c r="E5" s="18" t="s">
        <v>90</v>
      </c>
      <c r="F5" s="19" t="s">
        <v>91</v>
      </c>
      <c r="G5" s="20" t="s">
        <v>92</v>
      </c>
      <c r="H5" s="20" t="s">
        <v>93</v>
      </c>
      <c r="I5" s="21" t="s">
        <v>94</v>
      </c>
      <c r="J5" s="22"/>
      <c r="K5" s="259" t="s">
        <v>95</v>
      </c>
      <c r="L5" s="260"/>
      <c r="M5" s="23"/>
      <c r="N5" s="23"/>
      <c r="O5" s="23"/>
      <c r="Q5" s="9">
        <v>2</v>
      </c>
      <c r="R5" s="8">
        <v>3</v>
      </c>
      <c r="S5" s="8">
        <v>4</v>
      </c>
      <c r="T5" s="8">
        <v>5</v>
      </c>
      <c r="U5" s="8">
        <v>6</v>
      </c>
      <c r="V5" s="8">
        <v>7</v>
      </c>
      <c r="W5" s="8">
        <v>8</v>
      </c>
      <c r="X5" s="8">
        <v>9</v>
      </c>
      <c r="Y5" s="8" t="s">
        <v>96</v>
      </c>
      <c r="AA5" s="9">
        <v>2</v>
      </c>
      <c r="AB5" s="8">
        <v>3</v>
      </c>
      <c r="AC5" s="8">
        <v>4</v>
      </c>
      <c r="AD5" s="8">
        <v>5</v>
      </c>
      <c r="AE5" s="8">
        <v>6</v>
      </c>
      <c r="AF5" s="8">
        <v>7</v>
      </c>
      <c r="AG5" s="8">
        <v>8</v>
      </c>
      <c r="AH5" s="8">
        <v>9</v>
      </c>
    </row>
    <row r="6" spans="1:34" s="34" customFormat="1" ht="18" customHeight="1">
      <c r="A6" s="24" t="s">
        <v>40</v>
      </c>
      <c r="B6" s="25">
        <v>65</v>
      </c>
      <c r="C6" s="25">
        <v>36</v>
      </c>
      <c r="D6" s="26">
        <v>0</v>
      </c>
      <c r="E6" s="25">
        <v>1</v>
      </c>
      <c r="F6" s="27">
        <v>12</v>
      </c>
      <c r="G6" s="28">
        <f>IF(D6&gt;0,L$12,0)</f>
        <v>0</v>
      </c>
      <c r="H6" s="28">
        <f>IF(E6="",0,IFERROR(O6,0))</f>
        <v>1400000</v>
      </c>
      <c r="I6" s="29">
        <f>G6+H6</f>
        <v>1400000</v>
      </c>
      <c r="J6" s="30"/>
      <c r="K6" s="31">
        <v>0.2</v>
      </c>
      <c r="L6" s="32">
        <f t="shared" ref="L6:L29" si="0">$K$4*K6</f>
        <v>1400000</v>
      </c>
      <c r="M6" s="33">
        <v>12</v>
      </c>
      <c r="N6" s="33">
        <f t="shared" ref="N6:N7" si="1">IF(E6=0,0,IF(E6=E5,VLOOKUP(E6,Z:AH,VLOOKUP(E6,P:Y,10,0),0),IF(P6=E6,VLOOKUP(E6,Z:AH,VLOOKUP(E6,P:Y,10,0),0),M6)))</f>
        <v>12</v>
      </c>
      <c r="O6" s="33">
        <f t="shared" ref="O6:O25" si="2">IF(E6=0,0,IF(E6=E5,VLOOKUP(E6,P:X,VLOOKUP(E6,P:Y,10,0),0),IF(P6=E6,VLOOKUP(E6,P:X,VLOOKUP(E6,P:Y,10,0),0),L6)))</f>
        <v>1400000</v>
      </c>
      <c r="P6" s="8" t="s">
        <v>97</v>
      </c>
      <c r="Q6" s="9"/>
      <c r="R6" s="8"/>
      <c r="S6" s="8"/>
      <c r="T6" s="8"/>
      <c r="U6" s="8"/>
      <c r="V6" s="8"/>
      <c r="W6" s="8"/>
      <c r="X6" s="8"/>
      <c r="Y6" s="33">
        <f t="shared" ref="Y6:Y29" si="3">COUNTIF(E6:E29,P6)</f>
        <v>0</v>
      </c>
      <c r="Z6" s="33" t="str">
        <f>+P6</f>
        <v>T1</v>
      </c>
      <c r="AA6" s="9"/>
      <c r="AB6" s="8"/>
      <c r="AC6" s="8"/>
      <c r="AD6" s="8"/>
      <c r="AE6" s="8"/>
      <c r="AF6" s="8"/>
      <c r="AG6" s="8"/>
      <c r="AH6" s="8"/>
    </row>
    <row r="7" spans="1:34" s="34" customFormat="1" ht="18" customHeight="1">
      <c r="A7" s="24" t="s">
        <v>20</v>
      </c>
      <c r="B7" s="25">
        <v>66</v>
      </c>
      <c r="C7" s="25">
        <v>29</v>
      </c>
      <c r="D7" s="25" t="s">
        <v>234</v>
      </c>
      <c r="E7" s="25">
        <v>2</v>
      </c>
      <c r="F7" s="27">
        <v>10</v>
      </c>
      <c r="G7" s="28">
        <v>100000</v>
      </c>
      <c r="H7" s="28">
        <f t="shared" ref="H7:H29" si="4">IF(E7="",0,IFERROR(O7,0))</f>
        <v>1120000</v>
      </c>
      <c r="I7" s="29">
        <f t="shared" ref="I7:I29" si="5">G7+H7</f>
        <v>1220000</v>
      </c>
      <c r="J7" s="30"/>
      <c r="K7" s="31">
        <v>0.16</v>
      </c>
      <c r="L7" s="32">
        <f t="shared" si="0"/>
        <v>1120000</v>
      </c>
      <c r="M7" s="33">
        <v>10</v>
      </c>
      <c r="N7" s="33">
        <f t="shared" si="1"/>
        <v>10</v>
      </c>
      <c r="O7" s="33">
        <f t="shared" si="2"/>
        <v>1120000</v>
      </c>
      <c r="P7" s="8" t="s">
        <v>98</v>
      </c>
      <c r="Q7" s="9">
        <f>SUM($L7:$L8)/Q$5</f>
        <v>1015000</v>
      </c>
      <c r="R7" s="9">
        <f>SUM($L7:$L9)/R$5</f>
        <v>910000</v>
      </c>
      <c r="S7" s="9">
        <f>SUM($L7:$L10)/S$5</f>
        <v>822500</v>
      </c>
      <c r="T7" s="9">
        <f>SUM($L7:$L11)/T$5</f>
        <v>756000</v>
      </c>
      <c r="U7" s="9">
        <f>SUM($L7:$L12)/U$5</f>
        <v>700000</v>
      </c>
      <c r="V7" s="9">
        <f>SUM($L7:$L13)/V$5</f>
        <v>650000</v>
      </c>
      <c r="W7" s="9">
        <f>SUM($L7:$L14)/W$5</f>
        <v>595000</v>
      </c>
      <c r="X7" s="9">
        <f>SUM($L7:$L15)/X$5</f>
        <v>544444.4444444445</v>
      </c>
      <c r="Y7" s="33">
        <f t="shared" si="3"/>
        <v>0</v>
      </c>
      <c r="Z7" s="33" t="str">
        <f t="shared" ref="Z7:Z29" si="6">+P7</f>
        <v>T2</v>
      </c>
      <c r="AA7" s="35">
        <f>SUM($M7:$M8)/AA$5</f>
        <v>9</v>
      </c>
      <c r="AB7" s="35">
        <f>SUM($M7:$M9)/AB$5</f>
        <v>8.3333333333333339</v>
      </c>
      <c r="AC7" s="35">
        <f>SUM($M7:$M10)/AC$5</f>
        <v>7.75</v>
      </c>
      <c r="AD7" s="35">
        <f>SUM($M7:$M11)/AD$5</f>
        <v>7.2</v>
      </c>
      <c r="AE7" s="35">
        <f>SUM($M7:$M12)/AE$5</f>
        <v>6.666666666666667</v>
      </c>
      <c r="AF7" s="35">
        <f>SUM($M7:$M13)/AF$5</f>
        <v>6.1428571428571432</v>
      </c>
      <c r="AG7" s="35">
        <f>SUM($M7:$M14)/AG$5</f>
        <v>5.625</v>
      </c>
      <c r="AH7" s="35">
        <f>SUM($M7:$M15)/AH$5</f>
        <v>5.1111111111111107</v>
      </c>
    </row>
    <row r="8" spans="1:34" s="34" customFormat="1" ht="18" customHeight="1">
      <c r="A8" s="24" t="s">
        <v>44</v>
      </c>
      <c r="B8" s="25">
        <v>70</v>
      </c>
      <c r="C8" s="25">
        <v>31</v>
      </c>
      <c r="D8" s="25">
        <v>0</v>
      </c>
      <c r="E8" s="25">
        <v>3</v>
      </c>
      <c r="F8" s="27">
        <v>8</v>
      </c>
      <c r="G8" s="28">
        <f t="shared" ref="G8:G29" si="7">IF(D8&gt;0,L$12,0)</f>
        <v>0</v>
      </c>
      <c r="H8" s="28">
        <f t="shared" si="4"/>
        <v>910000</v>
      </c>
      <c r="I8" s="29">
        <f t="shared" si="5"/>
        <v>910000</v>
      </c>
      <c r="J8" s="30"/>
      <c r="K8" s="31">
        <v>0.13</v>
      </c>
      <c r="L8" s="32">
        <f t="shared" si="0"/>
        <v>910000</v>
      </c>
      <c r="M8" s="33">
        <v>8</v>
      </c>
      <c r="N8" s="33">
        <f>IF(E8=0,0,IF(E8=E7,VLOOKUP(E8,Z:AH,VLOOKUP(E8,P:Y,10,0),0),IF(P8=E8,VLOOKUP(E8,Z:AH,VLOOKUP(E8,P:Y,10,0),0),M8)))</f>
        <v>8</v>
      </c>
      <c r="O8" s="33">
        <f t="shared" si="2"/>
        <v>910000</v>
      </c>
      <c r="P8" s="8" t="s">
        <v>99</v>
      </c>
      <c r="Q8" s="9">
        <f t="shared" ref="Q8:Q29" si="8">SUM($L8:$L9)/Q$5</f>
        <v>805000</v>
      </c>
      <c r="R8" s="9">
        <f t="shared" ref="R8:R29" si="9">SUM($L8:$L10)/R$5</f>
        <v>723333.33333333337</v>
      </c>
      <c r="S8" s="9">
        <f t="shared" ref="S8:S29" si="10">SUM($L8:$L11)/S$5</f>
        <v>665000</v>
      </c>
      <c r="T8" s="9">
        <f t="shared" ref="T8:T29" si="11">SUM($L8:$L12)/T$5</f>
        <v>616000</v>
      </c>
      <c r="U8" s="9">
        <f t="shared" ref="U8:U29" si="12">SUM($L8:$L13)/U$5</f>
        <v>571666.66666666663</v>
      </c>
      <c r="V8" s="9">
        <f t="shared" ref="V8:V29" si="13">SUM($L8:$L14)/V$5</f>
        <v>520000</v>
      </c>
      <c r="W8" s="9">
        <f t="shared" ref="W8:W29" si="14">SUM($L8:$L15)/W$5</f>
        <v>472500</v>
      </c>
      <c r="X8" s="9">
        <f t="shared" ref="X8:X29" si="15">SUM($L8:$L16)/X$5</f>
        <v>427777.77777777775</v>
      </c>
      <c r="Y8" s="33">
        <f t="shared" si="3"/>
        <v>0</v>
      </c>
      <c r="Z8" s="33" t="str">
        <f t="shared" si="6"/>
        <v>T3</v>
      </c>
      <c r="AA8" s="35">
        <f t="shared" ref="AA8:AA29" si="16">SUM($M8:$M9)/AA$5</f>
        <v>7.5</v>
      </c>
      <c r="AB8" s="35">
        <f t="shared" ref="AB8:AB29" si="17">SUM($M8:$M10)/AB$5</f>
        <v>7</v>
      </c>
      <c r="AC8" s="35">
        <f t="shared" ref="AC8:AC29" si="18">SUM($M8:$M11)/AC$5</f>
        <v>6.5</v>
      </c>
      <c r="AD8" s="35">
        <f t="shared" ref="AD8:AD29" si="19">SUM($M8:$M12)/AD$5</f>
        <v>6</v>
      </c>
      <c r="AE8" s="35">
        <f t="shared" ref="AE8:AE29" si="20">SUM($M8:$M13)/AE$5</f>
        <v>5.5</v>
      </c>
      <c r="AF8" s="35">
        <f t="shared" ref="AF8:AF29" si="21">SUM($M8:$M14)/AF$5</f>
        <v>5</v>
      </c>
      <c r="AG8" s="35">
        <f t="shared" ref="AG8:AG29" si="22">SUM($M8:$M15)/AG$5</f>
        <v>4.5</v>
      </c>
      <c r="AH8" s="35">
        <f t="shared" ref="AH8:AH29" si="23">SUM($M8:$M16)/AH$5</f>
        <v>4</v>
      </c>
    </row>
    <row r="9" spans="1:34" s="34" customFormat="1" ht="18" customHeight="1">
      <c r="A9" s="24" t="s">
        <v>18</v>
      </c>
      <c r="B9" s="25">
        <v>73</v>
      </c>
      <c r="C9" s="25">
        <v>33</v>
      </c>
      <c r="D9" s="25">
        <v>0</v>
      </c>
      <c r="E9" s="25">
        <v>4</v>
      </c>
      <c r="F9" s="27">
        <v>7</v>
      </c>
      <c r="G9" s="28">
        <f t="shared" si="7"/>
        <v>0</v>
      </c>
      <c r="H9" s="28">
        <f t="shared" si="4"/>
        <v>700000</v>
      </c>
      <c r="I9" s="29">
        <f t="shared" si="5"/>
        <v>700000</v>
      </c>
      <c r="J9" s="30"/>
      <c r="K9" s="31">
        <v>0.1</v>
      </c>
      <c r="L9" s="32">
        <f t="shared" si="0"/>
        <v>700000</v>
      </c>
      <c r="M9" s="33">
        <v>7</v>
      </c>
      <c r="N9" s="33">
        <f t="shared" ref="N9:N29" si="24">IF(E9=0,0,IF(E9=E8,VLOOKUP(E9,Z:AH,VLOOKUP(E9,P:Y,10,0),0),IF(P9=E9,VLOOKUP(E9,Z:AH,VLOOKUP(E9,P:Y,10,0),0),M9)))</f>
        <v>7</v>
      </c>
      <c r="O9" s="33">
        <f t="shared" si="2"/>
        <v>700000</v>
      </c>
      <c r="P9" s="8" t="s">
        <v>100</v>
      </c>
      <c r="Q9" s="9">
        <f t="shared" si="8"/>
        <v>630000</v>
      </c>
      <c r="R9" s="9">
        <f t="shared" si="9"/>
        <v>583333.33333333337</v>
      </c>
      <c r="S9" s="9">
        <f t="shared" si="10"/>
        <v>542500</v>
      </c>
      <c r="T9" s="9">
        <f t="shared" si="11"/>
        <v>504000</v>
      </c>
      <c r="U9" s="9">
        <f t="shared" si="12"/>
        <v>455000</v>
      </c>
      <c r="V9" s="9">
        <f t="shared" si="13"/>
        <v>410000</v>
      </c>
      <c r="W9" s="9">
        <f t="shared" si="14"/>
        <v>367500</v>
      </c>
      <c r="X9" s="9">
        <f t="shared" si="15"/>
        <v>334444.44444444444</v>
      </c>
      <c r="Y9" s="33">
        <f t="shared" si="3"/>
        <v>0</v>
      </c>
      <c r="Z9" s="33" t="str">
        <f t="shared" si="6"/>
        <v>T4</v>
      </c>
      <c r="AA9" s="35">
        <f t="shared" si="16"/>
        <v>6.5</v>
      </c>
      <c r="AB9" s="35">
        <f t="shared" si="17"/>
        <v>6</v>
      </c>
      <c r="AC9" s="35">
        <f t="shared" si="18"/>
        <v>5.5</v>
      </c>
      <c r="AD9" s="35">
        <f t="shared" si="19"/>
        <v>5</v>
      </c>
      <c r="AE9" s="35">
        <f t="shared" si="20"/>
        <v>4.5</v>
      </c>
      <c r="AF9" s="35">
        <f t="shared" si="21"/>
        <v>4</v>
      </c>
      <c r="AG9" s="35">
        <f t="shared" si="22"/>
        <v>3.5</v>
      </c>
      <c r="AH9" s="35">
        <f t="shared" si="23"/>
        <v>3.1111111111111112</v>
      </c>
    </row>
    <row r="10" spans="1:34" s="34" customFormat="1" ht="18" customHeight="1">
      <c r="A10" s="24" t="s">
        <v>10</v>
      </c>
      <c r="B10" s="25">
        <v>74</v>
      </c>
      <c r="C10" s="25">
        <v>33</v>
      </c>
      <c r="D10" s="25" t="s">
        <v>233</v>
      </c>
      <c r="E10" s="25">
        <v>5</v>
      </c>
      <c r="F10" s="27">
        <v>6</v>
      </c>
      <c r="G10" s="28">
        <v>520000</v>
      </c>
      <c r="H10" s="28">
        <f t="shared" si="4"/>
        <v>560000</v>
      </c>
      <c r="I10" s="29">
        <f t="shared" si="5"/>
        <v>1080000</v>
      </c>
      <c r="J10" s="30"/>
      <c r="K10" s="31">
        <v>0.08</v>
      </c>
      <c r="L10" s="32">
        <f t="shared" si="0"/>
        <v>560000</v>
      </c>
      <c r="M10" s="33">
        <v>6</v>
      </c>
      <c r="N10" s="33">
        <f t="shared" si="24"/>
        <v>6</v>
      </c>
      <c r="O10" s="33">
        <f t="shared" si="2"/>
        <v>560000</v>
      </c>
      <c r="P10" s="8" t="s">
        <v>101</v>
      </c>
      <c r="Q10" s="9">
        <f t="shared" si="8"/>
        <v>525000</v>
      </c>
      <c r="R10" s="9">
        <f t="shared" si="9"/>
        <v>490000</v>
      </c>
      <c r="S10" s="9">
        <f t="shared" si="10"/>
        <v>455000</v>
      </c>
      <c r="T10" s="9">
        <f t="shared" si="11"/>
        <v>406000</v>
      </c>
      <c r="U10" s="9">
        <f t="shared" si="12"/>
        <v>361666.66666666669</v>
      </c>
      <c r="V10" s="9">
        <f t="shared" si="13"/>
        <v>320000</v>
      </c>
      <c r="W10" s="9">
        <f t="shared" si="14"/>
        <v>288750</v>
      </c>
      <c r="X10" s="9">
        <f t="shared" si="15"/>
        <v>264444.44444444444</v>
      </c>
      <c r="Y10" s="33">
        <f t="shared" si="3"/>
        <v>0</v>
      </c>
      <c r="Z10" s="33" t="str">
        <f t="shared" si="6"/>
        <v>T5</v>
      </c>
      <c r="AA10" s="35">
        <f t="shared" si="16"/>
        <v>5.5</v>
      </c>
      <c r="AB10" s="35">
        <f t="shared" si="17"/>
        <v>5</v>
      </c>
      <c r="AC10" s="35">
        <f t="shared" si="18"/>
        <v>4.5</v>
      </c>
      <c r="AD10" s="35">
        <f t="shared" si="19"/>
        <v>4</v>
      </c>
      <c r="AE10" s="35">
        <f t="shared" si="20"/>
        <v>3.5</v>
      </c>
      <c r="AF10" s="35">
        <f t="shared" si="21"/>
        <v>3</v>
      </c>
      <c r="AG10" s="35">
        <f t="shared" si="22"/>
        <v>2.625</v>
      </c>
      <c r="AH10" s="35">
        <f t="shared" si="23"/>
        <v>2.3333333333333335</v>
      </c>
    </row>
    <row r="11" spans="1:34" s="34" customFormat="1" ht="18" customHeight="1">
      <c r="A11" s="24" t="s">
        <v>6</v>
      </c>
      <c r="B11" s="25">
        <v>75</v>
      </c>
      <c r="C11" s="25">
        <v>32</v>
      </c>
      <c r="D11" s="25">
        <v>0</v>
      </c>
      <c r="E11" s="25">
        <v>6</v>
      </c>
      <c r="F11" s="27">
        <v>5</v>
      </c>
      <c r="G11" s="28">
        <f t="shared" si="7"/>
        <v>0</v>
      </c>
      <c r="H11" s="28">
        <f t="shared" si="4"/>
        <v>490000.00000000006</v>
      </c>
      <c r="I11" s="29">
        <f t="shared" si="5"/>
        <v>490000.00000000006</v>
      </c>
      <c r="J11" s="30"/>
      <c r="K11" s="31">
        <v>7.0000000000000007E-2</v>
      </c>
      <c r="L11" s="32">
        <f t="shared" si="0"/>
        <v>490000.00000000006</v>
      </c>
      <c r="M11" s="33">
        <v>5</v>
      </c>
      <c r="N11" s="33">
        <f t="shared" si="24"/>
        <v>5</v>
      </c>
      <c r="O11" s="33">
        <f t="shared" si="2"/>
        <v>490000.00000000006</v>
      </c>
      <c r="P11" s="8" t="s">
        <v>102</v>
      </c>
      <c r="Q11" s="9">
        <f t="shared" si="8"/>
        <v>455000</v>
      </c>
      <c r="R11" s="9">
        <f t="shared" si="9"/>
        <v>420000</v>
      </c>
      <c r="S11" s="9">
        <f t="shared" si="10"/>
        <v>367500</v>
      </c>
      <c r="T11" s="9">
        <f t="shared" si="11"/>
        <v>322000</v>
      </c>
      <c r="U11" s="9">
        <f t="shared" si="12"/>
        <v>280000</v>
      </c>
      <c r="V11" s="9">
        <f t="shared" si="13"/>
        <v>250000</v>
      </c>
      <c r="W11" s="9">
        <f t="shared" si="14"/>
        <v>227500</v>
      </c>
      <c r="X11" s="9">
        <f t="shared" si="15"/>
        <v>210000</v>
      </c>
      <c r="Y11" s="33">
        <f t="shared" si="3"/>
        <v>0</v>
      </c>
      <c r="Z11" s="33" t="str">
        <f t="shared" si="6"/>
        <v>T6</v>
      </c>
      <c r="AA11" s="35">
        <f t="shared" si="16"/>
        <v>4.5</v>
      </c>
      <c r="AB11" s="35">
        <f t="shared" si="17"/>
        <v>4</v>
      </c>
      <c r="AC11" s="35">
        <f t="shared" si="18"/>
        <v>3.5</v>
      </c>
      <c r="AD11" s="35">
        <f t="shared" si="19"/>
        <v>3</v>
      </c>
      <c r="AE11" s="35">
        <f t="shared" si="20"/>
        <v>2.5</v>
      </c>
      <c r="AF11" s="35">
        <f t="shared" si="21"/>
        <v>2.1428571428571428</v>
      </c>
      <c r="AG11" s="35">
        <f t="shared" si="22"/>
        <v>1.875</v>
      </c>
      <c r="AH11" s="35">
        <f t="shared" si="23"/>
        <v>1.6666666666666667</v>
      </c>
    </row>
    <row r="12" spans="1:34" s="34" customFormat="1" ht="18" customHeight="1">
      <c r="A12" s="24" t="s">
        <v>16</v>
      </c>
      <c r="B12" s="25">
        <v>75</v>
      </c>
      <c r="C12" s="25">
        <v>33</v>
      </c>
      <c r="D12" s="25">
        <v>0</v>
      </c>
      <c r="E12" s="25">
        <v>7</v>
      </c>
      <c r="F12" s="27">
        <v>4</v>
      </c>
      <c r="G12" s="28">
        <f t="shared" si="7"/>
        <v>0</v>
      </c>
      <c r="H12" s="28">
        <f t="shared" si="4"/>
        <v>420000</v>
      </c>
      <c r="I12" s="29">
        <f t="shared" si="5"/>
        <v>420000</v>
      </c>
      <c r="J12" s="30"/>
      <c r="K12" s="31">
        <v>0.06</v>
      </c>
      <c r="L12" s="32">
        <f t="shared" si="0"/>
        <v>420000</v>
      </c>
      <c r="M12" s="33">
        <v>4</v>
      </c>
      <c r="N12" s="33">
        <f t="shared" si="24"/>
        <v>4</v>
      </c>
      <c r="O12" s="33">
        <f t="shared" si="2"/>
        <v>420000</v>
      </c>
      <c r="P12" s="8" t="s">
        <v>103</v>
      </c>
      <c r="Q12" s="9">
        <f t="shared" si="8"/>
        <v>385000</v>
      </c>
      <c r="R12" s="9">
        <f t="shared" si="9"/>
        <v>326666.66666666669</v>
      </c>
      <c r="S12" s="9">
        <f t="shared" si="10"/>
        <v>280000</v>
      </c>
      <c r="T12" s="9">
        <f t="shared" si="11"/>
        <v>238000</v>
      </c>
      <c r="U12" s="9">
        <f t="shared" si="12"/>
        <v>210000</v>
      </c>
      <c r="V12" s="9">
        <f t="shared" si="13"/>
        <v>190000</v>
      </c>
      <c r="W12" s="9">
        <f t="shared" si="14"/>
        <v>175000</v>
      </c>
      <c r="X12" s="9">
        <f t="shared" si="15"/>
        <v>163333.33333333334</v>
      </c>
      <c r="Y12" s="33">
        <f t="shared" si="3"/>
        <v>0</v>
      </c>
      <c r="Z12" s="33" t="str">
        <f t="shared" si="6"/>
        <v>T7</v>
      </c>
      <c r="AA12" s="35">
        <f t="shared" si="16"/>
        <v>3.5</v>
      </c>
      <c r="AB12" s="35">
        <f t="shared" si="17"/>
        <v>3</v>
      </c>
      <c r="AC12" s="35">
        <f t="shared" si="18"/>
        <v>2.5</v>
      </c>
      <c r="AD12" s="35">
        <f t="shared" si="19"/>
        <v>2</v>
      </c>
      <c r="AE12" s="35">
        <f t="shared" si="20"/>
        <v>1.6666666666666667</v>
      </c>
      <c r="AF12" s="35">
        <f t="shared" si="21"/>
        <v>1.4285714285714286</v>
      </c>
      <c r="AG12" s="35">
        <f t="shared" si="22"/>
        <v>1.25</v>
      </c>
      <c r="AH12" s="35">
        <f t="shared" si="23"/>
        <v>1.1111111111111112</v>
      </c>
    </row>
    <row r="13" spans="1:34" s="34" customFormat="1" ht="18" customHeight="1">
      <c r="A13" s="24" t="s">
        <v>0</v>
      </c>
      <c r="B13" s="25">
        <v>75</v>
      </c>
      <c r="C13" s="25">
        <v>32</v>
      </c>
      <c r="D13" s="25">
        <v>0</v>
      </c>
      <c r="E13" s="25">
        <v>8</v>
      </c>
      <c r="F13" s="27">
        <v>3</v>
      </c>
      <c r="G13" s="28">
        <f t="shared" si="7"/>
        <v>0</v>
      </c>
      <c r="H13" s="28">
        <f t="shared" si="4"/>
        <v>350000</v>
      </c>
      <c r="I13" s="29">
        <f t="shared" si="5"/>
        <v>350000</v>
      </c>
      <c r="J13" s="30"/>
      <c r="K13" s="31">
        <v>0.05</v>
      </c>
      <c r="L13" s="32">
        <f t="shared" si="0"/>
        <v>350000</v>
      </c>
      <c r="M13" s="33">
        <v>3</v>
      </c>
      <c r="N13" s="33">
        <f t="shared" si="24"/>
        <v>3</v>
      </c>
      <c r="O13" s="33">
        <f t="shared" si="2"/>
        <v>350000</v>
      </c>
      <c r="P13" s="8" t="s">
        <v>104</v>
      </c>
      <c r="Q13" s="9">
        <f t="shared" si="8"/>
        <v>280000</v>
      </c>
      <c r="R13" s="9">
        <f t="shared" si="9"/>
        <v>233333.33333333334</v>
      </c>
      <c r="S13" s="9">
        <f t="shared" si="10"/>
        <v>192500</v>
      </c>
      <c r="T13" s="9">
        <f t="shared" si="11"/>
        <v>168000</v>
      </c>
      <c r="U13" s="9">
        <f t="shared" si="12"/>
        <v>151666.66666666666</v>
      </c>
      <c r="V13" s="9">
        <f t="shared" si="13"/>
        <v>140000</v>
      </c>
      <c r="W13" s="9">
        <f t="shared" si="14"/>
        <v>131250</v>
      </c>
      <c r="X13" s="9">
        <f t="shared" si="15"/>
        <v>124444.44444444444</v>
      </c>
      <c r="Y13" s="33">
        <f t="shared" si="3"/>
        <v>0</v>
      </c>
      <c r="Z13" s="33" t="str">
        <f t="shared" si="6"/>
        <v>T8</v>
      </c>
      <c r="AA13" s="35">
        <f t="shared" si="16"/>
        <v>2.5</v>
      </c>
      <c r="AB13" s="35">
        <f t="shared" si="17"/>
        <v>2</v>
      </c>
      <c r="AC13" s="35">
        <f t="shared" si="18"/>
        <v>1.5</v>
      </c>
      <c r="AD13" s="35">
        <f t="shared" si="19"/>
        <v>1.2</v>
      </c>
      <c r="AE13" s="35">
        <f t="shared" si="20"/>
        <v>1</v>
      </c>
      <c r="AF13" s="35">
        <f t="shared" si="21"/>
        <v>0.8571428571428571</v>
      </c>
      <c r="AG13" s="35">
        <f t="shared" si="22"/>
        <v>0.75</v>
      </c>
      <c r="AH13" s="35">
        <f t="shared" si="23"/>
        <v>0.66666666666666663</v>
      </c>
    </row>
    <row r="14" spans="1:34" s="34" customFormat="1" ht="18" customHeight="1">
      <c r="A14" s="24" t="s">
        <v>28</v>
      </c>
      <c r="B14" s="25">
        <v>75</v>
      </c>
      <c r="C14" s="25">
        <v>34</v>
      </c>
      <c r="D14" s="25">
        <v>0</v>
      </c>
      <c r="E14" s="25">
        <v>9</v>
      </c>
      <c r="F14" s="27">
        <v>2</v>
      </c>
      <c r="G14" s="28">
        <f t="shared" si="7"/>
        <v>0</v>
      </c>
      <c r="H14" s="28">
        <f t="shared" si="4"/>
        <v>210000</v>
      </c>
      <c r="I14" s="29">
        <f t="shared" si="5"/>
        <v>210000</v>
      </c>
      <c r="J14" s="30"/>
      <c r="K14" s="31">
        <v>0.03</v>
      </c>
      <c r="L14" s="32">
        <f t="shared" si="0"/>
        <v>210000</v>
      </c>
      <c r="M14" s="33">
        <v>2</v>
      </c>
      <c r="N14" s="33">
        <f t="shared" si="24"/>
        <v>2</v>
      </c>
      <c r="O14" s="33">
        <f t="shared" si="2"/>
        <v>210000</v>
      </c>
      <c r="P14" s="8" t="s">
        <v>105</v>
      </c>
      <c r="Q14" s="9">
        <f t="shared" si="8"/>
        <v>175000</v>
      </c>
      <c r="R14" s="9">
        <f t="shared" si="9"/>
        <v>140000</v>
      </c>
      <c r="S14" s="9">
        <f t="shared" si="10"/>
        <v>122500</v>
      </c>
      <c r="T14" s="9">
        <f t="shared" si="11"/>
        <v>112000</v>
      </c>
      <c r="U14" s="9">
        <f t="shared" si="12"/>
        <v>105000</v>
      </c>
      <c r="V14" s="9">
        <f t="shared" si="13"/>
        <v>100000</v>
      </c>
      <c r="W14" s="9">
        <f t="shared" si="14"/>
        <v>96250</v>
      </c>
      <c r="X14" s="9">
        <f t="shared" si="15"/>
        <v>93333.333333333328</v>
      </c>
      <c r="Y14" s="33">
        <f t="shared" si="3"/>
        <v>0</v>
      </c>
      <c r="Z14" s="33" t="str">
        <f t="shared" si="6"/>
        <v>T9</v>
      </c>
      <c r="AA14" s="35">
        <f t="shared" si="16"/>
        <v>1.5</v>
      </c>
      <c r="AB14" s="35">
        <f t="shared" si="17"/>
        <v>1</v>
      </c>
      <c r="AC14" s="35">
        <f t="shared" si="18"/>
        <v>0.75</v>
      </c>
      <c r="AD14" s="35">
        <f t="shared" si="19"/>
        <v>0.6</v>
      </c>
      <c r="AE14" s="35">
        <f t="shared" si="20"/>
        <v>0.5</v>
      </c>
      <c r="AF14" s="35">
        <f t="shared" si="21"/>
        <v>0.42857142857142855</v>
      </c>
      <c r="AG14" s="35">
        <f t="shared" si="22"/>
        <v>0.375</v>
      </c>
      <c r="AH14" s="35">
        <f t="shared" si="23"/>
        <v>0.33333333333333331</v>
      </c>
    </row>
    <row r="15" spans="1:34" s="34" customFormat="1" ht="18" customHeight="1">
      <c r="A15" s="24" t="s">
        <v>36</v>
      </c>
      <c r="B15" s="25">
        <v>76</v>
      </c>
      <c r="C15" s="25">
        <v>30</v>
      </c>
      <c r="D15" s="25">
        <v>0</v>
      </c>
      <c r="E15" s="25">
        <v>10</v>
      </c>
      <c r="F15" s="27">
        <v>1</v>
      </c>
      <c r="G15" s="28">
        <f t="shared" si="7"/>
        <v>0</v>
      </c>
      <c r="H15" s="28">
        <f t="shared" si="4"/>
        <v>140000</v>
      </c>
      <c r="I15" s="29">
        <f t="shared" si="5"/>
        <v>140000</v>
      </c>
      <c r="J15" s="30"/>
      <c r="K15" s="31">
        <v>0.02</v>
      </c>
      <c r="L15" s="32">
        <f t="shared" si="0"/>
        <v>140000</v>
      </c>
      <c r="M15" s="33">
        <v>1</v>
      </c>
      <c r="N15" s="33">
        <f t="shared" si="24"/>
        <v>1</v>
      </c>
      <c r="O15" s="33">
        <f t="shared" si="2"/>
        <v>140000</v>
      </c>
      <c r="P15" s="8" t="s">
        <v>106</v>
      </c>
      <c r="Q15" s="9">
        <f t="shared" si="8"/>
        <v>105000</v>
      </c>
      <c r="R15" s="9">
        <f t="shared" si="9"/>
        <v>93333.333333333328</v>
      </c>
      <c r="S15" s="9">
        <f t="shared" si="10"/>
        <v>87500</v>
      </c>
      <c r="T15" s="9">
        <f t="shared" si="11"/>
        <v>84000</v>
      </c>
      <c r="U15" s="9">
        <f t="shared" si="12"/>
        <v>81666.666666666672</v>
      </c>
      <c r="V15" s="9">
        <f t="shared" si="13"/>
        <v>80000</v>
      </c>
      <c r="W15" s="9">
        <f t="shared" si="14"/>
        <v>78750</v>
      </c>
      <c r="X15" s="9">
        <f t="shared" si="15"/>
        <v>77777.777777777781</v>
      </c>
      <c r="Y15" s="33">
        <f t="shared" si="3"/>
        <v>0</v>
      </c>
      <c r="Z15" s="33" t="str">
        <f t="shared" si="6"/>
        <v>T10</v>
      </c>
      <c r="AA15" s="35">
        <f t="shared" si="16"/>
        <v>0.5</v>
      </c>
      <c r="AB15" s="35">
        <f t="shared" si="17"/>
        <v>0.33333333333333331</v>
      </c>
      <c r="AC15" s="35">
        <f t="shared" si="18"/>
        <v>0.25</v>
      </c>
      <c r="AD15" s="35">
        <f t="shared" si="19"/>
        <v>0.2</v>
      </c>
      <c r="AE15" s="35">
        <f t="shared" si="20"/>
        <v>0.16666666666666666</v>
      </c>
      <c r="AF15" s="35">
        <f t="shared" si="21"/>
        <v>0.14285714285714285</v>
      </c>
      <c r="AG15" s="35">
        <f t="shared" si="22"/>
        <v>0.125</v>
      </c>
      <c r="AH15" s="35">
        <f t="shared" si="23"/>
        <v>0.1111111111111111</v>
      </c>
    </row>
    <row r="16" spans="1:34" s="34" customFormat="1" ht="18" customHeight="1">
      <c r="A16" s="24" t="s">
        <v>12</v>
      </c>
      <c r="B16" s="25">
        <v>76</v>
      </c>
      <c r="C16" s="25">
        <v>35</v>
      </c>
      <c r="D16" s="25">
        <v>0</v>
      </c>
      <c r="E16" s="25">
        <v>11</v>
      </c>
      <c r="F16" s="27">
        <v>0</v>
      </c>
      <c r="G16" s="28">
        <f t="shared" si="7"/>
        <v>0</v>
      </c>
      <c r="H16" s="28">
        <f t="shared" si="4"/>
        <v>70000</v>
      </c>
      <c r="I16" s="29">
        <f t="shared" si="5"/>
        <v>70000</v>
      </c>
      <c r="J16" s="30"/>
      <c r="K16" s="31">
        <v>0.01</v>
      </c>
      <c r="L16" s="32">
        <f t="shared" si="0"/>
        <v>70000</v>
      </c>
      <c r="M16" s="33">
        <v>0</v>
      </c>
      <c r="N16" s="33">
        <f t="shared" si="24"/>
        <v>0</v>
      </c>
      <c r="O16" s="33">
        <f t="shared" si="2"/>
        <v>70000</v>
      </c>
      <c r="P16" s="8" t="s">
        <v>107</v>
      </c>
      <c r="Q16" s="9">
        <f t="shared" si="8"/>
        <v>70000</v>
      </c>
      <c r="R16" s="9">
        <f t="shared" si="9"/>
        <v>70000</v>
      </c>
      <c r="S16" s="9">
        <f t="shared" si="10"/>
        <v>70000</v>
      </c>
      <c r="T16" s="9">
        <f t="shared" si="11"/>
        <v>70000</v>
      </c>
      <c r="U16" s="9">
        <f t="shared" si="12"/>
        <v>70000</v>
      </c>
      <c r="V16" s="9">
        <f t="shared" si="13"/>
        <v>70000</v>
      </c>
      <c r="W16" s="9">
        <f t="shared" si="14"/>
        <v>70000</v>
      </c>
      <c r="X16" s="9">
        <f t="shared" si="15"/>
        <v>70000</v>
      </c>
      <c r="Y16" s="33">
        <f t="shared" si="3"/>
        <v>0</v>
      </c>
      <c r="Z16" s="33" t="str">
        <f t="shared" si="6"/>
        <v>T11</v>
      </c>
      <c r="AA16" s="35">
        <f t="shared" si="16"/>
        <v>0</v>
      </c>
      <c r="AB16" s="35">
        <f t="shared" si="17"/>
        <v>0</v>
      </c>
      <c r="AC16" s="35">
        <f t="shared" si="18"/>
        <v>0</v>
      </c>
      <c r="AD16" s="35">
        <f t="shared" si="19"/>
        <v>0</v>
      </c>
      <c r="AE16" s="35">
        <f t="shared" si="20"/>
        <v>0</v>
      </c>
      <c r="AF16" s="35">
        <f t="shared" si="21"/>
        <v>0</v>
      </c>
      <c r="AG16" s="35">
        <f t="shared" si="22"/>
        <v>0</v>
      </c>
      <c r="AH16" s="35">
        <f t="shared" si="23"/>
        <v>0</v>
      </c>
    </row>
    <row r="17" spans="1:34" s="34" customFormat="1" ht="18" customHeight="1">
      <c r="A17" s="24" t="s">
        <v>32</v>
      </c>
      <c r="B17" s="25">
        <v>79</v>
      </c>
      <c r="C17" s="25">
        <v>37</v>
      </c>
      <c r="D17" s="25">
        <v>0</v>
      </c>
      <c r="E17" s="25">
        <v>12</v>
      </c>
      <c r="F17" s="27" t="s">
        <v>202</v>
      </c>
      <c r="G17" s="28">
        <f t="shared" si="7"/>
        <v>0</v>
      </c>
      <c r="H17" s="28">
        <f t="shared" si="4"/>
        <v>70000</v>
      </c>
      <c r="I17" s="29">
        <f t="shared" si="5"/>
        <v>70000</v>
      </c>
      <c r="J17" s="30"/>
      <c r="K17" s="31">
        <v>0.01</v>
      </c>
      <c r="L17" s="32">
        <f t="shared" si="0"/>
        <v>70000</v>
      </c>
      <c r="M17" s="33">
        <v>0</v>
      </c>
      <c r="N17" s="33">
        <f t="shared" si="24"/>
        <v>0</v>
      </c>
      <c r="O17" s="33">
        <f t="shared" si="2"/>
        <v>70000</v>
      </c>
      <c r="P17" s="8" t="s">
        <v>108</v>
      </c>
      <c r="Q17" s="9">
        <f t="shared" si="8"/>
        <v>70000</v>
      </c>
      <c r="R17" s="9">
        <f t="shared" si="9"/>
        <v>70000</v>
      </c>
      <c r="S17" s="9">
        <f t="shared" si="10"/>
        <v>70000</v>
      </c>
      <c r="T17" s="9">
        <f t="shared" si="11"/>
        <v>70000</v>
      </c>
      <c r="U17" s="9">
        <f t="shared" si="12"/>
        <v>70000</v>
      </c>
      <c r="V17" s="9">
        <f t="shared" si="13"/>
        <v>70000</v>
      </c>
      <c r="W17" s="9">
        <f t="shared" si="14"/>
        <v>70000</v>
      </c>
      <c r="X17" s="9">
        <f t="shared" si="15"/>
        <v>70000</v>
      </c>
      <c r="Y17" s="33">
        <f t="shared" si="3"/>
        <v>0</v>
      </c>
      <c r="Z17" s="33" t="str">
        <f t="shared" si="6"/>
        <v>T12</v>
      </c>
      <c r="AA17" s="35">
        <f t="shared" si="16"/>
        <v>0</v>
      </c>
      <c r="AB17" s="35">
        <f t="shared" si="17"/>
        <v>0</v>
      </c>
      <c r="AC17" s="35">
        <f t="shared" si="18"/>
        <v>0</v>
      </c>
      <c r="AD17" s="35">
        <f t="shared" si="19"/>
        <v>0</v>
      </c>
      <c r="AE17" s="35">
        <f t="shared" si="20"/>
        <v>0</v>
      </c>
      <c r="AF17" s="35">
        <f t="shared" si="21"/>
        <v>0</v>
      </c>
      <c r="AG17" s="35">
        <f t="shared" si="22"/>
        <v>0</v>
      </c>
      <c r="AH17" s="35">
        <f t="shared" si="23"/>
        <v>0</v>
      </c>
    </row>
    <row r="18" spans="1:34" s="34" customFormat="1" ht="18" customHeight="1">
      <c r="A18" s="24" t="s">
        <v>2</v>
      </c>
      <c r="B18" s="25">
        <v>80</v>
      </c>
      <c r="C18" s="25">
        <v>31</v>
      </c>
      <c r="D18" s="25">
        <v>0</v>
      </c>
      <c r="E18" s="25">
        <v>13</v>
      </c>
      <c r="F18" s="27" t="s">
        <v>202</v>
      </c>
      <c r="G18" s="28">
        <f t="shared" si="7"/>
        <v>0</v>
      </c>
      <c r="H18" s="28">
        <f t="shared" si="4"/>
        <v>70000</v>
      </c>
      <c r="I18" s="29">
        <f t="shared" si="5"/>
        <v>70000</v>
      </c>
      <c r="J18" s="30"/>
      <c r="K18" s="31">
        <v>0.01</v>
      </c>
      <c r="L18" s="32">
        <f t="shared" si="0"/>
        <v>70000</v>
      </c>
      <c r="M18" s="33">
        <v>0</v>
      </c>
      <c r="N18" s="33">
        <f t="shared" si="24"/>
        <v>0</v>
      </c>
      <c r="O18" s="33">
        <f t="shared" si="2"/>
        <v>70000</v>
      </c>
      <c r="P18" s="8" t="s">
        <v>109</v>
      </c>
      <c r="Q18" s="9">
        <f t="shared" si="8"/>
        <v>70000</v>
      </c>
      <c r="R18" s="9">
        <f t="shared" si="9"/>
        <v>70000</v>
      </c>
      <c r="S18" s="9">
        <f t="shared" si="10"/>
        <v>70000</v>
      </c>
      <c r="T18" s="9">
        <f t="shared" si="11"/>
        <v>70000</v>
      </c>
      <c r="U18" s="9">
        <f t="shared" si="12"/>
        <v>70000</v>
      </c>
      <c r="V18" s="9">
        <f t="shared" si="13"/>
        <v>70000</v>
      </c>
      <c r="W18" s="9">
        <f t="shared" si="14"/>
        <v>70000</v>
      </c>
      <c r="X18" s="9">
        <f t="shared" si="15"/>
        <v>70000</v>
      </c>
      <c r="Y18" s="33">
        <f t="shared" si="3"/>
        <v>0</v>
      </c>
      <c r="Z18" s="33" t="str">
        <f t="shared" si="6"/>
        <v>T13</v>
      </c>
      <c r="AA18" s="35">
        <f t="shared" si="16"/>
        <v>0</v>
      </c>
      <c r="AB18" s="35">
        <f t="shared" si="17"/>
        <v>0</v>
      </c>
      <c r="AC18" s="35">
        <f t="shared" si="18"/>
        <v>0</v>
      </c>
      <c r="AD18" s="35">
        <f t="shared" si="19"/>
        <v>0</v>
      </c>
      <c r="AE18" s="35">
        <f t="shared" si="20"/>
        <v>0</v>
      </c>
      <c r="AF18" s="35">
        <f t="shared" si="21"/>
        <v>0</v>
      </c>
      <c r="AG18" s="35">
        <f t="shared" si="22"/>
        <v>0</v>
      </c>
      <c r="AH18" s="35">
        <f t="shared" si="23"/>
        <v>0</v>
      </c>
    </row>
    <row r="19" spans="1:34" s="34" customFormat="1" ht="18" customHeight="1">
      <c r="A19" s="24" t="s">
        <v>34</v>
      </c>
      <c r="B19" s="25">
        <v>81</v>
      </c>
      <c r="C19" s="25">
        <v>35</v>
      </c>
      <c r="D19" s="25">
        <v>0</v>
      </c>
      <c r="E19" s="25">
        <v>14</v>
      </c>
      <c r="F19" s="27" t="s">
        <v>202</v>
      </c>
      <c r="G19" s="28">
        <f t="shared" si="7"/>
        <v>0</v>
      </c>
      <c r="H19" s="28">
        <f t="shared" si="4"/>
        <v>70000</v>
      </c>
      <c r="I19" s="29">
        <f t="shared" si="5"/>
        <v>70000</v>
      </c>
      <c r="J19" s="30"/>
      <c r="K19" s="31">
        <v>0.01</v>
      </c>
      <c r="L19" s="32">
        <f t="shared" si="0"/>
        <v>70000</v>
      </c>
      <c r="M19" s="33">
        <v>0</v>
      </c>
      <c r="N19" s="33">
        <f t="shared" si="24"/>
        <v>0</v>
      </c>
      <c r="O19" s="33">
        <f t="shared" si="2"/>
        <v>70000</v>
      </c>
      <c r="P19" s="8" t="s">
        <v>110</v>
      </c>
      <c r="Q19" s="9">
        <f t="shared" si="8"/>
        <v>70000</v>
      </c>
      <c r="R19" s="9">
        <f t="shared" si="9"/>
        <v>70000</v>
      </c>
      <c r="S19" s="9">
        <f t="shared" si="10"/>
        <v>70000</v>
      </c>
      <c r="T19" s="9">
        <f t="shared" si="11"/>
        <v>70000</v>
      </c>
      <c r="U19" s="9">
        <f t="shared" si="12"/>
        <v>70000</v>
      </c>
      <c r="V19" s="9">
        <f t="shared" si="13"/>
        <v>70000</v>
      </c>
      <c r="W19" s="9">
        <f t="shared" si="14"/>
        <v>70000</v>
      </c>
      <c r="X19" s="9">
        <f t="shared" si="15"/>
        <v>70000</v>
      </c>
      <c r="Y19" s="33">
        <f t="shared" si="3"/>
        <v>0</v>
      </c>
      <c r="Z19" s="33" t="str">
        <f t="shared" si="6"/>
        <v>T14</v>
      </c>
      <c r="AA19" s="35">
        <f t="shared" si="16"/>
        <v>0</v>
      </c>
      <c r="AB19" s="35">
        <f t="shared" si="17"/>
        <v>0</v>
      </c>
      <c r="AC19" s="35">
        <f t="shared" si="18"/>
        <v>0</v>
      </c>
      <c r="AD19" s="35">
        <f t="shared" si="19"/>
        <v>0</v>
      </c>
      <c r="AE19" s="35">
        <f t="shared" si="20"/>
        <v>0</v>
      </c>
      <c r="AF19" s="35">
        <f t="shared" si="21"/>
        <v>0</v>
      </c>
      <c r="AG19" s="35">
        <f t="shared" si="22"/>
        <v>0</v>
      </c>
      <c r="AH19" s="35">
        <f t="shared" si="23"/>
        <v>0</v>
      </c>
    </row>
    <row r="20" spans="1:34" s="34" customFormat="1" ht="18" customHeight="1">
      <c r="A20" s="24" t="s">
        <v>22</v>
      </c>
      <c r="B20" s="25">
        <v>82</v>
      </c>
      <c r="C20" s="25">
        <v>37</v>
      </c>
      <c r="D20" s="25">
        <v>0</v>
      </c>
      <c r="E20" s="25">
        <v>15</v>
      </c>
      <c r="F20" s="27" t="s">
        <v>202</v>
      </c>
      <c r="G20" s="28">
        <f t="shared" si="7"/>
        <v>0</v>
      </c>
      <c r="H20" s="28">
        <f t="shared" si="4"/>
        <v>70000</v>
      </c>
      <c r="I20" s="29">
        <f t="shared" si="5"/>
        <v>70000</v>
      </c>
      <c r="J20" s="30"/>
      <c r="K20" s="31">
        <v>0.01</v>
      </c>
      <c r="L20" s="32">
        <f t="shared" si="0"/>
        <v>70000</v>
      </c>
      <c r="M20" s="33">
        <v>0</v>
      </c>
      <c r="N20" s="33">
        <f t="shared" si="24"/>
        <v>0</v>
      </c>
      <c r="O20" s="33">
        <f t="shared" si="2"/>
        <v>70000</v>
      </c>
      <c r="P20" s="8" t="s">
        <v>111</v>
      </c>
      <c r="Q20" s="9">
        <f t="shared" si="8"/>
        <v>70000</v>
      </c>
      <c r="R20" s="9">
        <f t="shared" si="9"/>
        <v>70000</v>
      </c>
      <c r="S20" s="9">
        <f t="shared" si="10"/>
        <v>70000</v>
      </c>
      <c r="T20" s="9">
        <f t="shared" si="11"/>
        <v>70000</v>
      </c>
      <c r="U20" s="9">
        <f t="shared" si="12"/>
        <v>70000</v>
      </c>
      <c r="V20" s="9">
        <f t="shared" si="13"/>
        <v>70000</v>
      </c>
      <c r="W20" s="9">
        <f t="shared" si="14"/>
        <v>70000</v>
      </c>
      <c r="X20" s="9">
        <f t="shared" si="15"/>
        <v>70000</v>
      </c>
      <c r="Y20" s="33">
        <f t="shared" si="3"/>
        <v>0</v>
      </c>
      <c r="Z20" s="33" t="str">
        <f t="shared" si="6"/>
        <v>T15</v>
      </c>
      <c r="AA20" s="35">
        <f t="shared" si="16"/>
        <v>0</v>
      </c>
      <c r="AB20" s="35">
        <f t="shared" si="17"/>
        <v>0</v>
      </c>
      <c r="AC20" s="35">
        <f t="shared" si="18"/>
        <v>0</v>
      </c>
      <c r="AD20" s="35">
        <f t="shared" si="19"/>
        <v>0</v>
      </c>
      <c r="AE20" s="35">
        <f t="shared" si="20"/>
        <v>0</v>
      </c>
      <c r="AF20" s="35">
        <f t="shared" si="21"/>
        <v>0</v>
      </c>
      <c r="AG20" s="35">
        <f t="shared" si="22"/>
        <v>0</v>
      </c>
      <c r="AH20" s="35">
        <f t="shared" si="23"/>
        <v>0</v>
      </c>
    </row>
    <row r="21" spans="1:34" s="34" customFormat="1" ht="18" customHeight="1">
      <c r="A21" s="24" t="s">
        <v>14</v>
      </c>
      <c r="B21" s="25">
        <v>89</v>
      </c>
      <c r="C21" s="25">
        <v>34</v>
      </c>
      <c r="D21" s="25" t="s">
        <v>235</v>
      </c>
      <c r="E21" s="25">
        <v>16</v>
      </c>
      <c r="F21" s="27" t="s">
        <v>202</v>
      </c>
      <c r="G21" s="28">
        <v>100000</v>
      </c>
      <c r="H21" s="28">
        <f t="shared" si="4"/>
        <v>70000</v>
      </c>
      <c r="I21" s="29">
        <f t="shared" si="5"/>
        <v>170000</v>
      </c>
      <c r="J21" s="30"/>
      <c r="K21" s="31">
        <v>0.01</v>
      </c>
      <c r="L21" s="32">
        <f t="shared" si="0"/>
        <v>70000</v>
      </c>
      <c r="M21" s="33">
        <v>0</v>
      </c>
      <c r="N21" s="33">
        <f t="shared" si="24"/>
        <v>0</v>
      </c>
      <c r="O21" s="33">
        <f t="shared" si="2"/>
        <v>70000</v>
      </c>
      <c r="P21" s="8" t="s">
        <v>112</v>
      </c>
      <c r="Q21" s="9">
        <f t="shared" si="8"/>
        <v>70000</v>
      </c>
      <c r="R21" s="9">
        <f t="shared" si="9"/>
        <v>70000</v>
      </c>
      <c r="S21" s="9">
        <f t="shared" si="10"/>
        <v>70000</v>
      </c>
      <c r="T21" s="9">
        <f t="shared" si="11"/>
        <v>70000</v>
      </c>
      <c r="U21" s="9">
        <f t="shared" si="12"/>
        <v>70000</v>
      </c>
      <c r="V21" s="9">
        <f t="shared" si="13"/>
        <v>70000</v>
      </c>
      <c r="W21" s="9">
        <f t="shared" si="14"/>
        <v>70000</v>
      </c>
      <c r="X21" s="9">
        <f t="shared" si="15"/>
        <v>70000</v>
      </c>
      <c r="Y21" s="33">
        <f t="shared" si="3"/>
        <v>0</v>
      </c>
      <c r="Z21" s="33" t="str">
        <f t="shared" si="6"/>
        <v>T16</v>
      </c>
      <c r="AA21" s="35">
        <f t="shared" si="16"/>
        <v>0</v>
      </c>
      <c r="AB21" s="35">
        <f t="shared" si="17"/>
        <v>0</v>
      </c>
      <c r="AC21" s="35">
        <f t="shared" si="18"/>
        <v>0</v>
      </c>
      <c r="AD21" s="35">
        <f t="shared" si="19"/>
        <v>0</v>
      </c>
      <c r="AE21" s="35">
        <f t="shared" si="20"/>
        <v>0</v>
      </c>
      <c r="AF21" s="35">
        <f t="shared" si="21"/>
        <v>0</v>
      </c>
      <c r="AG21" s="35">
        <f t="shared" si="22"/>
        <v>0</v>
      </c>
      <c r="AH21" s="35">
        <f t="shared" si="23"/>
        <v>0</v>
      </c>
    </row>
    <row r="22" spans="1:34" s="8" customFormat="1" ht="18" customHeight="1">
      <c r="A22" s="24"/>
      <c r="B22" s="25"/>
      <c r="C22" s="25"/>
      <c r="D22" s="25"/>
      <c r="E22" s="25" t="s">
        <v>202</v>
      </c>
      <c r="F22" s="27" t="s">
        <v>202</v>
      </c>
      <c r="G22" s="28">
        <f t="shared" si="7"/>
        <v>0</v>
      </c>
      <c r="H22" s="28">
        <f t="shared" si="4"/>
        <v>0</v>
      </c>
      <c r="I22" s="29">
        <f t="shared" si="5"/>
        <v>0</v>
      </c>
      <c r="J22" s="30"/>
      <c r="K22" s="31">
        <v>0.01</v>
      </c>
      <c r="L22" s="32">
        <f t="shared" si="0"/>
        <v>70000</v>
      </c>
      <c r="M22" s="33">
        <v>0</v>
      </c>
      <c r="N22" s="33">
        <f t="shared" si="24"/>
        <v>0</v>
      </c>
      <c r="O22" s="33">
        <f t="shared" si="2"/>
        <v>70000</v>
      </c>
      <c r="P22" s="8" t="s">
        <v>113</v>
      </c>
      <c r="Q22" s="9">
        <f t="shared" si="8"/>
        <v>70000</v>
      </c>
      <c r="R22" s="9">
        <f t="shared" si="9"/>
        <v>70000</v>
      </c>
      <c r="S22" s="9">
        <f t="shared" si="10"/>
        <v>70000</v>
      </c>
      <c r="T22" s="9">
        <f t="shared" si="11"/>
        <v>70000</v>
      </c>
      <c r="U22" s="9">
        <f t="shared" si="12"/>
        <v>70000</v>
      </c>
      <c r="V22" s="9">
        <f t="shared" si="13"/>
        <v>70000</v>
      </c>
      <c r="W22" s="9">
        <f t="shared" si="14"/>
        <v>70000</v>
      </c>
      <c r="X22" s="9">
        <f t="shared" si="15"/>
        <v>62222.222222222219</v>
      </c>
      <c r="Y22" s="33">
        <f t="shared" si="3"/>
        <v>0</v>
      </c>
      <c r="Z22" s="33" t="str">
        <f t="shared" si="6"/>
        <v>T17</v>
      </c>
      <c r="AA22" s="35">
        <f t="shared" si="16"/>
        <v>0</v>
      </c>
      <c r="AB22" s="35">
        <f t="shared" si="17"/>
        <v>0</v>
      </c>
      <c r="AC22" s="35">
        <f t="shared" si="18"/>
        <v>0</v>
      </c>
      <c r="AD22" s="35">
        <f t="shared" si="19"/>
        <v>0</v>
      </c>
      <c r="AE22" s="35">
        <f t="shared" si="20"/>
        <v>0</v>
      </c>
      <c r="AF22" s="35">
        <f t="shared" si="21"/>
        <v>0</v>
      </c>
      <c r="AG22" s="35">
        <f t="shared" si="22"/>
        <v>0</v>
      </c>
      <c r="AH22" s="35">
        <f t="shared" si="23"/>
        <v>0</v>
      </c>
    </row>
    <row r="23" spans="1:34" s="8" customFormat="1" ht="18" customHeight="1">
      <c r="A23" s="24"/>
      <c r="B23" s="25"/>
      <c r="C23" s="25"/>
      <c r="D23" s="25"/>
      <c r="E23" s="25" t="s">
        <v>202</v>
      </c>
      <c r="F23" s="27" t="s">
        <v>202</v>
      </c>
      <c r="G23" s="28">
        <f t="shared" si="7"/>
        <v>0</v>
      </c>
      <c r="H23" s="28">
        <f t="shared" si="4"/>
        <v>0</v>
      </c>
      <c r="I23" s="29">
        <f t="shared" si="5"/>
        <v>0</v>
      </c>
      <c r="J23" s="30"/>
      <c r="K23" s="31">
        <v>0.01</v>
      </c>
      <c r="L23" s="32">
        <f t="shared" si="0"/>
        <v>70000</v>
      </c>
      <c r="M23" s="33">
        <v>0</v>
      </c>
      <c r="N23" s="33" t="e">
        <f t="shared" si="24"/>
        <v>#N/A</v>
      </c>
      <c r="O23" s="33" t="e">
        <f t="shared" si="2"/>
        <v>#N/A</v>
      </c>
      <c r="P23" s="8" t="s">
        <v>114</v>
      </c>
      <c r="Q23" s="9">
        <f t="shared" si="8"/>
        <v>70000</v>
      </c>
      <c r="R23" s="9">
        <f t="shared" si="9"/>
        <v>70000</v>
      </c>
      <c r="S23" s="9">
        <f t="shared" si="10"/>
        <v>70000</v>
      </c>
      <c r="T23" s="9">
        <f t="shared" si="11"/>
        <v>70000</v>
      </c>
      <c r="U23" s="9">
        <f t="shared" si="12"/>
        <v>70000</v>
      </c>
      <c r="V23" s="9">
        <f t="shared" si="13"/>
        <v>70000</v>
      </c>
      <c r="W23" s="9">
        <f t="shared" si="14"/>
        <v>61250</v>
      </c>
      <c r="X23" s="9">
        <f t="shared" si="15"/>
        <v>54444.444444444445</v>
      </c>
      <c r="Y23" s="33">
        <f t="shared" si="3"/>
        <v>0</v>
      </c>
      <c r="Z23" s="33" t="str">
        <f t="shared" si="6"/>
        <v>T18</v>
      </c>
      <c r="AA23" s="35">
        <f t="shared" si="16"/>
        <v>0</v>
      </c>
      <c r="AB23" s="35">
        <f t="shared" si="17"/>
        <v>0</v>
      </c>
      <c r="AC23" s="35">
        <f t="shared" si="18"/>
        <v>0</v>
      </c>
      <c r="AD23" s="35">
        <f t="shared" si="19"/>
        <v>0</v>
      </c>
      <c r="AE23" s="35">
        <f t="shared" si="20"/>
        <v>0</v>
      </c>
      <c r="AF23" s="35">
        <f t="shared" si="21"/>
        <v>0</v>
      </c>
      <c r="AG23" s="35">
        <f t="shared" si="22"/>
        <v>0</v>
      </c>
      <c r="AH23" s="35">
        <f t="shared" si="23"/>
        <v>0</v>
      </c>
    </row>
    <row r="24" spans="1:34" s="8" customFormat="1" ht="18" customHeight="1">
      <c r="A24" s="24"/>
      <c r="B24" s="25"/>
      <c r="C24" s="25"/>
      <c r="D24" s="25"/>
      <c r="E24" s="25" t="s">
        <v>202</v>
      </c>
      <c r="F24" s="27" t="s">
        <v>202</v>
      </c>
      <c r="G24" s="28">
        <f t="shared" si="7"/>
        <v>0</v>
      </c>
      <c r="H24" s="28">
        <f t="shared" si="4"/>
        <v>0</v>
      </c>
      <c r="I24" s="29">
        <f t="shared" si="5"/>
        <v>0</v>
      </c>
      <c r="J24" s="30"/>
      <c r="K24" s="31">
        <v>0.01</v>
      </c>
      <c r="L24" s="32">
        <f t="shared" si="0"/>
        <v>70000</v>
      </c>
      <c r="M24" s="33">
        <v>0</v>
      </c>
      <c r="N24" s="33" t="e">
        <f t="shared" si="24"/>
        <v>#N/A</v>
      </c>
      <c r="O24" s="33" t="e">
        <f t="shared" si="2"/>
        <v>#N/A</v>
      </c>
      <c r="P24" s="8" t="s">
        <v>115</v>
      </c>
      <c r="Q24" s="9">
        <f t="shared" si="8"/>
        <v>70000</v>
      </c>
      <c r="R24" s="9">
        <f t="shared" si="9"/>
        <v>70000</v>
      </c>
      <c r="S24" s="9">
        <f t="shared" si="10"/>
        <v>70000</v>
      </c>
      <c r="T24" s="9">
        <f t="shared" si="11"/>
        <v>70000</v>
      </c>
      <c r="U24" s="9">
        <f t="shared" si="12"/>
        <v>70000</v>
      </c>
      <c r="V24" s="9">
        <f t="shared" si="13"/>
        <v>60000</v>
      </c>
      <c r="W24" s="9">
        <f t="shared" si="14"/>
        <v>52500</v>
      </c>
      <c r="X24" s="9">
        <f t="shared" si="15"/>
        <v>46666.666666666664</v>
      </c>
      <c r="Y24" s="33">
        <f t="shared" si="3"/>
        <v>0</v>
      </c>
      <c r="Z24" s="33" t="str">
        <f t="shared" si="6"/>
        <v>T19</v>
      </c>
      <c r="AA24" s="35">
        <f t="shared" si="16"/>
        <v>0</v>
      </c>
      <c r="AB24" s="35">
        <f t="shared" si="17"/>
        <v>0</v>
      </c>
      <c r="AC24" s="35">
        <f t="shared" si="18"/>
        <v>0</v>
      </c>
      <c r="AD24" s="35">
        <f t="shared" si="19"/>
        <v>0</v>
      </c>
      <c r="AE24" s="35">
        <f t="shared" si="20"/>
        <v>0</v>
      </c>
      <c r="AF24" s="35">
        <f t="shared" si="21"/>
        <v>0</v>
      </c>
      <c r="AG24" s="35">
        <f t="shared" si="22"/>
        <v>0</v>
      </c>
      <c r="AH24" s="35">
        <f t="shared" si="23"/>
        <v>0</v>
      </c>
    </row>
    <row r="25" spans="1:34" s="8" customFormat="1" ht="18" customHeight="1">
      <c r="A25" s="24"/>
      <c r="B25" s="25"/>
      <c r="C25" s="25"/>
      <c r="D25" s="25"/>
      <c r="E25" s="25" t="s">
        <v>202</v>
      </c>
      <c r="F25" s="27" t="s">
        <v>202</v>
      </c>
      <c r="G25" s="28">
        <f t="shared" si="7"/>
        <v>0</v>
      </c>
      <c r="H25" s="28">
        <f t="shared" si="4"/>
        <v>0</v>
      </c>
      <c r="I25" s="29">
        <f t="shared" si="5"/>
        <v>0</v>
      </c>
      <c r="J25" s="30"/>
      <c r="K25" s="31">
        <v>0.01</v>
      </c>
      <c r="L25" s="32">
        <f t="shared" si="0"/>
        <v>70000</v>
      </c>
      <c r="M25" s="33">
        <v>0</v>
      </c>
      <c r="N25" s="33" t="e">
        <f t="shared" si="24"/>
        <v>#N/A</v>
      </c>
      <c r="O25" s="33" t="e">
        <f t="shared" si="2"/>
        <v>#N/A</v>
      </c>
      <c r="P25" s="8" t="s">
        <v>116</v>
      </c>
      <c r="Q25" s="9">
        <f t="shared" si="8"/>
        <v>70000</v>
      </c>
      <c r="R25" s="9">
        <f t="shared" si="9"/>
        <v>70000</v>
      </c>
      <c r="S25" s="9">
        <f t="shared" si="10"/>
        <v>70000</v>
      </c>
      <c r="T25" s="9">
        <f t="shared" si="11"/>
        <v>70000</v>
      </c>
      <c r="U25" s="9">
        <f t="shared" si="12"/>
        <v>58333.333333333336</v>
      </c>
      <c r="V25" s="9">
        <f t="shared" si="13"/>
        <v>50000</v>
      </c>
      <c r="W25" s="9">
        <f t="shared" si="14"/>
        <v>43750</v>
      </c>
      <c r="X25" s="9">
        <f t="shared" si="15"/>
        <v>38888.888888888891</v>
      </c>
      <c r="Y25" s="33">
        <f t="shared" si="3"/>
        <v>0</v>
      </c>
      <c r="Z25" s="33" t="str">
        <f t="shared" si="6"/>
        <v>T20</v>
      </c>
      <c r="AA25" s="35">
        <f t="shared" si="16"/>
        <v>0</v>
      </c>
      <c r="AB25" s="35">
        <f t="shared" si="17"/>
        <v>0</v>
      </c>
      <c r="AC25" s="35">
        <f t="shared" si="18"/>
        <v>0</v>
      </c>
      <c r="AD25" s="35">
        <f t="shared" si="19"/>
        <v>0</v>
      </c>
      <c r="AE25" s="35">
        <f t="shared" si="20"/>
        <v>0</v>
      </c>
      <c r="AF25" s="35">
        <f t="shared" si="21"/>
        <v>0</v>
      </c>
      <c r="AG25" s="35">
        <f t="shared" si="22"/>
        <v>0</v>
      </c>
      <c r="AH25" s="35">
        <f t="shared" si="23"/>
        <v>0</v>
      </c>
    </row>
    <row r="26" spans="1:34" s="8" customFormat="1" ht="18" customHeight="1">
      <c r="A26" s="24"/>
      <c r="B26" s="25"/>
      <c r="C26" s="25"/>
      <c r="D26" s="25"/>
      <c r="E26" s="25" t="s">
        <v>202</v>
      </c>
      <c r="F26" s="27" t="s">
        <v>202</v>
      </c>
      <c r="G26" s="28">
        <f t="shared" si="7"/>
        <v>0</v>
      </c>
      <c r="H26" s="28">
        <f t="shared" si="4"/>
        <v>0</v>
      </c>
      <c r="I26" s="29">
        <f t="shared" si="5"/>
        <v>0</v>
      </c>
      <c r="J26" s="30"/>
      <c r="K26" s="31">
        <v>0.01</v>
      </c>
      <c r="L26" s="32">
        <f t="shared" si="0"/>
        <v>70000</v>
      </c>
      <c r="M26" s="33">
        <v>0</v>
      </c>
      <c r="N26" s="33" t="e">
        <f t="shared" si="24"/>
        <v>#N/A</v>
      </c>
      <c r="O26" s="33" t="e">
        <f>IF(E26=0,0,IF(E26=E25,VLOOKUP(E26,P:X,VLOOKUP(E26,P:Y,10,0),0),IF(P26=E26,VLOOKUP(E26,P:X,VLOOKUP(E26,P:Y,10,0),0),L26)))</f>
        <v>#N/A</v>
      </c>
      <c r="P26" s="8" t="s">
        <v>117</v>
      </c>
      <c r="Q26" s="9">
        <f t="shared" si="8"/>
        <v>70000</v>
      </c>
      <c r="R26" s="9">
        <f t="shared" si="9"/>
        <v>70000</v>
      </c>
      <c r="S26" s="9">
        <f t="shared" si="10"/>
        <v>70000</v>
      </c>
      <c r="T26" s="9">
        <f t="shared" si="11"/>
        <v>56000</v>
      </c>
      <c r="U26" s="9">
        <f t="shared" si="12"/>
        <v>46666.666666666664</v>
      </c>
      <c r="V26" s="9">
        <f t="shared" si="13"/>
        <v>40000</v>
      </c>
      <c r="W26" s="9">
        <f t="shared" si="14"/>
        <v>35000</v>
      </c>
      <c r="X26" s="9">
        <f t="shared" si="15"/>
        <v>31111.111111111109</v>
      </c>
      <c r="Y26" s="33">
        <f t="shared" si="3"/>
        <v>0</v>
      </c>
      <c r="Z26" s="33" t="str">
        <f t="shared" si="6"/>
        <v>T21</v>
      </c>
      <c r="AA26" s="35">
        <f t="shared" si="16"/>
        <v>0</v>
      </c>
      <c r="AB26" s="35">
        <f t="shared" si="17"/>
        <v>0</v>
      </c>
      <c r="AC26" s="35">
        <f t="shared" si="18"/>
        <v>0</v>
      </c>
      <c r="AD26" s="35">
        <f t="shared" si="19"/>
        <v>0</v>
      </c>
      <c r="AE26" s="35">
        <f t="shared" si="20"/>
        <v>0</v>
      </c>
      <c r="AF26" s="35">
        <f t="shared" si="21"/>
        <v>0</v>
      </c>
      <c r="AG26" s="35">
        <f t="shared" si="22"/>
        <v>0</v>
      </c>
      <c r="AH26" s="35">
        <f t="shared" si="23"/>
        <v>0</v>
      </c>
    </row>
    <row r="27" spans="1:34" s="8" customFormat="1" ht="18" customHeight="1">
      <c r="A27" s="24"/>
      <c r="B27" s="25"/>
      <c r="C27" s="25"/>
      <c r="D27" s="25"/>
      <c r="E27" s="25" t="s">
        <v>202</v>
      </c>
      <c r="F27" s="27" t="s">
        <v>202</v>
      </c>
      <c r="G27" s="28">
        <f t="shared" si="7"/>
        <v>0</v>
      </c>
      <c r="H27" s="28">
        <f t="shared" si="4"/>
        <v>0</v>
      </c>
      <c r="I27" s="29">
        <f t="shared" si="5"/>
        <v>0</v>
      </c>
      <c r="J27" s="30"/>
      <c r="K27" s="31">
        <v>0.01</v>
      </c>
      <c r="L27" s="32">
        <f t="shared" si="0"/>
        <v>70000</v>
      </c>
      <c r="M27" s="33">
        <v>0</v>
      </c>
      <c r="N27" s="33" t="e">
        <f t="shared" si="24"/>
        <v>#N/A</v>
      </c>
      <c r="O27" s="33" t="e">
        <f t="shared" ref="O27:O29" si="25">IF(E27=0,0,IF(E27=E26,VLOOKUP(E27,P:X,VLOOKUP(E27,P:Y,10,0),0),IF(P27=E27,VLOOKUP(E27,P:X,VLOOKUP(E27,P:Y,10,0),0),L27)))</f>
        <v>#N/A</v>
      </c>
      <c r="P27" s="8" t="s">
        <v>118</v>
      </c>
      <c r="Q27" s="9">
        <f t="shared" si="8"/>
        <v>70000</v>
      </c>
      <c r="R27" s="9">
        <f t="shared" si="9"/>
        <v>70000</v>
      </c>
      <c r="S27" s="9">
        <f t="shared" si="10"/>
        <v>52500</v>
      </c>
      <c r="T27" s="9">
        <f t="shared" si="11"/>
        <v>42000</v>
      </c>
      <c r="U27" s="9">
        <f t="shared" si="12"/>
        <v>35000</v>
      </c>
      <c r="V27" s="9">
        <f t="shared" si="13"/>
        <v>30000</v>
      </c>
      <c r="W27" s="9">
        <f t="shared" si="14"/>
        <v>26250</v>
      </c>
      <c r="X27" s="9">
        <f t="shared" si="15"/>
        <v>23333.333333333332</v>
      </c>
      <c r="Y27" s="33">
        <f t="shared" si="3"/>
        <v>0</v>
      </c>
      <c r="Z27" s="33" t="str">
        <f t="shared" si="6"/>
        <v>T22</v>
      </c>
      <c r="AA27" s="35">
        <f t="shared" si="16"/>
        <v>0</v>
      </c>
      <c r="AB27" s="35">
        <f t="shared" si="17"/>
        <v>0</v>
      </c>
      <c r="AC27" s="35">
        <f t="shared" si="18"/>
        <v>0</v>
      </c>
      <c r="AD27" s="35">
        <f t="shared" si="19"/>
        <v>0</v>
      </c>
      <c r="AE27" s="35">
        <f t="shared" si="20"/>
        <v>0</v>
      </c>
      <c r="AF27" s="35">
        <f t="shared" si="21"/>
        <v>0</v>
      </c>
      <c r="AG27" s="35">
        <f t="shared" si="22"/>
        <v>0</v>
      </c>
      <c r="AH27" s="35">
        <f t="shared" si="23"/>
        <v>0</v>
      </c>
    </row>
    <row r="28" spans="1:34" s="8" customFormat="1" ht="18" customHeight="1">
      <c r="A28" s="24"/>
      <c r="B28" s="25"/>
      <c r="C28" s="25"/>
      <c r="D28" s="25"/>
      <c r="E28" s="25" t="s">
        <v>202</v>
      </c>
      <c r="F28" s="27" t="s">
        <v>202</v>
      </c>
      <c r="G28" s="28">
        <f t="shared" si="7"/>
        <v>0</v>
      </c>
      <c r="H28" s="28">
        <f t="shared" si="4"/>
        <v>0</v>
      </c>
      <c r="I28" s="29">
        <f t="shared" si="5"/>
        <v>0</v>
      </c>
      <c r="J28" s="30"/>
      <c r="K28" s="31">
        <v>0.01</v>
      </c>
      <c r="L28" s="32">
        <f t="shared" si="0"/>
        <v>70000</v>
      </c>
      <c r="M28" s="33">
        <v>0</v>
      </c>
      <c r="N28" s="33" t="e">
        <f t="shared" si="24"/>
        <v>#N/A</v>
      </c>
      <c r="O28" s="33" t="e">
        <f t="shared" si="25"/>
        <v>#N/A</v>
      </c>
      <c r="P28" s="8" t="s">
        <v>119</v>
      </c>
      <c r="Q28" s="9">
        <f t="shared" si="8"/>
        <v>70000</v>
      </c>
      <c r="R28" s="9">
        <f t="shared" si="9"/>
        <v>46666.666666666664</v>
      </c>
      <c r="S28" s="9">
        <f t="shared" si="10"/>
        <v>35000</v>
      </c>
      <c r="T28" s="9">
        <f t="shared" si="11"/>
        <v>28000</v>
      </c>
      <c r="U28" s="9">
        <f t="shared" si="12"/>
        <v>23333.333333333332</v>
      </c>
      <c r="V28" s="9">
        <f t="shared" si="13"/>
        <v>20000</v>
      </c>
      <c r="W28" s="9">
        <f t="shared" si="14"/>
        <v>17500</v>
      </c>
      <c r="X28" s="9">
        <f t="shared" si="15"/>
        <v>15555.555555555555</v>
      </c>
      <c r="Y28" s="33">
        <f t="shared" si="3"/>
        <v>0</v>
      </c>
      <c r="Z28" s="33" t="str">
        <f t="shared" si="6"/>
        <v>T23</v>
      </c>
      <c r="AA28" s="35">
        <f t="shared" si="16"/>
        <v>0</v>
      </c>
      <c r="AB28" s="35">
        <f t="shared" si="17"/>
        <v>0</v>
      </c>
      <c r="AC28" s="35">
        <f t="shared" si="18"/>
        <v>0</v>
      </c>
      <c r="AD28" s="35">
        <f t="shared" si="19"/>
        <v>0</v>
      </c>
      <c r="AE28" s="35">
        <f t="shared" si="20"/>
        <v>0</v>
      </c>
      <c r="AF28" s="35">
        <f t="shared" si="21"/>
        <v>0</v>
      </c>
      <c r="AG28" s="35">
        <f t="shared" si="22"/>
        <v>0</v>
      </c>
      <c r="AH28" s="35">
        <f t="shared" si="23"/>
        <v>0</v>
      </c>
    </row>
    <row r="29" spans="1:34" s="8" customFormat="1" ht="18" customHeight="1">
      <c r="A29" s="24"/>
      <c r="B29" s="25"/>
      <c r="C29" s="25"/>
      <c r="D29" s="25"/>
      <c r="E29" s="25" t="s">
        <v>202</v>
      </c>
      <c r="F29" s="27" t="s">
        <v>202</v>
      </c>
      <c r="G29" s="28">
        <f t="shared" si="7"/>
        <v>0</v>
      </c>
      <c r="H29" s="28">
        <f t="shared" si="4"/>
        <v>0</v>
      </c>
      <c r="I29" s="29">
        <f t="shared" si="5"/>
        <v>0</v>
      </c>
      <c r="J29" s="30"/>
      <c r="K29" s="31">
        <v>0.01</v>
      </c>
      <c r="L29" s="32">
        <f t="shared" si="0"/>
        <v>70000</v>
      </c>
      <c r="M29" s="33">
        <v>0</v>
      </c>
      <c r="N29" s="33" t="e">
        <f t="shared" si="24"/>
        <v>#N/A</v>
      </c>
      <c r="O29" s="33" t="e">
        <f t="shared" si="25"/>
        <v>#N/A</v>
      </c>
      <c r="P29" s="8" t="s">
        <v>120</v>
      </c>
      <c r="Q29" s="9">
        <f t="shared" si="8"/>
        <v>35000</v>
      </c>
      <c r="R29" s="9">
        <f t="shared" si="9"/>
        <v>23333.333333333332</v>
      </c>
      <c r="S29" s="9">
        <f t="shared" si="10"/>
        <v>17500</v>
      </c>
      <c r="T29" s="9">
        <f t="shared" si="11"/>
        <v>14000</v>
      </c>
      <c r="U29" s="9">
        <f t="shared" si="12"/>
        <v>11666.666666666666</v>
      </c>
      <c r="V29" s="9">
        <f t="shared" si="13"/>
        <v>10000</v>
      </c>
      <c r="W29" s="9">
        <f t="shared" si="14"/>
        <v>8750</v>
      </c>
      <c r="X29" s="9">
        <f t="shared" si="15"/>
        <v>7777.7777777777774</v>
      </c>
      <c r="Y29" s="33">
        <f t="shared" si="3"/>
        <v>0</v>
      </c>
      <c r="Z29" s="33" t="str">
        <f t="shared" si="6"/>
        <v>T24</v>
      </c>
      <c r="AA29" s="35">
        <f t="shared" si="16"/>
        <v>0</v>
      </c>
      <c r="AB29" s="35">
        <f t="shared" si="17"/>
        <v>0</v>
      </c>
      <c r="AC29" s="35">
        <f t="shared" si="18"/>
        <v>0</v>
      </c>
      <c r="AD29" s="35">
        <f t="shared" si="19"/>
        <v>0</v>
      </c>
      <c r="AE29" s="35">
        <f t="shared" si="20"/>
        <v>0</v>
      </c>
      <c r="AF29" s="35">
        <f t="shared" si="21"/>
        <v>0</v>
      </c>
      <c r="AG29" s="35">
        <f t="shared" si="22"/>
        <v>0</v>
      </c>
      <c r="AH29" s="35">
        <f t="shared" si="23"/>
        <v>0</v>
      </c>
    </row>
    <row r="30" spans="1:34" ht="18" customHeight="1">
      <c r="A30" s="36"/>
      <c r="B30" s="37"/>
      <c r="C30" s="38"/>
      <c r="D30" s="39"/>
      <c r="E30" s="40"/>
      <c r="F30" s="41"/>
      <c r="G30" s="42"/>
      <c r="H30" s="42"/>
      <c r="I30" s="40"/>
      <c r="J30" s="43"/>
      <c r="K30" s="43"/>
      <c r="L30" s="43"/>
      <c r="M30" s="43"/>
      <c r="N30" s="43"/>
      <c r="O30" s="43"/>
      <c r="P30" s="8"/>
      <c r="Q30" s="9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34" ht="15">
      <c r="A31" s="36"/>
      <c r="B31" s="45"/>
      <c r="C31" s="46"/>
      <c r="D31" s="46"/>
      <c r="E31" s="46"/>
      <c r="F31" s="47"/>
      <c r="G31" s="48"/>
      <c r="H31" s="48"/>
      <c r="I31" s="36"/>
      <c r="J31" s="36"/>
      <c r="K31" s="36"/>
      <c r="L31" s="36"/>
      <c r="M31" s="36"/>
      <c r="N31" s="36"/>
      <c r="O31" s="36"/>
      <c r="P31" s="36"/>
      <c r="Q31" s="9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34" ht="15">
      <c r="A32" s="36"/>
      <c r="B32" s="45"/>
      <c r="C32" s="46"/>
      <c r="D32" s="46"/>
      <c r="E32" s="46"/>
      <c r="F32" s="47"/>
      <c r="G32" s="48"/>
      <c r="H32" s="48"/>
      <c r="I32" s="36"/>
      <c r="J32" s="36"/>
      <c r="K32" s="36"/>
      <c r="L32" s="36"/>
      <c r="M32" s="36"/>
      <c r="N32" s="36"/>
      <c r="O32" s="36"/>
      <c r="P32" s="36"/>
      <c r="Q32" s="9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15">
      <c r="A33" s="36"/>
      <c r="B33" s="45"/>
      <c r="C33" s="46"/>
      <c r="D33" s="46"/>
      <c r="E33" s="46"/>
      <c r="F33" s="47"/>
      <c r="G33" s="48"/>
      <c r="H33" s="48"/>
      <c r="I33" s="36"/>
      <c r="J33" s="36"/>
      <c r="K33" s="36"/>
      <c r="L33" s="36"/>
      <c r="M33" s="36"/>
      <c r="N33" s="36"/>
      <c r="O33" s="36"/>
      <c r="P33" s="36"/>
      <c r="Q33" s="9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5">
      <c r="A34" s="36"/>
      <c r="B34" s="45"/>
      <c r="C34" s="37"/>
      <c r="D34" s="39"/>
      <c r="E34" s="40"/>
      <c r="F34" s="41"/>
      <c r="G34" s="42"/>
      <c r="H34" s="42"/>
      <c r="I34" s="40"/>
      <c r="J34" s="43"/>
      <c r="K34" s="43"/>
      <c r="L34" s="43"/>
      <c r="M34" s="43"/>
      <c r="N34" s="43"/>
      <c r="O34" s="43"/>
      <c r="P34" s="8"/>
      <c r="Q34" s="9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>
      <c r="B35" s="45"/>
      <c r="P35" s="8"/>
      <c r="Q35" s="9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>
      <c r="A36" s="50"/>
      <c r="B36" s="50"/>
      <c r="I36" s="44"/>
      <c r="P36" s="8"/>
      <c r="Q36" s="9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>
      <c r="A37" s="50"/>
      <c r="B37" s="50"/>
      <c r="I37" s="44"/>
      <c r="P37" s="8"/>
      <c r="Q37" s="9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>
      <c r="A38" s="50"/>
      <c r="B38" s="50"/>
      <c r="I38" s="44"/>
      <c r="P38" s="8"/>
      <c r="Q38" s="9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>
      <c r="A39" s="50"/>
      <c r="B39" s="50"/>
      <c r="I39" s="44"/>
      <c r="P39" s="8"/>
      <c r="Q39" s="9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>
      <c r="A40" s="50"/>
      <c r="B40" s="50"/>
      <c r="I40" s="44"/>
      <c r="P40" s="8"/>
      <c r="Q40" s="9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>
      <c r="A41" s="50"/>
      <c r="B41" s="50"/>
      <c r="I41" s="44"/>
      <c r="P41" s="8"/>
      <c r="Q41" s="9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>
      <c r="A42" s="50"/>
      <c r="B42" s="50"/>
      <c r="I42" s="44"/>
      <c r="P42" s="8"/>
      <c r="Q42" s="9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>
      <c r="A43" s="50"/>
      <c r="B43" s="50"/>
      <c r="I43" s="44"/>
      <c r="P43" s="8"/>
      <c r="Q43" s="9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>
      <c r="A44" s="50"/>
      <c r="B44" s="50"/>
      <c r="I44" s="44"/>
      <c r="P44" s="8"/>
      <c r="Q44" s="9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>
      <c r="A45" s="50"/>
      <c r="B45" s="50"/>
      <c r="I45" s="44"/>
      <c r="P45" s="8"/>
      <c r="Q45" s="9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>
      <c r="A46" s="50"/>
      <c r="B46" s="50"/>
      <c r="I46" s="44"/>
      <c r="P46" s="8"/>
      <c r="Q46" s="9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>
      <c r="A47" s="50"/>
      <c r="B47" s="50"/>
      <c r="I47" s="44"/>
      <c r="P47" s="8"/>
      <c r="Q47" s="9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>
      <c r="A48" s="50"/>
      <c r="B48" s="50"/>
      <c r="I48" s="44"/>
      <c r="P48" s="8"/>
      <c r="Q48" s="9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>
      <c r="A49" s="50"/>
      <c r="B49" s="50"/>
      <c r="I49" s="44"/>
      <c r="P49" s="8"/>
      <c r="Q49" s="9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>
      <c r="A50" s="50"/>
      <c r="B50" s="50"/>
      <c r="I50" s="44"/>
      <c r="P50" s="8"/>
      <c r="Q50" s="9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>
      <c r="A51" s="50"/>
      <c r="B51" s="50"/>
      <c r="I51" s="44"/>
      <c r="P51" s="8"/>
      <c r="Q51" s="9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>
      <c r="A52" s="50"/>
      <c r="B52" s="50"/>
      <c r="I52" s="44"/>
      <c r="P52" s="8"/>
      <c r="Q52" s="9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>
      <c r="A53" s="50"/>
      <c r="B53" s="50"/>
      <c r="I53" s="44"/>
      <c r="P53" s="8"/>
      <c r="Q53" s="9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>
      <c r="A54" s="50"/>
      <c r="B54" s="50"/>
      <c r="I54" s="44"/>
      <c r="P54" s="8"/>
      <c r="Q54" s="9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>
      <c r="A55" s="50"/>
      <c r="B55" s="50"/>
      <c r="I55" s="44"/>
      <c r="P55" s="8"/>
      <c r="Q55" s="9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>
      <c r="A56" s="50"/>
      <c r="B56" s="50"/>
      <c r="I56" s="44"/>
      <c r="P56" s="8"/>
      <c r="Q56" s="9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>
      <c r="A57" s="50"/>
      <c r="B57" s="50"/>
      <c r="I57" s="44"/>
      <c r="P57" s="8"/>
      <c r="Q57" s="9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>
      <c r="A58" s="50"/>
      <c r="B58" s="50"/>
      <c r="I58" s="44"/>
      <c r="P58" s="8"/>
      <c r="Q58" s="9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>
      <c r="A59" s="50"/>
      <c r="B59" s="50"/>
      <c r="I59" s="44"/>
      <c r="P59" s="8"/>
      <c r="Q59" s="9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>
      <c r="A60" s="50"/>
      <c r="B60" s="50"/>
      <c r="I60" s="44"/>
      <c r="P60" s="8"/>
      <c r="Q60" s="9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>
      <c r="A61" s="50"/>
      <c r="B61" s="50"/>
      <c r="I61" s="44"/>
      <c r="P61" s="8"/>
      <c r="Q61" s="9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>
      <c r="A62" s="50"/>
      <c r="B62" s="50"/>
      <c r="I62" s="44"/>
      <c r="P62" s="8"/>
      <c r="Q62" s="9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>
      <c r="A63" s="50"/>
      <c r="B63" s="50"/>
      <c r="I63" s="44"/>
      <c r="P63" s="8"/>
      <c r="Q63" s="9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>
      <c r="A64" s="50"/>
      <c r="B64" s="50"/>
      <c r="I64" s="44"/>
      <c r="P64" s="8"/>
      <c r="Q64" s="9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>
      <c r="A65" s="50"/>
      <c r="B65" s="50"/>
      <c r="I65" s="44"/>
      <c r="P65" s="8"/>
      <c r="Q65" s="9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>
      <c r="A66" s="50"/>
      <c r="B66" s="50"/>
      <c r="I66" s="44"/>
      <c r="P66" s="8"/>
      <c r="Q66" s="9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>
      <c r="A67" s="50"/>
      <c r="B67" s="50"/>
      <c r="I67" s="44"/>
      <c r="P67" s="8"/>
      <c r="Q67" s="9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>
      <c r="A68" s="50"/>
      <c r="B68" s="50"/>
      <c r="I68" s="44"/>
      <c r="P68" s="8"/>
      <c r="Q68" s="9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>
      <c r="A69" s="50"/>
      <c r="B69" s="50"/>
      <c r="I69" s="44"/>
      <c r="P69" s="8"/>
      <c r="Q69" s="9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>
      <c r="A70" s="50"/>
      <c r="B70" s="50"/>
      <c r="I70" s="44"/>
      <c r="P70" s="8"/>
      <c r="Q70" s="9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>
      <c r="A71" s="50"/>
      <c r="B71" s="50"/>
      <c r="I71" s="44"/>
      <c r="P71" s="8"/>
      <c r="Q71" s="9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>
      <c r="A72" s="50"/>
      <c r="B72" s="50"/>
      <c r="I72" s="44"/>
      <c r="P72" s="8"/>
      <c r="Q72" s="9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>
      <c r="A73" s="50"/>
      <c r="B73" s="50"/>
      <c r="I73" s="44"/>
      <c r="P73" s="8"/>
      <c r="Q73" s="9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>
      <c r="A74" s="50"/>
      <c r="B74" s="50"/>
      <c r="I74" s="44"/>
      <c r="P74" s="8"/>
      <c r="Q74" s="9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>
      <c r="A75" s="50"/>
      <c r="B75" s="50"/>
      <c r="I75" s="44"/>
      <c r="P75" s="8"/>
      <c r="Q75" s="9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>
      <c r="A76" s="50"/>
      <c r="B76" s="50"/>
      <c r="I76" s="44"/>
      <c r="P76" s="8"/>
      <c r="Q76" s="9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>
      <c r="A77" s="50"/>
      <c r="B77" s="50"/>
      <c r="I77" s="44"/>
      <c r="P77" s="8"/>
      <c r="Q77" s="9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>
      <c r="A78" s="50"/>
      <c r="B78" s="50"/>
      <c r="I78" s="44"/>
      <c r="P78" s="8"/>
      <c r="Q78" s="9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>
      <c r="A79" s="50"/>
      <c r="B79" s="50"/>
      <c r="I79" s="44"/>
      <c r="P79" s="8"/>
      <c r="Q79" s="9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>
      <c r="A80" s="50"/>
      <c r="B80" s="50"/>
      <c r="I80" s="44"/>
      <c r="P80" s="8"/>
      <c r="Q80" s="9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>
      <c r="A81" s="50"/>
      <c r="B81" s="50"/>
      <c r="I81" s="44"/>
      <c r="P81" s="8"/>
      <c r="Q81" s="9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>
      <c r="A82" s="50"/>
      <c r="B82" s="50"/>
      <c r="I82" s="44"/>
      <c r="P82" s="8"/>
      <c r="Q82" s="9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>
      <c r="A83" s="50"/>
      <c r="B83" s="50"/>
      <c r="I83" s="44"/>
      <c r="P83" s="8"/>
      <c r="Q83" s="9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>
      <c r="A84" s="50"/>
      <c r="B84" s="50"/>
      <c r="I84" s="44"/>
      <c r="P84" s="8"/>
      <c r="Q84" s="9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>
      <c r="A85" s="50"/>
      <c r="B85" s="50"/>
      <c r="I85" s="44"/>
      <c r="P85" s="8"/>
      <c r="Q85" s="9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>
      <c r="A86" s="50"/>
      <c r="B86" s="50"/>
      <c r="I86" s="44"/>
      <c r="P86" s="8"/>
      <c r="Q86" s="9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>
      <c r="A87" s="50"/>
      <c r="B87" s="50"/>
      <c r="I87" s="44"/>
      <c r="P87" s="8"/>
      <c r="Q87" s="9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>
      <c r="A88" s="50"/>
      <c r="B88" s="50"/>
      <c r="I88" s="44"/>
      <c r="P88" s="8"/>
      <c r="Q88" s="9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>
      <c r="A89" s="50"/>
      <c r="B89" s="50"/>
      <c r="I89" s="44"/>
      <c r="P89" s="8"/>
      <c r="Q89" s="9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>
      <c r="A90" s="50"/>
      <c r="B90" s="50"/>
      <c r="I90" s="44"/>
      <c r="P90" s="8"/>
      <c r="Q90" s="9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>
      <c r="A91" s="50"/>
      <c r="B91" s="50"/>
      <c r="I91" s="44"/>
      <c r="P91" s="8"/>
      <c r="Q91" s="9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>
      <c r="A92" s="50"/>
      <c r="B92" s="50"/>
      <c r="I92" s="44"/>
      <c r="P92" s="8"/>
      <c r="Q92" s="9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:28">
      <c r="A93" s="50"/>
      <c r="B93" s="50"/>
      <c r="I93" s="44"/>
      <c r="P93" s="8"/>
      <c r="Q93" s="9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>
      <c r="A94" s="50"/>
      <c r="B94" s="50"/>
      <c r="I94" s="44"/>
      <c r="P94" s="53"/>
      <c r="Q94" s="44"/>
    </row>
    <row r="95" spans="1:28">
      <c r="A95" s="50"/>
      <c r="B95" s="50"/>
      <c r="I95" s="44"/>
      <c r="P95" s="53"/>
      <c r="Q95" s="44"/>
    </row>
    <row r="96" spans="1:28">
      <c r="A96" s="50"/>
      <c r="B96" s="50"/>
      <c r="I96" s="44"/>
      <c r="P96" s="53"/>
      <c r="Q96" s="44"/>
    </row>
    <row r="97" spans="1:17">
      <c r="A97" s="50"/>
      <c r="B97" s="50"/>
      <c r="I97" s="44"/>
      <c r="P97" s="53"/>
      <c r="Q97" s="44"/>
    </row>
    <row r="98" spans="1:17">
      <c r="A98" s="50"/>
      <c r="B98" s="50"/>
      <c r="I98" s="44"/>
      <c r="P98" s="53"/>
      <c r="Q98" s="44"/>
    </row>
    <row r="99" spans="1:17">
      <c r="A99" s="50"/>
      <c r="B99" s="50"/>
      <c r="I99" s="44"/>
      <c r="P99" s="53"/>
      <c r="Q99" s="44"/>
    </row>
    <row r="100" spans="1:17">
      <c r="A100" s="50"/>
      <c r="B100" s="50"/>
      <c r="I100" s="44"/>
      <c r="P100" s="53"/>
      <c r="Q100" s="44"/>
    </row>
    <row r="101" spans="1:17">
      <c r="A101" s="50"/>
      <c r="B101" s="50"/>
      <c r="I101" s="44"/>
      <c r="P101" s="53"/>
      <c r="Q101" s="44"/>
    </row>
    <row r="102" spans="1:17">
      <c r="A102" s="50"/>
      <c r="B102" s="50"/>
      <c r="I102" s="44"/>
      <c r="P102" s="53"/>
      <c r="Q102" s="44"/>
    </row>
    <row r="103" spans="1:17">
      <c r="A103" s="50"/>
      <c r="B103" s="50"/>
      <c r="I103" s="44"/>
      <c r="P103" s="53"/>
      <c r="Q103" s="44"/>
    </row>
    <row r="104" spans="1:17">
      <c r="A104" s="50"/>
      <c r="B104" s="50"/>
      <c r="I104" s="44"/>
      <c r="P104" s="53"/>
      <c r="Q104" s="44"/>
    </row>
  </sheetData>
  <mergeCells count="6">
    <mergeCell ref="K5:L5"/>
    <mergeCell ref="A1:L1"/>
    <mergeCell ref="A2:L2"/>
    <mergeCell ref="A3:I4"/>
    <mergeCell ref="K3:L3"/>
    <mergeCell ref="K4:L4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6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H104"/>
  <sheetViews>
    <sheetView showZeros="0" workbookViewId="0">
      <selection activeCell="G6" sqref="G6"/>
    </sheetView>
  </sheetViews>
  <sheetFormatPr defaultColWidth="9.15234375" defaultRowHeight="17.600000000000001"/>
  <cols>
    <col min="1" max="1" width="29.23046875" style="49" customWidth="1"/>
    <col min="2" max="2" width="8.4609375" style="54" customWidth="1"/>
    <col min="3" max="3" width="6.84375" style="50" customWidth="1"/>
    <col min="4" max="4" width="16.69140625" style="50" customWidth="1"/>
    <col min="5" max="5" width="8.23046875" style="50" customWidth="1"/>
    <col min="6" max="6" width="9.53515625" style="51" customWidth="1"/>
    <col min="7" max="7" width="10.15234375" style="52" customWidth="1"/>
    <col min="8" max="8" width="11.84375" style="52" customWidth="1"/>
    <col min="9" max="9" width="14.4609375" style="50" customWidth="1"/>
    <col min="10" max="10" width="6.4609375" style="44" customWidth="1"/>
    <col min="11" max="11" width="5.69140625" style="44" customWidth="1"/>
    <col min="12" max="12" width="10.4609375" style="44" customWidth="1"/>
    <col min="13" max="15" width="10.4609375" style="44" hidden="1" customWidth="1"/>
    <col min="16" max="16" width="7.4609375" style="44" hidden="1" customWidth="1"/>
    <col min="17" max="17" width="9.23046875" style="53" hidden="1" customWidth="1"/>
    <col min="18" max="34" width="0" style="44" hidden="1" customWidth="1"/>
    <col min="35" max="16384" width="9.15234375" style="44"/>
  </cols>
  <sheetData>
    <row r="1" spans="1:34" s="6" customFormat="1" ht="33.65" customHeight="1">
      <c r="A1" s="252" t="s">
        <v>83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4"/>
      <c r="N1" s="4"/>
      <c r="O1" s="4"/>
      <c r="P1" s="5"/>
      <c r="Q1" s="5"/>
      <c r="R1" s="5"/>
      <c r="S1" s="5"/>
      <c r="T1" s="5"/>
      <c r="U1" s="5"/>
    </row>
    <row r="2" spans="1:34" s="8" customFormat="1" ht="36" customHeight="1" thickBot="1">
      <c r="A2" s="253" t="s">
        <v>207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7"/>
      <c r="N2" s="7"/>
      <c r="O2" s="7"/>
      <c r="Q2" s="9"/>
    </row>
    <row r="3" spans="1:34" s="8" customFormat="1" ht="18.649999999999999" customHeight="1">
      <c r="A3" s="254" t="s">
        <v>208</v>
      </c>
      <c r="B3" s="254"/>
      <c r="C3" s="254"/>
      <c r="D3" s="254"/>
      <c r="E3" s="254"/>
      <c r="F3" s="254"/>
      <c r="G3" s="254"/>
      <c r="H3" s="254"/>
      <c r="I3" s="254"/>
      <c r="J3" s="10"/>
      <c r="K3" s="255" t="s">
        <v>86</v>
      </c>
      <c r="L3" s="256"/>
      <c r="M3" s="11"/>
      <c r="N3" s="11"/>
      <c r="O3" s="11"/>
      <c r="Q3" s="9"/>
    </row>
    <row r="4" spans="1:34" s="8" customFormat="1" ht="21.65" customHeight="1" thickBot="1">
      <c r="A4" s="254"/>
      <c r="B4" s="254"/>
      <c r="C4" s="254"/>
      <c r="D4" s="254"/>
      <c r="E4" s="254"/>
      <c r="F4" s="254"/>
      <c r="G4" s="254"/>
      <c r="H4" s="254"/>
      <c r="I4" s="254"/>
      <c r="J4" s="12"/>
      <c r="K4" s="257">
        <v>5000000</v>
      </c>
      <c r="L4" s="258"/>
      <c r="M4" s="13"/>
      <c r="N4" s="13"/>
      <c r="O4" s="13"/>
      <c r="Q4" s="9"/>
    </row>
    <row r="5" spans="1:34" s="8" customFormat="1" ht="27" customHeight="1">
      <c r="A5" s="14" t="s">
        <v>87</v>
      </c>
      <c r="B5" s="15" t="s">
        <v>49</v>
      </c>
      <c r="C5" s="16" t="s">
        <v>88</v>
      </c>
      <c r="D5" s="17" t="s">
        <v>89</v>
      </c>
      <c r="E5" s="18" t="s">
        <v>90</v>
      </c>
      <c r="F5" s="19" t="s">
        <v>91</v>
      </c>
      <c r="G5" s="20" t="s">
        <v>92</v>
      </c>
      <c r="H5" s="20" t="s">
        <v>93</v>
      </c>
      <c r="I5" s="21" t="s">
        <v>94</v>
      </c>
      <c r="J5" s="22"/>
      <c r="K5" s="259" t="s">
        <v>95</v>
      </c>
      <c r="L5" s="260"/>
      <c r="M5" s="23"/>
      <c r="N5" s="23"/>
      <c r="O5" s="23"/>
      <c r="Q5" s="9">
        <v>2</v>
      </c>
      <c r="R5" s="8">
        <v>3</v>
      </c>
      <c r="S5" s="8">
        <v>4</v>
      </c>
      <c r="T5" s="8">
        <v>5</v>
      </c>
      <c r="U5" s="8">
        <v>6</v>
      </c>
      <c r="V5" s="8">
        <v>7</v>
      </c>
      <c r="W5" s="8">
        <v>8</v>
      </c>
      <c r="X5" s="8">
        <v>9</v>
      </c>
      <c r="Y5" s="8" t="s">
        <v>96</v>
      </c>
      <c r="AA5" s="9">
        <v>2</v>
      </c>
      <c r="AB5" s="8">
        <v>3</v>
      </c>
      <c r="AC5" s="8">
        <v>4</v>
      </c>
      <c r="AD5" s="8">
        <v>5</v>
      </c>
      <c r="AE5" s="8">
        <v>6</v>
      </c>
      <c r="AF5" s="8">
        <v>7</v>
      </c>
      <c r="AG5" s="8">
        <v>8</v>
      </c>
      <c r="AH5" s="8">
        <v>9</v>
      </c>
    </row>
    <row r="6" spans="1:34" s="34" customFormat="1" ht="18" customHeight="1">
      <c r="A6" s="24" t="s">
        <v>0</v>
      </c>
      <c r="B6" s="25">
        <v>38</v>
      </c>
      <c r="C6" s="25" t="s">
        <v>202</v>
      </c>
      <c r="D6" s="26">
        <v>0</v>
      </c>
      <c r="E6" s="25">
        <v>1</v>
      </c>
      <c r="F6" s="27">
        <v>12</v>
      </c>
      <c r="G6" s="28">
        <v>0</v>
      </c>
      <c r="H6" s="28">
        <v>1000000</v>
      </c>
      <c r="I6" s="29">
        <v>1000000</v>
      </c>
      <c r="J6" s="30"/>
      <c r="K6" s="31">
        <v>0.2</v>
      </c>
      <c r="L6" s="32">
        <f t="shared" ref="L6:L29" si="0">$K$4*K6</f>
        <v>1000000</v>
      </c>
      <c r="M6" s="33">
        <v>12</v>
      </c>
      <c r="N6" s="33">
        <f t="shared" ref="N6:N7" si="1">IF(E6=0,0,IF(E6=E5,VLOOKUP(E6,Z:AH,VLOOKUP(E6,P:Y,10,0),0),IF(P6=E6,VLOOKUP(E6,Z:AH,VLOOKUP(E6,P:Y,10,0),0),M6)))</f>
        <v>12</v>
      </c>
      <c r="O6" s="33">
        <f t="shared" ref="O6:O25" si="2">IF(E6=0,0,IF(E6=E5,VLOOKUP(E6,P:X,VLOOKUP(E6,P:Y,10,0),0),IF(P6=E6,VLOOKUP(E6,P:X,VLOOKUP(E6,P:Y,10,0),0),L6)))</f>
        <v>1000000</v>
      </c>
      <c r="P6" s="8" t="s">
        <v>97</v>
      </c>
      <c r="Q6" s="9"/>
      <c r="R6" s="8"/>
      <c r="S6" s="8"/>
      <c r="T6" s="8"/>
      <c r="U6" s="8"/>
      <c r="V6" s="8"/>
      <c r="W6" s="8"/>
      <c r="X6" s="8"/>
      <c r="Y6" s="33">
        <f t="shared" ref="Y6:Y29" si="3">COUNTIF(E6:E29,P6)</f>
        <v>0</v>
      </c>
      <c r="Z6" s="33" t="str">
        <f>+P6</f>
        <v>T1</v>
      </c>
      <c r="AA6" s="9"/>
      <c r="AB6" s="8"/>
      <c r="AC6" s="8"/>
      <c r="AD6" s="8"/>
      <c r="AE6" s="8"/>
      <c r="AF6" s="8"/>
      <c r="AG6" s="8"/>
      <c r="AH6" s="8"/>
    </row>
    <row r="7" spans="1:34" s="34" customFormat="1" ht="18" customHeight="1">
      <c r="A7" s="24" t="s">
        <v>34</v>
      </c>
      <c r="B7" s="25">
        <v>37</v>
      </c>
      <c r="C7" s="25" t="s">
        <v>202</v>
      </c>
      <c r="D7" s="25" t="s">
        <v>209</v>
      </c>
      <c r="E7" s="25">
        <v>2</v>
      </c>
      <c r="F7" s="27">
        <v>10</v>
      </c>
      <c r="G7" s="28">
        <v>0</v>
      </c>
      <c r="H7" s="28">
        <v>800000</v>
      </c>
      <c r="I7" s="29">
        <v>800000</v>
      </c>
      <c r="J7" s="30"/>
      <c r="K7" s="31">
        <v>0.16</v>
      </c>
      <c r="L7" s="32">
        <f t="shared" si="0"/>
        <v>800000</v>
      </c>
      <c r="M7" s="33">
        <v>10</v>
      </c>
      <c r="N7" s="33">
        <f t="shared" si="1"/>
        <v>10</v>
      </c>
      <c r="O7" s="33">
        <f t="shared" si="2"/>
        <v>800000</v>
      </c>
      <c r="P7" s="8" t="s">
        <v>98</v>
      </c>
      <c r="Q7" s="9">
        <f>SUM($L7:$L8)/Q$5</f>
        <v>725000</v>
      </c>
      <c r="R7" s="9">
        <f>SUM($L7:$L9)/R$5</f>
        <v>650000</v>
      </c>
      <c r="S7" s="9">
        <f>SUM($L7:$L10)/S$5</f>
        <v>587500</v>
      </c>
      <c r="T7" s="9">
        <f>SUM($L7:$L11)/T$5</f>
        <v>540000</v>
      </c>
      <c r="U7" s="9">
        <f>SUM($L7:$L12)/U$5</f>
        <v>500000</v>
      </c>
      <c r="V7" s="9">
        <f>SUM($L7:$L13)/V$5</f>
        <v>464285.71428571426</v>
      </c>
      <c r="W7" s="9">
        <f>SUM($L7:$L14)/W$5</f>
        <v>425000</v>
      </c>
      <c r="X7" s="9">
        <f>SUM($L7:$L15)/X$5</f>
        <v>388888.88888888888</v>
      </c>
      <c r="Y7" s="33">
        <f t="shared" si="3"/>
        <v>0</v>
      </c>
      <c r="Z7" s="33" t="str">
        <f t="shared" ref="Z7:Z29" si="4">+P7</f>
        <v>T2</v>
      </c>
      <c r="AA7" s="35">
        <f>SUM($M7:$M8)/AA$5</f>
        <v>9</v>
      </c>
      <c r="AB7" s="35">
        <f>SUM($M7:$M9)/AB$5</f>
        <v>8.3333333333333339</v>
      </c>
      <c r="AC7" s="35">
        <f>SUM($M7:$M10)/AC$5</f>
        <v>7.75</v>
      </c>
      <c r="AD7" s="35">
        <f>SUM($M7:$M11)/AD$5</f>
        <v>7.2</v>
      </c>
      <c r="AE7" s="35">
        <f>SUM($M7:$M12)/AE$5</f>
        <v>6.666666666666667</v>
      </c>
      <c r="AF7" s="35">
        <f>SUM($M7:$M13)/AF$5</f>
        <v>6.1428571428571432</v>
      </c>
      <c r="AG7" s="35">
        <f>SUM($M7:$M14)/AG$5</f>
        <v>5.625</v>
      </c>
      <c r="AH7" s="35">
        <f>SUM($M7:$M15)/AH$5</f>
        <v>5.1111111111111107</v>
      </c>
    </row>
    <row r="8" spans="1:34" s="34" customFormat="1" ht="18" customHeight="1">
      <c r="A8" s="24" t="s">
        <v>28</v>
      </c>
      <c r="B8" s="25">
        <v>37</v>
      </c>
      <c r="C8" s="25" t="s">
        <v>202</v>
      </c>
      <c r="D8" s="25">
        <v>0</v>
      </c>
      <c r="E8" s="25">
        <v>3</v>
      </c>
      <c r="F8" s="27">
        <v>8</v>
      </c>
      <c r="G8" s="28">
        <v>0</v>
      </c>
      <c r="H8" s="28">
        <v>650000</v>
      </c>
      <c r="I8" s="29">
        <v>650000</v>
      </c>
      <c r="J8" s="30"/>
      <c r="K8" s="31">
        <v>0.13</v>
      </c>
      <c r="L8" s="32">
        <f t="shared" si="0"/>
        <v>650000</v>
      </c>
      <c r="M8" s="33">
        <v>8</v>
      </c>
      <c r="N8" s="33">
        <f>IF(E8=0,0,IF(E8=E7,VLOOKUP(E8,Z:AH,VLOOKUP(E8,P:Y,10,0),0),IF(P8=E8,VLOOKUP(E8,Z:AH,VLOOKUP(E8,P:Y,10,0),0),M8)))</f>
        <v>8</v>
      </c>
      <c r="O8" s="33">
        <f t="shared" si="2"/>
        <v>650000</v>
      </c>
      <c r="P8" s="8" t="s">
        <v>99</v>
      </c>
      <c r="Q8" s="9">
        <f t="shared" ref="Q8:Q29" si="5">SUM($L8:$L9)/Q$5</f>
        <v>575000</v>
      </c>
      <c r="R8" s="9">
        <f t="shared" ref="R8:R29" si="6">SUM($L8:$L10)/R$5</f>
        <v>516666.66666666669</v>
      </c>
      <c r="S8" s="9">
        <f t="shared" ref="S8:S29" si="7">SUM($L8:$L11)/S$5</f>
        <v>475000</v>
      </c>
      <c r="T8" s="9">
        <f t="shared" ref="T8:T29" si="8">SUM($L8:$L12)/T$5</f>
        <v>440000</v>
      </c>
      <c r="U8" s="9">
        <f t="shared" ref="U8:U29" si="9">SUM($L8:$L13)/U$5</f>
        <v>408333.33333333331</v>
      </c>
      <c r="V8" s="9">
        <f t="shared" ref="V8:V29" si="10">SUM($L8:$L14)/V$5</f>
        <v>371428.57142857142</v>
      </c>
      <c r="W8" s="9">
        <f t="shared" ref="W8:W29" si="11">SUM($L8:$L15)/W$5</f>
        <v>337500</v>
      </c>
      <c r="X8" s="9">
        <f t="shared" ref="X8:X29" si="12">SUM($L8:$L16)/X$5</f>
        <v>305555.55555555556</v>
      </c>
      <c r="Y8" s="33">
        <f t="shared" si="3"/>
        <v>0</v>
      </c>
      <c r="Z8" s="33" t="str">
        <f t="shared" si="4"/>
        <v>T3</v>
      </c>
      <c r="AA8" s="35">
        <f t="shared" ref="AA8:AA29" si="13">SUM($M8:$M9)/AA$5</f>
        <v>7.5</v>
      </c>
      <c r="AB8" s="35">
        <f t="shared" ref="AB8:AB29" si="14">SUM($M8:$M10)/AB$5</f>
        <v>7</v>
      </c>
      <c r="AC8" s="35">
        <f t="shared" ref="AC8:AC29" si="15">SUM($M8:$M11)/AC$5</f>
        <v>6.5</v>
      </c>
      <c r="AD8" s="35">
        <f t="shared" ref="AD8:AD29" si="16">SUM($M8:$M12)/AD$5</f>
        <v>6</v>
      </c>
      <c r="AE8" s="35">
        <f t="shared" ref="AE8:AE29" si="17">SUM($M8:$M13)/AE$5</f>
        <v>5.5</v>
      </c>
      <c r="AF8" s="35">
        <f t="shared" ref="AF8:AF29" si="18">SUM($M8:$M14)/AF$5</f>
        <v>5</v>
      </c>
      <c r="AG8" s="35">
        <f t="shared" ref="AG8:AG29" si="19">SUM($M8:$M15)/AG$5</f>
        <v>4.5</v>
      </c>
      <c r="AH8" s="35">
        <f t="shared" ref="AH8:AH29" si="20">SUM($M8:$M16)/AH$5</f>
        <v>4</v>
      </c>
    </row>
    <row r="9" spans="1:34" s="34" customFormat="1" ht="18" customHeight="1">
      <c r="A9" s="24" t="s">
        <v>24</v>
      </c>
      <c r="B9" s="25">
        <v>33</v>
      </c>
      <c r="C9" s="25" t="s">
        <v>202</v>
      </c>
      <c r="D9" s="25">
        <v>0</v>
      </c>
      <c r="E9" s="25">
        <v>4</v>
      </c>
      <c r="F9" s="27">
        <v>7</v>
      </c>
      <c r="G9" s="28">
        <v>300000</v>
      </c>
      <c r="H9" s="28">
        <v>500000</v>
      </c>
      <c r="I9" s="29">
        <v>800000</v>
      </c>
      <c r="J9" s="30"/>
      <c r="K9" s="31">
        <v>0.1</v>
      </c>
      <c r="L9" s="32">
        <f t="shared" si="0"/>
        <v>500000</v>
      </c>
      <c r="M9" s="33">
        <v>7</v>
      </c>
      <c r="N9" s="33">
        <f t="shared" ref="N9:N29" si="21">IF(E9=0,0,IF(E9=E8,VLOOKUP(E9,Z:AH,VLOOKUP(E9,P:Y,10,0),0),IF(P9=E9,VLOOKUP(E9,Z:AH,VLOOKUP(E9,P:Y,10,0),0),M9)))</f>
        <v>7</v>
      </c>
      <c r="O9" s="33">
        <f t="shared" si="2"/>
        <v>500000</v>
      </c>
      <c r="P9" s="8" t="s">
        <v>100</v>
      </c>
      <c r="Q9" s="9">
        <f t="shared" si="5"/>
        <v>450000</v>
      </c>
      <c r="R9" s="9">
        <f t="shared" si="6"/>
        <v>416666.66666666669</v>
      </c>
      <c r="S9" s="9">
        <f t="shared" si="7"/>
        <v>387500</v>
      </c>
      <c r="T9" s="9">
        <f t="shared" si="8"/>
        <v>360000</v>
      </c>
      <c r="U9" s="9">
        <f t="shared" si="9"/>
        <v>325000</v>
      </c>
      <c r="V9" s="9">
        <f t="shared" si="10"/>
        <v>292857.14285714284</v>
      </c>
      <c r="W9" s="9">
        <f t="shared" si="11"/>
        <v>262500</v>
      </c>
      <c r="X9" s="9">
        <f t="shared" si="12"/>
        <v>238888.88888888888</v>
      </c>
      <c r="Y9" s="33">
        <f t="shared" si="3"/>
        <v>0</v>
      </c>
      <c r="Z9" s="33" t="str">
        <f t="shared" si="4"/>
        <v>T4</v>
      </c>
      <c r="AA9" s="35">
        <f t="shared" si="13"/>
        <v>6.5</v>
      </c>
      <c r="AB9" s="35">
        <f t="shared" si="14"/>
        <v>6</v>
      </c>
      <c r="AC9" s="35">
        <f t="shared" si="15"/>
        <v>5.5</v>
      </c>
      <c r="AD9" s="35">
        <f t="shared" si="16"/>
        <v>5</v>
      </c>
      <c r="AE9" s="35">
        <f t="shared" si="17"/>
        <v>4.5</v>
      </c>
      <c r="AF9" s="35">
        <f t="shared" si="18"/>
        <v>4</v>
      </c>
      <c r="AG9" s="35">
        <f t="shared" si="19"/>
        <v>3.5</v>
      </c>
      <c r="AH9" s="35">
        <f t="shared" si="20"/>
        <v>3.1111111111111112</v>
      </c>
    </row>
    <row r="10" spans="1:34" s="34" customFormat="1" ht="18" customHeight="1">
      <c r="A10" s="24" t="s">
        <v>2</v>
      </c>
      <c r="B10" s="25">
        <v>32</v>
      </c>
      <c r="C10" s="25" t="s">
        <v>202</v>
      </c>
      <c r="D10" s="25">
        <v>0</v>
      </c>
      <c r="E10" s="25">
        <v>5</v>
      </c>
      <c r="F10" s="27">
        <v>6</v>
      </c>
      <c r="G10" s="28">
        <v>0</v>
      </c>
      <c r="H10" s="28">
        <v>400000</v>
      </c>
      <c r="I10" s="29">
        <v>400000</v>
      </c>
      <c r="J10" s="30"/>
      <c r="K10" s="31">
        <v>0.08</v>
      </c>
      <c r="L10" s="32">
        <f t="shared" si="0"/>
        <v>400000</v>
      </c>
      <c r="M10" s="33">
        <v>6</v>
      </c>
      <c r="N10" s="33">
        <f t="shared" si="21"/>
        <v>6</v>
      </c>
      <c r="O10" s="33">
        <f t="shared" si="2"/>
        <v>400000</v>
      </c>
      <c r="P10" s="8" t="s">
        <v>101</v>
      </c>
      <c r="Q10" s="9">
        <f t="shared" si="5"/>
        <v>375000</v>
      </c>
      <c r="R10" s="9">
        <f t="shared" si="6"/>
        <v>350000</v>
      </c>
      <c r="S10" s="9">
        <f t="shared" si="7"/>
        <v>325000</v>
      </c>
      <c r="T10" s="9">
        <f t="shared" si="8"/>
        <v>290000</v>
      </c>
      <c r="U10" s="9">
        <f t="shared" si="9"/>
        <v>258333.33333333334</v>
      </c>
      <c r="V10" s="9">
        <f t="shared" si="10"/>
        <v>228571.42857142858</v>
      </c>
      <c r="W10" s="9">
        <f t="shared" si="11"/>
        <v>206250</v>
      </c>
      <c r="X10" s="9">
        <f t="shared" si="12"/>
        <v>188888.88888888888</v>
      </c>
      <c r="Y10" s="33">
        <f t="shared" si="3"/>
        <v>0</v>
      </c>
      <c r="Z10" s="33" t="str">
        <f t="shared" si="4"/>
        <v>T5</v>
      </c>
      <c r="AA10" s="35">
        <f t="shared" si="13"/>
        <v>5.5</v>
      </c>
      <c r="AB10" s="35">
        <f t="shared" si="14"/>
        <v>5</v>
      </c>
      <c r="AC10" s="35">
        <f t="shared" si="15"/>
        <v>4.5</v>
      </c>
      <c r="AD10" s="35">
        <f t="shared" si="16"/>
        <v>4</v>
      </c>
      <c r="AE10" s="35">
        <f t="shared" si="17"/>
        <v>3.5</v>
      </c>
      <c r="AF10" s="35">
        <f t="shared" si="18"/>
        <v>3</v>
      </c>
      <c r="AG10" s="35">
        <f t="shared" si="19"/>
        <v>2.625</v>
      </c>
      <c r="AH10" s="35">
        <f t="shared" si="20"/>
        <v>2.3333333333333335</v>
      </c>
    </row>
    <row r="11" spans="1:34" s="34" customFormat="1" ht="18" customHeight="1">
      <c r="A11" s="24" t="s">
        <v>38</v>
      </c>
      <c r="B11" s="25">
        <v>31</v>
      </c>
      <c r="C11" s="25" t="s">
        <v>202</v>
      </c>
      <c r="D11" s="25">
        <v>0</v>
      </c>
      <c r="E11" s="25">
        <v>6</v>
      </c>
      <c r="F11" s="27">
        <v>5</v>
      </c>
      <c r="G11" s="28">
        <v>0</v>
      </c>
      <c r="H11" s="28">
        <v>350000.00000000006</v>
      </c>
      <c r="I11" s="29">
        <v>350000.00000000006</v>
      </c>
      <c r="J11" s="30"/>
      <c r="K11" s="31">
        <v>7.0000000000000007E-2</v>
      </c>
      <c r="L11" s="32">
        <f t="shared" si="0"/>
        <v>350000.00000000006</v>
      </c>
      <c r="M11" s="33">
        <v>5</v>
      </c>
      <c r="N11" s="33">
        <f t="shared" si="21"/>
        <v>5</v>
      </c>
      <c r="O11" s="33">
        <f t="shared" si="2"/>
        <v>350000.00000000006</v>
      </c>
      <c r="P11" s="8" t="s">
        <v>102</v>
      </c>
      <c r="Q11" s="9">
        <f t="shared" si="5"/>
        <v>325000</v>
      </c>
      <c r="R11" s="9">
        <f t="shared" si="6"/>
        <v>300000</v>
      </c>
      <c r="S11" s="9">
        <f t="shared" si="7"/>
        <v>262500</v>
      </c>
      <c r="T11" s="9">
        <f t="shared" si="8"/>
        <v>230000</v>
      </c>
      <c r="U11" s="9">
        <f t="shared" si="9"/>
        <v>200000</v>
      </c>
      <c r="V11" s="9">
        <f t="shared" si="10"/>
        <v>178571.42857142858</v>
      </c>
      <c r="W11" s="9">
        <f t="shared" si="11"/>
        <v>162500</v>
      </c>
      <c r="X11" s="9">
        <f t="shared" si="12"/>
        <v>150000</v>
      </c>
      <c r="Y11" s="33">
        <f t="shared" si="3"/>
        <v>0</v>
      </c>
      <c r="Z11" s="33" t="str">
        <f t="shared" si="4"/>
        <v>T6</v>
      </c>
      <c r="AA11" s="35">
        <f t="shared" si="13"/>
        <v>4.5</v>
      </c>
      <c r="AB11" s="35">
        <f t="shared" si="14"/>
        <v>4</v>
      </c>
      <c r="AC11" s="35">
        <f t="shared" si="15"/>
        <v>3.5</v>
      </c>
      <c r="AD11" s="35">
        <f t="shared" si="16"/>
        <v>3</v>
      </c>
      <c r="AE11" s="35">
        <f t="shared" si="17"/>
        <v>2.5</v>
      </c>
      <c r="AF11" s="35">
        <f t="shared" si="18"/>
        <v>2.1428571428571428</v>
      </c>
      <c r="AG11" s="35">
        <f t="shared" si="19"/>
        <v>1.875</v>
      </c>
      <c r="AH11" s="35">
        <f t="shared" si="20"/>
        <v>1.6666666666666667</v>
      </c>
    </row>
    <row r="12" spans="1:34" s="34" customFormat="1" ht="18" customHeight="1">
      <c r="A12" s="24" t="s">
        <v>40</v>
      </c>
      <c r="B12" s="25">
        <v>31</v>
      </c>
      <c r="C12" s="25" t="s">
        <v>202</v>
      </c>
      <c r="D12" s="25">
        <v>0</v>
      </c>
      <c r="E12" s="25">
        <v>7</v>
      </c>
      <c r="F12" s="27">
        <v>4</v>
      </c>
      <c r="G12" s="28">
        <v>0</v>
      </c>
      <c r="H12" s="28">
        <v>300000</v>
      </c>
      <c r="I12" s="29">
        <v>300000</v>
      </c>
      <c r="J12" s="30"/>
      <c r="K12" s="31">
        <v>0.06</v>
      </c>
      <c r="L12" s="32">
        <f t="shared" si="0"/>
        <v>300000</v>
      </c>
      <c r="M12" s="33">
        <v>4</v>
      </c>
      <c r="N12" s="33">
        <f t="shared" si="21"/>
        <v>4</v>
      </c>
      <c r="O12" s="33">
        <f t="shared" si="2"/>
        <v>300000</v>
      </c>
      <c r="P12" s="8" t="s">
        <v>103</v>
      </c>
      <c r="Q12" s="9">
        <f t="shared" si="5"/>
        <v>275000</v>
      </c>
      <c r="R12" s="9">
        <f t="shared" si="6"/>
        <v>233333.33333333334</v>
      </c>
      <c r="S12" s="9">
        <f t="shared" si="7"/>
        <v>200000</v>
      </c>
      <c r="T12" s="9">
        <f t="shared" si="8"/>
        <v>170000</v>
      </c>
      <c r="U12" s="9">
        <f t="shared" si="9"/>
        <v>150000</v>
      </c>
      <c r="V12" s="9">
        <f t="shared" si="10"/>
        <v>135714.28571428571</v>
      </c>
      <c r="W12" s="9">
        <f t="shared" si="11"/>
        <v>125000</v>
      </c>
      <c r="X12" s="9">
        <f t="shared" si="12"/>
        <v>116666.66666666667</v>
      </c>
      <c r="Y12" s="33">
        <f t="shared" si="3"/>
        <v>0</v>
      </c>
      <c r="Z12" s="33" t="str">
        <f t="shared" si="4"/>
        <v>T7</v>
      </c>
      <c r="AA12" s="35">
        <f t="shared" si="13"/>
        <v>3.5</v>
      </c>
      <c r="AB12" s="35">
        <f t="shared" si="14"/>
        <v>3</v>
      </c>
      <c r="AC12" s="35">
        <f t="shared" si="15"/>
        <v>2.5</v>
      </c>
      <c r="AD12" s="35">
        <f t="shared" si="16"/>
        <v>2</v>
      </c>
      <c r="AE12" s="35">
        <f t="shared" si="17"/>
        <v>1.6666666666666667</v>
      </c>
      <c r="AF12" s="35">
        <f t="shared" si="18"/>
        <v>1.4285714285714286</v>
      </c>
      <c r="AG12" s="35">
        <f t="shared" si="19"/>
        <v>1.25</v>
      </c>
      <c r="AH12" s="35">
        <f t="shared" si="20"/>
        <v>1.1111111111111112</v>
      </c>
    </row>
    <row r="13" spans="1:34" s="34" customFormat="1" ht="18" customHeight="1">
      <c r="A13" s="24" t="s">
        <v>10</v>
      </c>
      <c r="B13" s="25">
        <v>28</v>
      </c>
      <c r="C13" s="25" t="s">
        <v>202</v>
      </c>
      <c r="D13" s="25">
        <v>0</v>
      </c>
      <c r="E13" s="25">
        <v>8</v>
      </c>
      <c r="F13" s="27">
        <v>3</v>
      </c>
      <c r="G13" s="28">
        <v>0</v>
      </c>
      <c r="H13" s="28">
        <v>250000</v>
      </c>
      <c r="I13" s="29">
        <v>250000</v>
      </c>
      <c r="J13" s="30"/>
      <c r="K13" s="31">
        <v>0.05</v>
      </c>
      <c r="L13" s="32">
        <f t="shared" si="0"/>
        <v>250000</v>
      </c>
      <c r="M13" s="33">
        <v>3</v>
      </c>
      <c r="N13" s="33">
        <f t="shared" si="21"/>
        <v>3</v>
      </c>
      <c r="O13" s="33">
        <f t="shared" si="2"/>
        <v>250000</v>
      </c>
      <c r="P13" s="8" t="s">
        <v>104</v>
      </c>
      <c r="Q13" s="9">
        <f t="shared" si="5"/>
        <v>200000</v>
      </c>
      <c r="R13" s="9">
        <f t="shared" si="6"/>
        <v>166666.66666666666</v>
      </c>
      <c r="S13" s="9">
        <f t="shared" si="7"/>
        <v>137500</v>
      </c>
      <c r="T13" s="9">
        <f t="shared" si="8"/>
        <v>120000</v>
      </c>
      <c r="U13" s="9">
        <f t="shared" si="9"/>
        <v>108333.33333333333</v>
      </c>
      <c r="V13" s="9">
        <f t="shared" si="10"/>
        <v>100000</v>
      </c>
      <c r="W13" s="9">
        <f t="shared" si="11"/>
        <v>93750</v>
      </c>
      <c r="X13" s="9">
        <f t="shared" si="12"/>
        <v>88888.888888888891</v>
      </c>
      <c r="Y13" s="33">
        <f t="shared" si="3"/>
        <v>0</v>
      </c>
      <c r="Z13" s="33" t="str">
        <f t="shared" si="4"/>
        <v>T8</v>
      </c>
      <c r="AA13" s="35">
        <f t="shared" si="13"/>
        <v>2.5</v>
      </c>
      <c r="AB13" s="35">
        <f t="shared" si="14"/>
        <v>2</v>
      </c>
      <c r="AC13" s="35">
        <f t="shared" si="15"/>
        <v>1.5</v>
      </c>
      <c r="AD13" s="35">
        <f t="shared" si="16"/>
        <v>1.2</v>
      </c>
      <c r="AE13" s="35">
        <f t="shared" si="17"/>
        <v>1</v>
      </c>
      <c r="AF13" s="35">
        <f t="shared" si="18"/>
        <v>0.8571428571428571</v>
      </c>
      <c r="AG13" s="35">
        <f t="shared" si="19"/>
        <v>0.75</v>
      </c>
      <c r="AH13" s="35">
        <f t="shared" si="20"/>
        <v>0.66666666666666663</v>
      </c>
    </row>
    <row r="14" spans="1:34" s="34" customFormat="1" ht="18" customHeight="1">
      <c r="A14" s="24" t="s">
        <v>6</v>
      </c>
      <c r="B14" s="25">
        <v>26</v>
      </c>
      <c r="C14" s="25" t="s">
        <v>202</v>
      </c>
      <c r="D14" s="25">
        <v>0</v>
      </c>
      <c r="E14" s="25">
        <v>9</v>
      </c>
      <c r="F14" s="27">
        <v>2</v>
      </c>
      <c r="G14" s="28">
        <v>0</v>
      </c>
      <c r="H14" s="28">
        <v>150000</v>
      </c>
      <c r="I14" s="29">
        <v>150000</v>
      </c>
      <c r="J14" s="30"/>
      <c r="K14" s="31">
        <v>0.03</v>
      </c>
      <c r="L14" s="32">
        <f t="shared" si="0"/>
        <v>150000</v>
      </c>
      <c r="M14" s="33">
        <v>2</v>
      </c>
      <c r="N14" s="33">
        <f t="shared" si="21"/>
        <v>2</v>
      </c>
      <c r="O14" s="33">
        <f t="shared" si="2"/>
        <v>150000</v>
      </c>
      <c r="P14" s="8" t="s">
        <v>105</v>
      </c>
      <c r="Q14" s="9">
        <f t="shared" si="5"/>
        <v>125000</v>
      </c>
      <c r="R14" s="9">
        <f t="shared" si="6"/>
        <v>100000</v>
      </c>
      <c r="S14" s="9">
        <f t="shared" si="7"/>
        <v>87500</v>
      </c>
      <c r="T14" s="9">
        <f t="shared" si="8"/>
        <v>80000</v>
      </c>
      <c r="U14" s="9">
        <f t="shared" si="9"/>
        <v>75000</v>
      </c>
      <c r="V14" s="9">
        <f t="shared" si="10"/>
        <v>71428.571428571435</v>
      </c>
      <c r="W14" s="9">
        <f t="shared" si="11"/>
        <v>68750</v>
      </c>
      <c r="X14" s="9">
        <f t="shared" si="12"/>
        <v>66666.666666666672</v>
      </c>
      <c r="Y14" s="33">
        <f t="shared" si="3"/>
        <v>0</v>
      </c>
      <c r="Z14" s="33" t="str">
        <f t="shared" si="4"/>
        <v>T9</v>
      </c>
      <c r="AA14" s="35">
        <f t="shared" si="13"/>
        <v>1.5</v>
      </c>
      <c r="AB14" s="35">
        <f t="shared" si="14"/>
        <v>1</v>
      </c>
      <c r="AC14" s="35">
        <f t="shared" si="15"/>
        <v>0.75</v>
      </c>
      <c r="AD14" s="35">
        <f t="shared" si="16"/>
        <v>0.6</v>
      </c>
      <c r="AE14" s="35">
        <f t="shared" si="17"/>
        <v>0.5</v>
      </c>
      <c r="AF14" s="35">
        <f t="shared" si="18"/>
        <v>0.42857142857142855</v>
      </c>
      <c r="AG14" s="35">
        <f t="shared" si="19"/>
        <v>0.375</v>
      </c>
      <c r="AH14" s="35">
        <f t="shared" si="20"/>
        <v>0.33333333333333331</v>
      </c>
    </row>
    <row r="15" spans="1:34" s="34" customFormat="1" ht="18" customHeight="1">
      <c r="A15" s="24"/>
      <c r="B15" s="25"/>
      <c r="C15" s="25"/>
      <c r="D15" s="25"/>
      <c r="E15" s="25"/>
      <c r="F15" s="27">
        <v>1</v>
      </c>
      <c r="G15" s="28">
        <v>0</v>
      </c>
      <c r="H15" s="28">
        <v>100000</v>
      </c>
      <c r="I15" s="29">
        <v>100000</v>
      </c>
      <c r="J15" s="30"/>
      <c r="K15" s="31">
        <v>0.02</v>
      </c>
      <c r="L15" s="32">
        <f t="shared" si="0"/>
        <v>100000</v>
      </c>
      <c r="M15" s="33">
        <v>1</v>
      </c>
      <c r="N15" s="33">
        <f t="shared" si="21"/>
        <v>0</v>
      </c>
      <c r="O15" s="33">
        <f t="shared" si="2"/>
        <v>0</v>
      </c>
      <c r="P15" s="8" t="s">
        <v>106</v>
      </c>
      <c r="Q15" s="9">
        <f t="shared" si="5"/>
        <v>75000</v>
      </c>
      <c r="R15" s="9">
        <f t="shared" si="6"/>
        <v>66666.666666666672</v>
      </c>
      <c r="S15" s="9">
        <f t="shared" si="7"/>
        <v>62500</v>
      </c>
      <c r="T15" s="9">
        <f t="shared" si="8"/>
        <v>60000</v>
      </c>
      <c r="U15" s="9">
        <f t="shared" si="9"/>
        <v>58333.333333333336</v>
      </c>
      <c r="V15" s="9">
        <f t="shared" si="10"/>
        <v>57142.857142857145</v>
      </c>
      <c r="W15" s="9">
        <f t="shared" si="11"/>
        <v>56250</v>
      </c>
      <c r="X15" s="9">
        <f t="shared" si="12"/>
        <v>55555.555555555555</v>
      </c>
      <c r="Y15" s="33">
        <f t="shared" si="3"/>
        <v>0</v>
      </c>
      <c r="Z15" s="33" t="str">
        <f t="shared" si="4"/>
        <v>T10</v>
      </c>
      <c r="AA15" s="35">
        <f t="shared" si="13"/>
        <v>0.5</v>
      </c>
      <c r="AB15" s="35">
        <f t="shared" si="14"/>
        <v>0.33333333333333331</v>
      </c>
      <c r="AC15" s="35">
        <f t="shared" si="15"/>
        <v>0.25</v>
      </c>
      <c r="AD15" s="35">
        <f t="shared" si="16"/>
        <v>0.2</v>
      </c>
      <c r="AE15" s="35">
        <f t="shared" si="17"/>
        <v>0.16666666666666666</v>
      </c>
      <c r="AF15" s="35">
        <f t="shared" si="18"/>
        <v>0.14285714285714285</v>
      </c>
      <c r="AG15" s="35">
        <f t="shared" si="19"/>
        <v>0.125</v>
      </c>
      <c r="AH15" s="35">
        <f t="shared" si="20"/>
        <v>0.1111111111111111</v>
      </c>
    </row>
    <row r="16" spans="1:34" s="34" customFormat="1" ht="18" customHeight="1">
      <c r="A16" s="24"/>
      <c r="B16" s="25"/>
      <c r="C16" s="25"/>
      <c r="D16" s="25"/>
      <c r="E16" s="25"/>
      <c r="F16" s="27">
        <v>0</v>
      </c>
      <c r="G16" s="28">
        <v>0</v>
      </c>
      <c r="H16" s="28">
        <v>50000</v>
      </c>
      <c r="I16" s="29">
        <v>50000</v>
      </c>
      <c r="J16" s="30"/>
      <c r="K16" s="31">
        <v>0.01</v>
      </c>
      <c r="L16" s="32">
        <f t="shared" si="0"/>
        <v>50000</v>
      </c>
      <c r="M16" s="33">
        <v>0</v>
      </c>
      <c r="N16" s="33">
        <f t="shared" si="21"/>
        <v>0</v>
      </c>
      <c r="O16" s="33">
        <f t="shared" si="2"/>
        <v>0</v>
      </c>
      <c r="P16" s="8" t="s">
        <v>107</v>
      </c>
      <c r="Q16" s="9">
        <f t="shared" si="5"/>
        <v>50000</v>
      </c>
      <c r="R16" s="9">
        <f t="shared" si="6"/>
        <v>50000</v>
      </c>
      <c r="S16" s="9">
        <f t="shared" si="7"/>
        <v>50000</v>
      </c>
      <c r="T16" s="9">
        <f t="shared" si="8"/>
        <v>50000</v>
      </c>
      <c r="U16" s="9">
        <f t="shared" si="9"/>
        <v>50000</v>
      </c>
      <c r="V16" s="9">
        <f t="shared" si="10"/>
        <v>50000</v>
      </c>
      <c r="W16" s="9">
        <f t="shared" si="11"/>
        <v>50000</v>
      </c>
      <c r="X16" s="9">
        <f t="shared" si="12"/>
        <v>50000</v>
      </c>
      <c r="Y16" s="33">
        <f t="shared" si="3"/>
        <v>0</v>
      </c>
      <c r="Z16" s="33" t="str">
        <f t="shared" si="4"/>
        <v>T11</v>
      </c>
      <c r="AA16" s="35">
        <f t="shared" si="13"/>
        <v>0</v>
      </c>
      <c r="AB16" s="35">
        <f t="shared" si="14"/>
        <v>0</v>
      </c>
      <c r="AC16" s="35">
        <f t="shared" si="15"/>
        <v>0</v>
      </c>
      <c r="AD16" s="35">
        <f t="shared" si="16"/>
        <v>0</v>
      </c>
      <c r="AE16" s="35">
        <f t="shared" si="17"/>
        <v>0</v>
      </c>
      <c r="AF16" s="35">
        <f t="shared" si="18"/>
        <v>0</v>
      </c>
      <c r="AG16" s="35">
        <f t="shared" si="19"/>
        <v>0</v>
      </c>
      <c r="AH16" s="35">
        <f t="shared" si="20"/>
        <v>0</v>
      </c>
    </row>
    <row r="17" spans="1:34" s="34" customFormat="1" ht="18" customHeight="1">
      <c r="A17" s="24" t="s">
        <v>202</v>
      </c>
      <c r="B17" s="25" t="s">
        <v>202</v>
      </c>
      <c r="C17" s="25" t="s">
        <v>202</v>
      </c>
      <c r="D17" s="25">
        <v>0</v>
      </c>
      <c r="E17" s="25" t="s">
        <v>202</v>
      </c>
      <c r="F17" s="27" t="s">
        <v>202</v>
      </c>
      <c r="G17" s="28">
        <v>0</v>
      </c>
      <c r="H17" s="28">
        <v>0</v>
      </c>
      <c r="I17" s="29">
        <v>0</v>
      </c>
      <c r="J17" s="30"/>
      <c r="K17" s="31">
        <v>0.01</v>
      </c>
      <c r="L17" s="32">
        <f t="shared" si="0"/>
        <v>50000</v>
      </c>
      <c r="M17" s="33">
        <v>0</v>
      </c>
      <c r="N17" s="33" t="e">
        <f t="shared" si="21"/>
        <v>#N/A</v>
      </c>
      <c r="O17" s="33" t="e">
        <f t="shared" si="2"/>
        <v>#N/A</v>
      </c>
      <c r="P17" s="8" t="s">
        <v>108</v>
      </c>
      <c r="Q17" s="9">
        <f t="shared" si="5"/>
        <v>50000</v>
      </c>
      <c r="R17" s="9">
        <f t="shared" si="6"/>
        <v>50000</v>
      </c>
      <c r="S17" s="9">
        <f t="shared" si="7"/>
        <v>50000</v>
      </c>
      <c r="T17" s="9">
        <f t="shared" si="8"/>
        <v>50000</v>
      </c>
      <c r="U17" s="9">
        <f t="shared" si="9"/>
        <v>50000</v>
      </c>
      <c r="V17" s="9">
        <f t="shared" si="10"/>
        <v>50000</v>
      </c>
      <c r="W17" s="9">
        <f t="shared" si="11"/>
        <v>50000</v>
      </c>
      <c r="X17" s="9">
        <f t="shared" si="12"/>
        <v>50000</v>
      </c>
      <c r="Y17" s="33">
        <f t="shared" si="3"/>
        <v>0</v>
      </c>
      <c r="Z17" s="33" t="str">
        <f t="shared" si="4"/>
        <v>T12</v>
      </c>
      <c r="AA17" s="35">
        <f t="shared" si="13"/>
        <v>0</v>
      </c>
      <c r="AB17" s="35">
        <f t="shared" si="14"/>
        <v>0</v>
      </c>
      <c r="AC17" s="35">
        <f t="shared" si="15"/>
        <v>0</v>
      </c>
      <c r="AD17" s="35">
        <f t="shared" si="16"/>
        <v>0</v>
      </c>
      <c r="AE17" s="35">
        <f t="shared" si="17"/>
        <v>0</v>
      </c>
      <c r="AF17" s="35">
        <f t="shared" si="18"/>
        <v>0</v>
      </c>
      <c r="AG17" s="35">
        <f t="shared" si="19"/>
        <v>0</v>
      </c>
      <c r="AH17" s="35">
        <f t="shared" si="20"/>
        <v>0</v>
      </c>
    </row>
    <row r="18" spans="1:34" s="34" customFormat="1" ht="18" customHeight="1">
      <c r="A18" s="24" t="s">
        <v>202</v>
      </c>
      <c r="B18" s="25" t="s">
        <v>202</v>
      </c>
      <c r="C18" s="25" t="s">
        <v>202</v>
      </c>
      <c r="D18" s="25">
        <v>0</v>
      </c>
      <c r="E18" s="25" t="s">
        <v>202</v>
      </c>
      <c r="F18" s="27" t="s">
        <v>202</v>
      </c>
      <c r="G18" s="28">
        <v>0</v>
      </c>
      <c r="H18" s="28">
        <v>0</v>
      </c>
      <c r="I18" s="29">
        <v>0</v>
      </c>
      <c r="J18" s="30"/>
      <c r="K18" s="31">
        <v>0.01</v>
      </c>
      <c r="L18" s="32">
        <f t="shared" si="0"/>
        <v>50000</v>
      </c>
      <c r="M18" s="33">
        <v>0</v>
      </c>
      <c r="N18" s="33" t="e">
        <f t="shared" si="21"/>
        <v>#N/A</v>
      </c>
      <c r="O18" s="33" t="e">
        <f t="shared" si="2"/>
        <v>#N/A</v>
      </c>
      <c r="P18" s="8" t="s">
        <v>109</v>
      </c>
      <c r="Q18" s="9">
        <f t="shared" si="5"/>
        <v>50000</v>
      </c>
      <c r="R18" s="9">
        <f t="shared" si="6"/>
        <v>50000</v>
      </c>
      <c r="S18" s="9">
        <f t="shared" si="7"/>
        <v>50000</v>
      </c>
      <c r="T18" s="9">
        <f t="shared" si="8"/>
        <v>50000</v>
      </c>
      <c r="U18" s="9">
        <f t="shared" si="9"/>
        <v>50000</v>
      </c>
      <c r="V18" s="9">
        <f t="shared" si="10"/>
        <v>50000</v>
      </c>
      <c r="W18" s="9">
        <f t="shared" si="11"/>
        <v>50000</v>
      </c>
      <c r="X18" s="9">
        <f t="shared" si="12"/>
        <v>50000</v>
      </c>
      <c r="Y18" s="33">
        <f t="shared" si="3"/>
        <v>0</v>
      </c>
      <c r="Z18" s="33" t="str">
        <f t="shared" si="4"/>
        <v>T13</v>
      </c>
      <c r="AA18" s="35">
        <f t="shared" si="13"/>
        <v>0</v>
      </c>
      <c r="AB18" s="35">
        <f t="shared" si="14"/>
        <v>0</v>
      </c>
      <c r="AC18" s="35">
        <f t="shared" si="15"/>
        <v>0</v>
      </c>
      <c r="AD18" s="35">
        <f t="shared" si="16"/>
        <v>0</v>
      </c>
      <c r="AE18" s="35">
        <f t="shared" si="17"/>
        <v>0</v>
      </c>
      <c r="AF18" s="35">
        <f t="shared" si="18"/>
        <v>0</v>
      </c>
      <c r="AG18" s="35">
        <f t="shared" si="19"/>
        <v>0</v>
      </c>
      <c r="AH18" s="35">
        <f t="shared" si="20"/>
        <v>0</v>
      </c>
    </row>
    <row r="19" spans="1:34" s="34" customFormat="1" ht="18" customHeight="1">
      <c r="A19" s="24" t="s">
        <v>202</v>
      </c>
      <c r="B19" s="25" t="s">
        <v>202</v>
      </c>
      <c r="C19" s="25" t="s">
        <v>202</v>
      </c>
      <c r="D19" s="25">
        <v>0</v>
      </c>
      <c r="E19" s="25" t="s">
        <v>202</v>
      </c>
      <c r="F19" s="27" t="s">
        <v>202</v>
      </c>
      <c r="G19" s="28">
        <v>0</v>
      </c>
      <c r="H19" s="28">
        <v>0</v>
      </c>
      <c r="I19" s="29">
        <v>0</v>
      </c>
      <c r="J19" s="30"/>
      <c r="K19" s="31">
        <v>0.01</v>
      </c>
      <c r="L19" s="32">
        <f t="shared" si="0"/>
        <v>50000</v>
      </c>
      <c r="M19" s="33">
        <v>0</v>
      </c>
      <c r="N19" s="33" t="e">
        <f t="shared" si="21"/>
        <v>#N/A</v>
      </c>
      <c r="O19" s="33" t="e">
        <f t="shared" si="2"/>
        <v>#N/A</v>
      </c>
      <c r="P19" s="8" t="s">
        <v>110</v>
      </c>
      <c r="Q19" s="9">
        <f t="shared" si="5"/>
        <v>50000</v>
      </c>
      <c r="R19" s="9">
        <f t="shared" si="6"/>
        <v>50000</v>
      </c>
      <c r="S19" s="9">
        <f t="shared" si="7"/>
        <v>50000</v>
      </c>
      <c r="T19" s="9">
        <f t="shared" si="8"/>
        <v>50000</v>
      </c>
      <c r="U19" s="9">
        <f t="shared" si="9"/>
        <v>50000</v>
      </c>
      <c r="V19" s="9">
        <f t="shared" si="10"/>
        <v>50000</v>
      </c>
      <c r="W19" s="9">
        <f t="shared" si="11"/>
        <v>50000</v>
      </c>
      <c r="X19" s="9">
        <f t="shared" si="12"/>
        <v>50000</v>
      </c>
      <c r="Y19" s="33">
        <f t="shared" si="3"/>
        <v>0</v>
      </c>
      <c r="Z19" s="33" t="str">
        <f t="shared" si="4"/>
        <v>T14</v>
      </c>
      <c r="AA19" s="35">
        <f t="shared" si="13"/>
        <v>0</v>
      </c>
      <c r="AB19" s="35">
        <f t="shared" si="14"/>
        <v>0</v>
      </c>
      <c r="AC19" s="35">
        <f t="shared" si="15"/>
        <v>0</v>
      </c>
      <c r="AD19" s="35">
        <f t="shared" si="16"/>
        <v>0</v>
      </c>
      <c r="AE19" s="35">
        <f t="shared" si="17"/>
        <v>0</v>
      </c>
      <c r="AF19" s="35">
        <f t="shared" si="18"/>
        <v>0</v>
      </c>
      <c r="AG19" s="35">
        <f t="shared" si="19"/>
        <v>0</v>
      </c>
      <c r="AH19" s="35">
        <f t="shared" si="20"/>
        <v>0</v>
      </c>
    </row>
    <row r="20" spans="1:34" s="34" customFormat="1" ht="18" customHeight="1">
      <c r="A20" s="24" t="s">
        <v>202</v>
      </c>
      <c r="B20" s="25" t="s">
        <v>202</v>
      </c>
      <c r="C20" s="25" t="s">
        <v>202</v>
      </c>
      <c r="D20" s="25">
        <v>0</v>
      </c>
      <c r="E20" s="25" t="s">
        <v>202</v>
      </c>
      <c r="F20" s="27" t="s">
        <v>202</v>
      </c>
      <c r="G20" s="28">
        <v>0</v>
      </c>
      <c r="H20" s="28">
        <v>0</v>
      </c>
      <c r="I20" s="29">
        <v>0</v>
      </c>
      <c r="J20" s="30"/>
      <c r="K20" s="31">
        <v>0.01</v>
      </c>
      <c r="L20" s="32">
        <f t="shared" si="0"/>
        <v>50000</v>
      </c>
      <c r="M20" s="33">
        <v>0</v>
      </c>
      <c r="N20" s="33" t="e">
        <f t="shared" si="21"/>
        <v>#N/A</v>
      </c>
      <c r="O20" s="33" t="e">
        <f t="shared" si="2"/>
        <v>#N/A</v>
      </c>
      <c r="P20" s="8" t="s">
        <v>111</v>
      </c>
      <c r="Q20" s="9">
        <f t="shared" si="5"/>
        <v>50000</v>
      </c>
      <c r="R20" s="9">
        <f t="shared" si="6"/>
        <v>50000</v>
      </c>
      <c r="S20" s="9">
        <f t="shared" si="7"/>
        <v>50000</v>
      </c>
      <c r="T20" s="9">
        <f t="shared" si="8"/>
        <v>50000</v>
      </c>
      <c r="U20" s="9">
        <f t="shared" si="9"/>
        <v>50000</v>
      </c>
      <c r="V20" s="9">
        <f t="shared" si="10"/>
        <v>50000</v>
      </c>
      <c r="W20" s="9">
        <f t="shared" si="11"/>
        <v>50000</v>
      </c>
      <c r="X20" s="9">
        <f t="shared" si="12"/>
        <v>50000</v>
      </c>
      <c r="Y20" s="33">
        <f t="shared" si="3"/>
        <v>0</v>
      </c>
      <c r="Z20" s="33" t="str">
        <f t="shared" si="4"/>
        <v>T15</v>
      </c>
      <c r="AA20" s="35">
        <f t="shared" si="13"/>
        <v>0</v>
      </c>
      <c r="AB20" s="35">
        <f t="shared" si="14"/>
        <v>0</v>
      </c>
      <c r="AC20" s="35">
        <f t="shared" si="15"/>
        <v>0</v>
      </c>
      <c r="AD20" s="35">
        <f t="shared" si="16"/>
        <v>0</v>
      </c>
      <c r="AE20" s="35">
        <f t="shared" si="17"/>
        <v>0</v>
      </c>
      <c r="AF20" s="35">
        <f t="shared" si="18"/>
        <v>0</v>
      </c>
      <c r="AG20" s="35">
        <f t="shared" si="19"/>
        <v>0</v>
      </c>
      <c r="AH20" s="35">
        <f t="shared" si="20"/>
        <v>0</v>
      </c>
    </row>
    <row r="21" spans="1:34" s="34" customFormat="1" ht="18" customHeight="1">
      <c r="A21" s="24" t="s">
        <v>202</v>
      </c>
      <c r="B21" s="25" t="s">
        <v>202</v>
      </c>
      <c r="C21" s="25" t="s">
        <v>202</v>
      </c>
      <c r="D21" s="25">
        <v>0</v>
      </c>
      <c r="E21" s="25" t="s">
        <v>202</v>
      </c>
      <c r="F21" s="27" t="s">
        <v>202</v>
      </c>
      <c r="G21" s="28">
        <v>0</v>
      </c>
      <c r="H21" s="28">
        <v>0</v>
      </c>
      <c r="I21" s="29">
        <v>0</v>
      </c>
      <c r="J21" s="30"/>
      <c r="K21" s="31">
        <v>0.01</v>
      </c>
      <c r="L21" s="32">
        <f t="shared" si="0"/>
        <v>50000</v>
      </c>
      <c r="M21" s="33">
        <v>0</v>
      </c>
      <c r="N21" s="33" t="e">
        <f t="shared" si="21"/>
        <v>#N/A</v>
      </c>
      <c r="O21" s="33" t="e">
        <f t="shared" si="2"/>
        <v>#N/A</v>
      </c>
      <c r="P21" s="8" t="s">
        <v>112</v>
      </c>
      <c r="Q21" s="9">
        <f t="shared" si="5"/>
        <v>50000</v>
      </c>
      <c r="R21" s="9">
        <f t="shared" si="6"/>
        <v>50000</v>
      </c>
      <c r="S21" s="9">
        <f t="shared" si="7"/>
        <v>50000</v>
      </c>
      <c r="T21" s="9">
        <f t="shared" si="8"/>
        <v>50000</v>
      </c>
      <c r="U21" s="9">
        <f t="shared" si="9"/>
        <v>50000</v>
      </c>
      <c r="V21" s="9">
        <f t="shared" si="10"/>
        <v>50000</v>
      </c>
      <c r="W21" s="9">
        <f t="shared" si="11"/>
        <v>50000</v>
      </c>
      <c r="X21" s="9">
        <f t="shared" si="12"/>
        <v>50000</v>
      </c>
      <c r="Y21" s="33">
        <f t="shared" si="3"/>
        <v>0</v>
      </c>
      <c r="Z21" s="33" t="str">
        <f t="shared" si="4"/>
        <v>T16</v>
      </c>
      <c r="AA21" s="35">
        <f t="shared" si="13"/>
        <v>0</v>
      </c>
      <c r="AB21" s="35">
        <f t="shared" si="14"/>
        <v>0</v>
      </c>
      <c r="AC21" s="35">
        <f t="shared" si="15"/>
        <v>0</v>
      </c>
      <c r="AD21" s="35">
        <f t="shared" si="16"/>
        <v>0</v>
      </c>
      <c r="AE21" s="35">
        <f t="shared" si="17"/>
        <v>0</v>
      </c>
      <c r="AF21" s="35">
        <f t="shared" si="18"/>
        <v>0</v>
      </c>
      <c r="AG21" s="35">
        <f t="shared" si="19"/>
        <v>0</v>
      </c>
      <c r="AH21" s="35">
        <f t="shared" si="20"/>
        <v>0</v>
      </c>
    </row>
    <row r="22" spans="1:34" s="8" customFormat="1" ht="18" customHeight="1">
      <c r="A22" s="24" t="s">
        <v>202</v>
      </c>
      <c r="B22" s="25" t="s">
        <v>202</v>
      </c>
      <c r="C22" s="25" t="s">
        <v>202</v>
      </c>
      <c r="D22" s="25">
        <v>0</v>
      </c>
      <c r="E22" s="25" t="s">
        <v>202</v>
      </c>
      <c r="F22" s="27" t="s">
        <v>202</v>
      </c>
      <c r="G22" s="28">
        <v>0</v>
      </c>
      <c r="H22" s="28">
        <v>0</v>
      </c>
      <c r="I22" s="29">
        <v>0</v>
      </c>
      <c r="J22" s="30"/>
      <c r="K22" s="31">
        <v>0.01</v>
      </c>
      <c r="L22" s="32">
        <f t="shared" si="0"/>
        <v>50000</v>
      </c>
      <c r="M22" s="33">
        <v>0</v>
      </c>
      <c r="N22" s="33" t="e">
        <f t="shared" si="21"/>
        <v>#N/A</v>
      </c>
      <c r="O22" s="33" t="e">
        <f t="shared" si="2"/>
        <v>#N/A</v>
      </c>
      <c r="P22" s="8" t="s">
        <v>113</v>
      </c>
      <c r="Q22" s="9">
        <f t="shared" si="5"/>
        <v>50000</v>
      </c>
      <c r="R22" s="9">
        <f t="shared" si="6"/>
        <v>50000</v>
      </c>
      <c r="S22" s="9">
        <f t="shared" si="7"/>
        <v>50000</v>
      </c>
      <c r="T22" s="9">
        <f t="shared" si="8"/>
        <v>50000</v>
      </c>
      <c r="U22" s="9">
        <f t="shared" si="9"/>
        <v>50000</v>
      </c>
      <c r="V22" s="9">
        <f t="shared" si="10"/>
        <v>50000</v>
      </c>
      <c r="W22" s="9">
        <f t="shared" si="11"/>
        <v>50000</v>
      </c>
      <c r="X22" s="9">
        <f t="shared" si="12"/>
        <v>44444.444444444445</v>
      </c>
      <c r="Y22" s="33">
        <f t="shared" si="3"/>
        <v>0</v>
      </c>
      <c r="Z22" s="33" t="str">
        <f t="shared" si="4"/>
        <v>T17</v>
      </c>
      <c r="AA22" s="35">
        <f t="shared" si="13"/>
        <v>0</v>
      </c>
      <c r="AB22" s="35">
        <f t="shared" si="14"/>
        <v>0</v>
      </c>
      <c r="AC22" s="35">
        <f t="shared" si="15"/>
        <v>0</v>
      </c>
      <c r="AD22" s="35">
        <f t="shared" si="16"/>
        <v>0</v>
      </c>
      <c r="AE22" s="35">
        <f t="shared" si="17"/>
        <v>0</v>
      </c>
      <c r="AF22" s="35">
        <f t="shared" si="18"/>
        <v>0</v>
      </c>
      <c r="AG22" s="35">
        <f t="shared" si="19"/>
        <v>0</v>
      </c>
      <c r="AH22" s="35">
        <f t="shared" si="20"/>
        <v>0</v>
      </c>
    </row>
    <row r="23" spans="1:34" s="8" customFormat="1" ht="18" customHeight="1">
      <c r="A23" s="24" t="s">
        <v>202</v>
      </c>
      <c r="B23" s="25" t="s">
        <v>202</v>
      </c>
      <c r="C23" s="25" t="s">
        <v>202</v>
      </c>
      <c r="D23" s="25">
        <v>0</v>
      </c>
      <c r="E23" s="25" t="s">
        <v>202</v>
      </c>
      <c r="F23" s="27" t="s">
        <v>202</v>
      </c>
      <c r="G23" s="28">
        <v>0</v>
      </c>
      <c r="H23" s="28">
        <v>0</v>
      </c>
      <c r="I23" s="29">
        <v>0</v>
      </c>
      <c r="J23" s="30"/>
      <c r="K23" s="31">
        <v>0.01</v>
      </c>
      <c r="L23" s="32">
        <f t="shared" si="0"/>
        <v>50000</v>
      </c>
      <c r="M23" s="33">
        <v>0</v>
      </c>
      <c r="N23" s="33" t="e">
        <f t="shared" si="21"/>
        <v>#N/A</v>
      </c>
      <c r="O23" s="33" t="e">
        <f t="shared" si="2"/>
        <v>#N/A</v>
      </c>
      <c r="P23" s="8" t="s">
        <v>114</v>
      </c>
      <c r="Q23" s="9">
        <f t="shared" si="5"/>
        <v>50000</v>
      </c>
      <c r="R23" s="9">
        <f t="shared" si="6"/>
        <v>50000</v>
      </c>
      <c r="S23" s="9">
        <f t="shared" si="7"/>
        <v>50000</v>
      </c>
      <c r="T23" s="9">
        <f t="shared" si="8"/>
        <v>50000</v>
      </c>
      <c r="U23" s="9">
        <f t="shared" si="9"/>
        <v>50000</v>
      </c>
      <c r="V23" s="9">
        <f t="shared" si="10"/>
        <v>50000</v>
      </c>
      <c r="W23" s="9">
        <f t="shared" si="11"/>
        <v>43750</v>
      </c>
      <c r="X23" s="9">
        <f t="shared" si="12"/>
        <v>38888.888888888891</v>
      </c>
      <c r="Y23" s="33">
        <f t="shared" si="3"/>
        <v>0</v>
      </c>
      <c r="Z23" s="33" t="str">
        <f t="shared" si="4"/>
        <v>T18</v>
      </c>
      <c r="AA23" s="35">
        <f t="shared" si="13"/>
        <v>0</v>
      </c>
      <c r="AB23" s="35">
        <f t="shared" si="14"/>
        <v>0</v>
      </c>
      <c r="AC23" s="35">
        <f t="shared" si="15"/>
        <v>0</v>
      </c>
      <c r="AD23" s="35">
        <f t="shared" si="16"/>
        <v>0</v>
      </c>
      <c r="AE23" s="35">
        <f t="shared" si="17"/>
        <v>0</v>
      </c>
      <c r="AF23" s="35">
        <f t="shared" si="18"/>
        <v>0</v>
      </c>
      <c r="AG23" s="35">
        <f t="shared" si="19"/>
        <v>0</v>
      </c>
      <c r="AH23" s="35">
        <f t="shared" si="20"/>
        <v>0</v>
      </c>
    </row>
    <row r="24" spans="1:34" s="8" customFormat="1" ht="18" customHeight="1">
      <c r="A24" s="24" t="s">
        <v>202</v>
      </c>
      <c r="B24" s="25" t="s">
        <v>202</v>
      </c>
      <c r="C24" s="25" t="s">
        <v>202</v>
      </c>
      <c r="D24" s="25">
        <v>0</v>
      </c>
      <c r="E24" s="25" t="s">
        <v>202</v>
      </c>
      <c r="F24" s="27" t="s">
        <v>202</v>
      </c>
      <c r="G24" s="28">
        <v>0</v>
      </c>
      <c r="H24" s="28">
        <v>0</v>
      </c>
      <c r="I24" s="29">
        <v>0</v>
      </c>
      <c r="J24" s="30"/>
      <c r="K24" s="31">
        <v>0.01</v>
      </c>
      <c r="L24" s="32">
        <f t="shared" si="0"/>
        <v>50000</v>
      </c>
      <c r="M24" s="33">
        <v>0</v>
      </c>
      <c r="N24" s="33" t="e">
        <f t="shared" si="21"/>
        <v>#N/A</v>
      </c>
      <c r="O24" s="33" t="e">
        <f t="shared" si="2"/>
        <v>#N/A</v>
      </c>
      <c r="P24" s="8" t="s">
        <v>115</v>
      </c>
      <c r="Q24" s="9">
        <f t="shared" si="5"/>
        <v>50000</v>
      </c>
      <c r="R24" s="9">
        <f t="shared" si="6"/>
        <v>50000</v>
      </c>
      <c r="S24" s="9">
        <f t="shared" si="7"/>
        <v>50000</v>
      </c>
      <c r="T24" s="9">
        <f t="shared" si="8"/>
        <v>50000</v>
      </c>
      <c r="U24" s="9">
        <f t="shared" si="9"/>
        <v>50000</v>
      </c>
      <c r="V24" s="9">
        <f t="shared" si="10"/>
        <v>42857.142857142855</v>
      </c>
      <c r="W24" s="9">
        <f t="shared" si="11"/>
        <v>37500</v>
      </c>
      <c r="X24" s="9">
        <f t="shared" si="12"/>
        <v>33333.333333333336</v>
      </c>
      <c r="Y24" s="33">
        <f t="shared" si="3"/>
        <v>0</v>
      </c>
      <c r="Z24" s="33" t="str">
        <f t="shared" si="4"/>
        <v>T19</v>
      </c>
      <c r="AA24" s="35">
        <f t="shared" si="13"/>
        <v>0</v>
      </c>
      <c r="AB24" s="35">
        <f t="shared" si="14"/>
        <v>0</v>
      </c>
      <c r="AC24" s="35">
        <f t="shared" si="15"/>
        <v>0</v>
      </c>
      <c r="AD24" s="35">
        <f t="shared" si="16"/>
        <v>0</v>
      </c>
      <c r="AE24" s="35">
        <f t="shared" si="17"/>
        <v>0</v>
      </c>
      <c r="AF24" s="35">
        <f t="shared" si="18"/>
        <v>0</v>
      </c>
      <c r="AG24" s="35">
        <f t="shared" si="19"/>
        <v>0</v>
      </c>
      <c r="AH24" s="35">
        <f t="shared" si="20"/>
        <v>0</v>
      </c>
    </row>
    <row r="25" spans="1:34" s="8" customFormat="1" ht="18" customHeight="1">
      <c r="A25" s="24" t="s">
        <v>202</v>
      </c>
      <c r="B25" s="25" t="s">
        <v>202</v>
      </c>
      <c r="C25" s="25" t="s">
        <v>202</v>
      </c>
      <c r="D25" s="25">
        <v>0</v>
      </c>
      <c r="E25" s="25" t="s">
        <v>202</v>
      </c>
      <c r="F25" s="27" t="s">
        <v>202</v>
      </c>
      <c r="G25" s="28">
        <v>0</v>
      </c>
      <c r="H25" s="28">
        <v>0</v>
      </c>
      <c r="I25" s="29">
        <v>0</v>
      </c>
      <c r="J25" s="30"/>
      <c r="K25" s="31">
        <v>0.01</v>
      </c>
      <c r="L25" s="32">
        <f t="shared" si="0"/>
        <v>50000</v>
      </c>
      <c r="M25" s="33">
        <v>0</v>
      </c>
      <c r="N25" s="33" t="e">
        <f t="shared" si="21"/>
        <v>#N/A</v>
      </c>
      <c r="O25" s="33" t="e">
        <f t="shared" si="2"/>
        <v>#N/A</v>
      </c>
      <c r="P25" s="8" t="s">
        <v>116</v>
      </c>
      <c r="Q25" s="9">
        <f t="shared" si="5"/>
        <v>50000</v>
      </c>
      <c r="R25" s="9">
        <f t="shared" si="6"/>
        <v>50000</v>
      </c>
      <c r="S25" s="9">
        <f t="shared" si="7"/>
        <v>50000</v>
      </c>
      <c r="T25" s="9">
        <f t="shared" si="8"/>
        <v>50000</v>
      </c>
      <c r="U25" s="9">
        <f t="shared" si="9"/>
        <v>41666.666666666664</v>
      </c>
      <c r="V25" s="9">
        <f t="shared" si="10"/>
        <v>35714.285714285717</v>
      </c>
      <c r="W25" s="9">
        <f t="shared" si="11"/>
        <v>31250</v>
      </c>
      <c r="X25" s="9">
        <f t="shared" si="12"/>
        <v>27777.777777777777</v>
      </c>
      <c r="Y25" s="33">
        <f t="shared" si="3"/>
        <v>0</v>
      </c>
      <c r="Z25" s="33" t="str">
        <f t="shared" si="4"/>
        <v>T20</v>
      </c>
      <c r="AA25" s="35">
        <f t="shared" si="13"/>
        <v>0</v>
      </c>
      <c r="AB25" s="35">
        <f t="shared" si="14"/>
        <v>0</v>
      </c>
      <c r="AC25" s="35">
        <f t="shared" si="15"/>
        <v>0</v>
      </c>
      <c r="AD25" s="35">
        <f t="shared" si="16"/>
        <v>0</v>
      </c>
      <c r="AE25" s="35">
        <f t="shared" si="17"/>
        <v>0</v>
      </c>
      <c r="AF25" s="35">
        <f t="shared" si="18"/>
        <v>0</v>
      </c>
      <c r="AG25" s="35">
        <f t="shared" si="19"/>
        <v>0</v>
      </c>
      <c r="AH25" s="35">
        <f t="shared" si="20"/>
        <v>0</v>
      </c>
    </row>
    <row r="26" spans="1:34" s="8" customFormat="1" ht="18" customHeight="1">
      <c r="A26" s="24" t="s">
        <v>202</v>
      </c>
      <c r="B26" s="25" t="s">
        <v>202</v>
      </c>
      <c r="C26" s="25" t="s">
        <v>202</v>
      </c>
      <c r="D26" s="25">
        <v>0</v>
      </c>
      <c r="E26" s="25" t="s">
        <v>202</v>
      </c>
      <c r="F26" s="27" t="s">
        <v>202</v>
      </c>
      <c r="G26" s="28">
        <v>0</v>
      </c>
      <c r="H26" s="28">
        <v>0</v>
      </c>
      <c r="I26" s="29">
        <v>0</v>
      </c>
      <c r="J26" s="30"/>
      <c r="K26" s="31">
        <v>0.01</v>
      </c>
      <c r="L26" s="32">
        <f t="shared" si="0"/>
        <v>50000</v>
      </c>
      <c r="M26" s="33">
        <v>0</v>
      </c>
      <c r="N26" s="33" t="e">
        <f t="shared" si="21"/>
        <v>#N/A</v>
      </c>
      <c r="O26" s="33" t="e">
        <f>IF(E26=0,0,IF(E26=E25,VLOOKUP(E26,P:X,VLOOKUP(E26,P:Y,10,0),0),IF(P26=E26,VLOOKUP(E26,P:X,VLOOKUP(E26,P:Y,10,0),0),L26)))</f>
        <v>#N/A</v>
      </c>
      <c r="P26" s="8" t="s">
        <v>117</v>
      </c>
      <c r="Q26" s="9">
        <f t="shared" si="5"/>
        <v>50000</v>
      </c>
      <c r="R26" s="9">
        <f t="shared" si="6"/>
        <v>50000</v>
      </c>
      <c r="S26" s="9">
        <f t="shared" si="7"/>
        <v>50000</v>
      </c>
      <c r="T26" s="9">
        <f t="shared" si="8"/>
        <v>40000</v>
      </c>
      <c r="U26" s="9">
        <f t="shared" si="9"/>
        <v>33333.333333333336</v>
      </c>
      <c r="V26" s="9">
        <f t="shared" si="10"/>
        <v>28571.428571428572</v>
      </c>
      <c r="W26" s="9">
        <f t="shared" si="11"/>
        <v>25000</v>
      </c>
      <c r="X26" s="9">
        <f t="shared" si="12"/>
        <v>22222.222222222223</v>
      </c>
      <c r="Y26" s="33">
        <f t="shared" si="3"/>
        <v>0</v>
      </c>
      <c r="Z26" s="33" t="str">
        <f t="shared" si="4"/>
        <v>T21</v>
      </c>
      <c r="AA26" s="35">
        <f t="shared" si="13"/>
        <v>0</v>
      </c>
      <c r="AB26" s="35">
        <f t="shared" si="14"/>
        <v>0</v>
      </c>
      <c r="AC26" s="35">
        <f t="shared" si="15"/>
        <v>0</v>
      </c>
      <c r="AD26" s="35">
        <f t="shared" si="16"/>
        <v>0</v>
      </c>
      <c r="AE26" s="35">
        <f t="shared" si="17"/>
        <v>0</v>
      </c>
      <c r="AF26" s="35">
        <f t="shared" si="18"/>
        <v>0</v>
      </c>
      <c r="AG26" s="35">
        <f t="shared" si="19"/>
        <v>0</v>
      </c>
      <c r="AH26" s="35">
        <f t="shared" si="20"/>
        <v>0</v>
      </c>
    </row>
    <row r="27" spans="1:34" s="8" customFormat="1" ht="18" customHeight="1">
      <c r="A27" s="24" t="s">
        <v>202</v>
      </c>
      <c r="B27" s="25" t="s">
        <v>202</v>
      </c>
      <c r="C27" s="25" t="s">
        <v>202</v>
      </c>
      <c r="D27" s="25">
        <v>0</v>
      </c>
      <c r="E27" s="25" t="s">
        <v>202</v>
      </c>
      <c r="F27" s="27" t="s">
        <v>202</v>
      </c>
      <c r="G27" s="28">
        <v>0</v>
      </c>
      <c r="H27" s="28">
        <v>0</v>
      </c>
      <c r="I27" s="29">
        <v>0</v>
      </c>
      <c r="J27" s="30"/>
      <c r="K27" s="31">
        <v>0.01</v>
      </c>
      <c r="L27" s="32">
        <f t="shared" si="0"/>
        <v>50000</v>
      </c>
      <c r="M27" s="33">
        <v>0</v>
      </c>
      <c r="N27" s="33" t="e">
        <f t="shared" si="21"/>
        <v>#N/A</v>
      </c>
      <c r="O27" s="33" t="e">
        <f t="shared" ref="O27:O29" si="22">IF(E27=0,0,IF(E27=E26,VLOOKUP(E27,P:X,VLOOKUP(E27,P:Y,10,0),0),IF(P27=E27,VLOOKUP(E27,P:X,VLOOKUP(E27,P:Y,10,0),0),L27)))</f>
        <v>#N/A</v>
      </c>
      <c r="P27" s="8" t="s">
        <v>118</v>
      </c>
      <c r="Q27" s="9">
        <f t="shared" si="5"/>
        <v>50000</v>
      </c>
      <c r="R27" s="9">
        <f t="shared" si="6"/>
        <v>50000</v>
      </c>
      <c r="S27" s="9">
        <f t="shared" si="7"/>
        <v>37500</v>
      </c>
      <c r="T27" s="9">
        <f t="shared" si="8"/>
        <v>30000</v>
      </c>
      <c r="U27" s="9">
        <f t="shared" si="9"/>
        <v>25000</v>
      </c>
      <c r="V27" s="9">
        <f t="shared" si="10"/>
        <v>21428.571428571428</v>
      </c>
      <c r="W27" s="9">
        <f t="shared" si="11"/>
        <v>18750</v>
      </c>
      <c r="X27" s="9">
        <f t="shared" si="12"/>
        <v>16666.666666666668</v>
      </c>
      <c r="Y27" s="33">
        <f t="shared" si="3"/>
        <v>0</v>
      </c>
      <c r="Z27" s="33" t="str">
        <f t="shared" si="4"/>
        <v>T22</v>
      </c>
      <c r="AA27" s="35">
        <f t="shared" si="13"/>
        <v>0</v>
      </c>
      <c r="AB27" s="35">
        <f t="shared" si="14"/>
        <v>0</v>
      </c>
      <c r="AC27" s="35">
        <f t="shared" si="15"/>
        <v>0</v>
      </c>
      <c r="AD27" s="35">
        <f t="shared" si="16"/>
        <v>0</v>
      </c>
      <c r="AE27" s="35">
        <f t="shared" si="17"/>
        <v>0</v>
      </c>
      <c r="AF27" s="35">
        <f t="shared" si="18"/>
        <v>0</v>
      </c>
      <c r="AG27" s="35">
        <f t="shared" si="19"/>
        <v>0</v>
      </c>
      <c r="AH27" s="35">
        <f t="shared" si="20"/>
        <v>0</v>
      </c>
    </row>
    <row r="28" spans="1:34" s="8" customFormat="1" ht="18" customHeight="1">
      <c r="A28" s="24" t="s">
        <v>202</v>
      </c>
      <c r="B28" s="25" t="s">
        <v>202</v>
      </c>
      <c r="C28" s="25" t="s">
        <v>202</v>
      </c>
      <c r="D28" s="25">
        <v>0</v>
      </c>
      <c r="E28" s="25" t="s">
        <v>202</v>
      </c>
      <c r="F28" s="27" t="s">
        <v>202</v>
      </c>
      <c r="G28" s="28">
        <v>0</v>
      </c>
      <c r="H28" s="28">
        <v>0</v>
      </c>
      <c r="I28" s="29">
        <v>0</v>
      </c>
      <c r="J28" s="30"/>
      <c r="K28" s="31">
        <v>0.01</v>
      </c>
      <c r="L28" s="32">
        <f t="shared" si="0"/>
        <v>50000</v>
      </c>
      <c r="M28" s="33">
        <v>0</v>
      </c>
      <c r="N28" s="33" t="e">
        <f t="shared" si="21"/>
        <v>#N/A</v>
      </c>
      <c r="O28" s="33" t="e">
        <f t="shared" si="22"/>
        <v>#N/A</v>
      </c>
      <c r="P28" s="8" t="s">
        <v>119</v>
      </c>
      <c r="Q28" s="9">
        <f t="shared" si="5"/>
        <v>50000</v>
      </c>
      <c r="R28" s="9">
        <f t="shared" si="6"/>
        <v>33333.333333333336</v>
      </c>
      <c r="S28" s="9">
        <f t="shared" si="7"/>
        <v>25000</v>
      </c>
      <c r="T28" s="9">
        <f t="shared" si="8"/>
        <v>20000</v>
      </c>
      <c r="U28" s="9">
        <f t="shared" si="9"/>
        <v>16666.666666666668</v>
      </c>
      <c r="V28" s="9">
        <f t="shared" si="10"/>
        <v>14285.714285714286</v>
      </c>
      <c r="W28" s="9">
        <f t="shared" si="11"/>
        <v>12500</v>
      </c>
      <c r="X28" s="9">
        <f t="shared" si="12"/>
        <v>11111.111111111111</v>
      </c>
      <c r="Y28" s="33">
        <f t="shared" si="3"/>
        <v>0</v>
      </c>
      <c r="Z28" s="33" t="str">
        <f t="shared" si="4"/>
        <v>T23</v>
      </c>
      <c r="AA28" s="35">
        <f t="shared" si="13"/>
        <v>0</v>
      </c>
      <c r="AB28" s="35">
        <f t="shared" si="14"/>
        <v>0</v>
      </c>
      <c r="AC28" s="35">
        <f t="shared" si="15"/>
        <v>0</v>
      </c>
      <c r="AD28" s="35">
        <f t="shared" si="16"/>
        <v>0</v>
      </c>
      <c r="AE28" s="35">
        <f t="shared" si="17"/>
        <v>0</v>
      </c>
      <c r="AF28" s="35">
        <f t="shared" si="18"/>
        <v>0</v>
      </c>
      <c r="AG28" s="35">
        <f t="shared" si="19"/>
        <v>0</v>
      </c>
      <c r="AH28" s="35">
        <f t="shared" si="20"/>
        <v>0</v>
      </c>
    </row>
    <row r="29" spans="1:34" s="8" customFormat="1" ht="18" customHeight="1">
      <c r="A29" s="24" t="s">
        <v>202</v>
      </c>
      <c r="B29" s="25" t="s">
        <v>202</v>
      </c>
      <c r="C29" s="25" t="s">
        <v>202</v>
      </c>
      <c r="D29" s="25">
        <v>0</v>
      </c>
      <c r="E29" s="25" t="s">
        <v>202</v>
      </c>
      <c r="F29" s="27" t="s">
        <v>202</v>
      </c>
      <c r="G29" s="28">
        <v>0</v>
      </c>
      <c r="H29" s="28">
        <v>0</v>
      </c>
      <c r="I29" s="29">
        <v>0</v>
      </c>
      <c r="J29" s="30"/>
      <c r="K29" s="31">
        <v>0.01</v>
      </c>
      <c r="L29" s="32">
        <f t="shared" si="0"/>
        <v>50000</v>
      </c>
      <c r="M29" s="33">
        <v>0</v>
      </c>
      <c r="N29" s="33" t="e">
        <f t="shared" si="21"/>
        <v>#N/A</v>
      </c>
      <c r="O29" s="33" t="e">
        <f t="shared" si="22"/>
        <v>#N/A</v>
      </c>
      <c r="P29" s="8" t="s">
        <v>120</v>
      </c>
      <c r="Q29" s="9">
        <f t="shared" si="5"/>
        <v>25000</v>
      </c>
      <c r="R29" s="9">
        <f t="shared" si="6"/>
        <v>16666.666666666668</v>
      </c>
      <c r="S29" s="9">
        <f t="shared" si="7"/>
        <v>12500</v>
      </c>
      <c r="T29" s="9">
        <f t="shared" si="8"/>
        <v>10000</v>
      </c>
      <c r="U29" s="9">
        <f t="shared" si="9"/>
        <v>8333.3333333333339</v>
      </c>
      <c r="V29" s="9">
        <f t="shared" si="10"/>
        <v>7142.8571428571431</v>
      </c>
      <c r="W29" s="9">
        <f t="shared" si="11"/>
        <v>6250</v>
      </c>
      <c r="X29" s="9">
        <f t="shared" si="12"/>
        <v>5555.5555555555557</v>
      </c>
      <c r="Y29" s="33">
        <f t="shared" si="3"/>
        <v>0</v>
      </c>
      <c r="Z29" s="33" t="str">
        <f t="shared" si="4"/>
        <v>T24</v>
      </c>
      <c r="AA29" s="35">
        <f t="shared" si="13"/>
        <v>0</v>
      </c>
      <c r="AB29" s="35">
        <f t="shared" si="14"/>
        <v>0</v>
      </c>
      <c r="AC29" s="35">
        <f t="shared" si="15"/>
        <v>0</v>
      </c>
      <c r="AD29" s="35">
        <f t="shared" si="16"/>
        <v>0</v>
      </c>
      <c r="AE29" s="35">
        <f t="shared" si="17"/>
        <v>0</v>
      </c>
      <c r="AF29" s="35">
        <f t="shared" si="18"/>
        <v>0</v>
      </c>
      <c r="AG29" s="35">
        <f t="shared" si="19"/>
        <v>0</v>
      </c>
      <c r="AH29" s="35">
        <f t="shared" si="20"/>
        <v>0</v>
      </c>
    </row>
    <row r="30" spans="1:34" ht="18" customHeight="1">
      <c r="A30" s="36"/>
      <c r="B30" s="37"/>
      <c r="C30" s="38"/>
      <c r="D30" s="39"/>
      <c r="E30" s="40"/>
      <c r="F30" s="41"/>
      <c r="G30" s="42"/>
      <c r="H30" s="42"/>
      <c r="I30" s="40"/>
      <c r="J30" s="43"/>
      <c r="K30" s="43"/>
      <c r="L30" s="43"/>
      <c r="M30" s="43"/>
      <c r="N30" s="43"/>
      <c r="O30" s="43"/>
      <c r="P30" s="8"/>
      <c r="Q30" s="9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34" ht="15">
      <c r="A31" s="36"/>
      <c r="B31" s="45"/>
      <c r="C31" s="46"/>
      <c r="D31" s="46"/>
      <c r="E31" s="46"/>
      <c r="F31" s="47"/>
      <c r="G31" s="48"/>
      <c r="H31" s="48"/>
      <c r="I31" s="36"/>
      <c r="J31" s="36"/>
      <c r="K31" s="36"/>
      <c r="L31" s="36"/>
      <c r="M31" s="36"/>
      <c r="N31" s="36"/>
      <c r="O31" s="36"/>
      <c r="P31" s="36"/>
      <c r="Q31" s="9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34" ht="15">
      <c r="A32" s="36"/>
      <c r="B32" s="45"/>
      <c r="C32" s="46"/>
      <c r="D32" s="46"/>
      <c r="E32" s="46"/>
      <c r="F32" s="47"/>
      <c r="G32" s="48"/>
      <c r="H32" s="48"/>
      <c r="I32" s="36"/>
      <c r="J32" s="36"/>
      <c r="K32" s="36"/>
      <c r="L32" s="36"/>
      <c r="M32" s="36"/>
      <c r="N32" s="36"/>
      <c r="O32" s="36"/>
      <c r="P32" s="36"/>
      <c r="Q32" s="9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15">
      <c r="A33" s="36"/>
      <c r="B33" s="45"/>
      <c r="C33" s="46"/>
      <c r="D33" s="46"/>
      <c r="E33" s="46"/>
      <c r="F33" s="47"/>
      <c r="G33" s="48"/>
      <c r="H33" s="48"/>
      <c r="I33" s="36"/>
      <c r="J33" s="36"/>
      <c r="K33" s="36"/>
      <c r="L33" s="36"/>
      <c r="M33" s="36"/>
      <c r="N33" s="36"/>
      <c r="O33" s="36"/>
      <c r="P33" s="36"/>
      <c r="Q33" s="9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5">
      <c r="A34" s="36"/>
      <c r="B34" s="45"/>
      <c r="C34" s="37"/>
      <c r="D34" s="39"/>
      <c r="E34" s="40"/>
      <c r="F34" s="41"/>
      <c r="G34" s="42"/>
      <c r="H34" s="42"/>
      <c r="I34" s="40"/>
      <c r="J34" s="43"/>
      <c r="K34" s="43"/>
      <c r="L34" s="43"/>
      <c r="M34" s="43"/>
      <c r="N34" s="43"/>
      <c r="O34" s="43"/>
      <c r="P34" s="8"/>
      <c r="Q34" s="9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>
      <c r="B35" s="45"/>
      <c r="P35" s="8"/>
      <c r="Q35" s="9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>
      <c r="A36" s="50"/>
      <c r="B36" s="50"/>
      <c r="I36" s="44"/>
      <c r="P36" s="8"/>
      <c r="Q36" s="9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>
      <c r="A37" s="50"/>
      <c r="B37" s="50"/>
      <c r="I37" s="44"/>
      <c r="P37" s="8"/>
      <c r="Q37" s="9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>
      <c r="A38" s="50"/>
      <c r="B38" s="50"/>
      <c r="I38" s="44"/>
      <c r="P38" s="8"/>
      <c r="Q38" s="9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>
      <c r="A39" s="50"/>
      <c r="B39" s="50"/>
      <c r="I39" s="44"/>
      <c r="P39" s="8"/>
      <c r="Q39" s="9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>
      <c r="A40" s="50"/>
      <c r="B40" s="50"/>
      <c r="I40" s="44"/>
      <c r="P40" s="8"/>
      <c r="Q40" s="9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>
      <c r="A41" s="50"/>
      <c r="B41" s="50"/>
      <c r="I41" s="44"/>
      <c r="P41" s="8"/>
      <c r="Q41" s="9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>
      <c r="A42" s="50"/>
      <c r="B42" s="50"/>
      <c r="I42" s="44"/>
      <c r="P42" s="8"/>
      <c r="Q42" s="9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>
      <c r="A43" s="50"/>
      <c r="B43" s="50"/>
      <c r="I43" s="44"/>
      <c r="P43" s="8"/>
      <c r="Q43" s="9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>
      <c r="A44" s="50"/>
      <c r="B44" s="50"/>
      <c r="I44" s="44"/>
      <c r="P44" s="8"/>
      <c r="Q44" s="9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>
      <c r="A45" s="50"/>
      <c r="B45" s="50"/>
      <c r="I45" s="44"/>
      <c r="P45" s="8"/>
      <c r="Q45" s="9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>
      <c r="A46" s="50"/>
      <c r="B46" s="50"/>
      <c r="I46" s="44"/>
      <c r="P46" s="8"/>
      <c r="Q46" s="9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>
      <c r="A47" s="50"/>
      <c r="B47" s="50"/>
      <c r="I47" s="44"/>
      <c r="P47" s="8"/>
      <c r="Q47" s="9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>
      <c r="A48" s="50"/>
      <c r="B48" s="50"/>
      <c r="I48" s="44"/>
      <c r="P48" s="8"/>
      <c r="Q48" s="9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>
      <c r="A49" s="50"/>
      <c r="B49" s="50"/>
      <c r="I49" s="44"/>
      <c r="P49" s="8"/>
      <c r="Q49" s="9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>
      <c r="A50" s="50"/>
      <c r="B50" s="50"/>
      <c r="I50" s="44"/>
      <c r="P50" s="8"/>
      <c r="Q50" s="9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>
      <c r="A51" s="50"/>
      <c r="B51" s="50"/>
      <c r="I51" s="44"/>
      <c r="P51" s="8"/>
      <c r="Q51" s="9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>
      <c r="A52" s="50"/>
      <c r="B52" s="50"/>
      <c r="I52" s="44"/>
      <c r="P52" s="8"/>
      <c r="Q52" s="9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>
      <c r="A53" s="50"/>
      <c r="B53" s="50"/>
      <c r="I53" s="44"/>
      <c r="P53" s="8"/>
      <c r="Q53" s="9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>
      <c r="A54" s="50"/>
      <c r="B54" s="50"/>
      <c r="I54" s="44"/>
      <c r="P54" s="8"/>
      <c r="Q54" s="9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>
      <c r="A55" s="50"/>
      <c r="B55" s="50"/>
      <c r="I55" s="44"/>
      <c r="P55" s="8"/>
      <c r="Q55" s="9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>
      <c r="A56" s="50"/>
      <c r="B56" s="50"/>
      <c r="I56" s="44"/>
      <c r="P56" s="8"/>
      <c r="Q56" s="9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>
      <c r="A57" s="50"/>
      <c r="B57" s="50"/>
      <c r="I57" s="44"/>
      <c r="P57" s="8"/>
      <c r="Q57" s="9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>
      <c r="A58" s="50"/>
      <c r="B58" s="50"/>
      <c r="I58" s="44"/>
      <c r="P58" s="8"/>
      <c r="Q58" s="9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>
      <c r="A59" s="50"/>
      <c r="B59" s="50"/>
      <c r="I59" s="44"/>
      <c r="P59" s="8"/>
      <c r="Q59" s="9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>
      <c r="A60" s="50"/>
      <c r="B60" s="50"/>
      <c r="I60" s="44"/>
      <c r="P60" s="8"/>
      <c r="Q60" s="9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>
      <c r="A61" s="50"/>
      <c r="B61" s="50"/>
      <c r="I61" s="44"/>
      <c r="P61" s="8"/>
      <c r="Q61" s="9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>
      <c r="A62" s="50"/>
      <c r="B62" s="50"/>
      <c r="I62" s="44"/>
      <c r="P62" s="8"/>
      <c r="Q62" s="9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>
      <c r="A63" s="50"/>
      <c r="B63" s="50"/>
      <c r="I63" s="44"/>
      <c r="P63" s="8"/>
      <c r="Q63" s="9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>
      <c r="A64" s="50"/>
      <c r="B64" s="50"/>
      <c r="I64" s="44"/>
      <c r="P64" s="8"/>
      <c r="Q64" s="9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>
      <c r="A65" s="50"/>
      <c r="B65" s="50"/>
      <c r="I65" s="44"/>
      <c r="P65" s="8"/>
      <c r="Q65" s="9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>
      <c r="A66" s="50"/>
      <c r="B66" s="50"/>
      <c r="I66" s="44"/>
      <c r="P66" s="8"/>
      <c r="Q66" s="9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>
      <c r="A67" s="50"/>
      <c r="B67" s="50"/>
      <c r="I67" s="44"/>
      <c r="P67" s="8"/>
      <c r="Q67" s="9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>
      <c r="A68" s="50"/>
      <c r="B68" s="50"/>
      <c r="I68" s="44"/>
      <c r="P68" s="8"/>
      <c r="Q68" s="9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>
      <c r="A69" s="50"/>
      <c r="B69" s="50"/>
      <c r="I69" s="44"/>
      <c r="P69" s="8"/>
      <c r="Q69" s="9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>
      <c r="A70" s="50"/>
      <c r="B70" s="50"/>
      <c r="I70" s="44"/>
      <c r="P70" s="8"/>
      <c r="Q70" s="9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>
      <c r="A71" s="50"/>
      <c r="B71" s="50"/>
      <c r="I71" s="44"/>
      <c r="P71" s="8"/>
      <c r="Q71" s="9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>
      <c r="A72" s="50"/>
      <c r="B72" s="50"/>
      <c r="I72" s="44"/>
      <c r="P72" s="8"/>
      <c r="Q72" s="9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>
      <c r="A73" s="50"/>
      <c r="B73" s="50"/>
      <c r="I73" s="44"/>
      <c r="P73" s="8"/>
      <c r="Q73" s="9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>
      <c r="A74" s="50"/>
      <c r="B74" s="50"/>
      <c r="I74" s="44"/>
      <c r="P74" s="8"/>
      <c r="Q74" s="9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>
      <c r="A75" s="50"/>
      <c r="B75" s="50"/>
      <c r="I75" s="44"/>
      <c r="P75" s="8"/>
      <c r="Q75" s="9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>
      <c r="A76" s="50"/>
      <c r="B76" s="50"/>
      <c r="I76" s="44"/>
      <c r="P76" s="8"/>
      <c r="Q76" s="9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>
      <c r="A77" s="50"/>
      <c r="B77" s="50"/>
      <c r="I77" s="44"/>
      <c r="P77" s="8"/>
      <c r="Q77" s="9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>
      <c r="A78" s="50"/>
      <c r="B78" s="50"/>
      <c r="I78" s="44"/>
      <c r="P78" s="8"/>
      <c r="Q78" s="9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>
      <c r="A79" s="50"/>
      <c r="B79" s="50"/>
      <c r="I79" s="44"/>
      <c r="P79" s="8"/>
      <c r="Q79" s="9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>
      <c r="A80" s="50"/>
      <c r="B80" s="50"/>
      <c r="I80" s="44"/>
      <c r="P80" s="8"/>
      <c r="Q80" s="9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>
      <c r="A81" s="50"/>
      <c r="B81" s="50"/>
      <c r="I81" s="44"/>
      <c r="P81" s="8"/>
      <c r="Q81" s="9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>
      <c r="A82" s="50"/>
      <c r="B82" s="50"/>
      <c r="I82" s="44"/>
      <c r="P82" s="8"/>
      <c r="Q82" s="9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>
      <c r="A83" s="50"/>
      <c r="B83" s="50"/>
      <c r="I83" s="44"/>
      <c r="P83" s="8"/>
      <c r="Q83" s="9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>
      <c r="A84" s="50"/>
      <c r="B84" s="50"/>
      <c r="I84" s="44"/>
      <c r="P84" s="8"/>
      <c r="Q84" s="9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>
      <c r="A85" s="50"/>
      <c r="B85" s="50"/>
      <c r="I85" s="44"/>
      <c r="P85" s="8"/>
      <c r="Q85" s="9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>
      <c r="A86" s="50"/>
      <c r="B86" s="50"/>
      <c r="I86" s="44"/>
      <c r="P86" s="8"/>
      <c r="Q86" s="9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>
      <c r="A87" s="50"/>
      <c r="B87" s="50"/>
      <c r="I87" s="44"/>
      <c r="P87" s="8"/>
      <c r="Q87" s="9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>
      <c r="A88" s="50"/>
      <c r="B88" s="50"/>
      <c r="I88" s="44"/>
      <c r="P88" s="8"/>
      <c r="Q88" s="9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>
      <c r="A89" s="50"/>
      <c r="B89" s="50"/>
      <c r="I89" s="44"/>
      <c r="P89" s="8"/>
      <c r="Q89" s="9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>
      <c r="A90" s="50"/>
      <c r="B90" s="50"/>
      <c r="I90" s="44"/>
      <c r="P90" s="8"/>
      <c r="Q90" s="9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>
      <c r="A91" s="50"/>
      <c r="B91" s="50"/>
      <c r="I91" s="44"/>
      <c r="P91" s="8"/>
      <c r="Q91" s="9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>
      <c r="A92" s="50"/>
      <c r="B92" s="50"/>
      <c r="I92" s="44"/>
      <c r="P92" s="8"/>
      <c r="Q92" s="9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:28">
      <c r="A93" s="50"/>
      <c r="B93" s="50"/>
      <c r="I93" s="44"/>
      <c r="P93" s="8"/>
      <c r="Q93" s="9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>
      <c r="A94" s="50"/>
      <c r="B94" s="50"/>
      <c r="I94" s="44"/>
      <c r="P94" s="53"/>
      <c r="Q94" s="44"/>
    </row>
    <row r="95" spans="1:28">
      <c r="A95" s="50"/>
      <c r="B95" s="50"/>
      <c r="I95" s="44"/>
      <c r="P95" s="53"/>
      <c r="Q95" s="44"/>
    </row>
    <row r="96" spans="1:28">
      <c r="A96" s="50"/>
      <c r="B96" s="50"/>
      <c r="I96" s="44"/>
      <c r="P96" s="53"/>
      <c r="Q96" s="44"/>
    </row>
    <row r="97" spans="1:17">
      <c r="A97" s="50"/>
      <c r="B97" s="50"/>
      <c r="I97" s="44"/>
      <c r="P97" s="53"/>
      <c r="Q97" s="44"/>
    </row>
    <row r="98" spans="1:17">
      <c r="A98" s="50"/>
      <c r="B98" s="50"/>
      <c r="I98" s="44"/>
      <c r="P98" s="53"/>
      <c r="Q98" s="44"/>
    </row>
    <row r="99" spans="1:17">
      <c r="A99" s="50"/>
      <c r="B99" s="50"/>
      <c r="I99" s="44"/>
      <c r="P99" s="53"/>
      <c r="Q99" s="44"/>
    </row>
    <row r="100" spans="1:17">
      <c r="A100" s="50"/>
      <c r="B100" s="50"/>
      <c r="I100" s="44"/>
      <c r="P100" s="53"/>
      <c r="Q100" s="44"/>
    </row>
    <row r="101" spans="1:17">
      <c r="A101" s="50"/>
      <c r="B101" s="50"/>
      <c r="I101" s="44"/>
      <c r="P101" s="53"/>
      <c r="Q101" s="44"/>
    </row>
    <row r="102" spans="1:17">
      <c r="A102" s="50"/>
      <c r="B102" s="50"/>
      <c r="I102" s="44"/>
      <c r="P102" s="53"/>
      <c r="Q102" s="44"/>
    </row>
    <row r="103" spans="1:17">
      <c r="A103" s="50"/>
      <c r="B103" s="50"/>
      <c r="I103" s="44"/>
      <c r="P103" s="53"/>
      <c r="Q103" s="44"/>
    </row>
    <row r="104" spans="1:17">
      <c r="A104" s="50"/>
      <c r="B104" s="50"/>
      <c r="I104" s="44"/>
      <c r="P104" s="53"/>
      <c r="Q104" s="44"/>
    </row>
  </sheetData>
  <mergeCells count="6">
    <mergeCell ref="K5:L5"/>
    <mergeCell ref="A1:L1"/>
    <mergeCell ref="A2:L2"/>
    <mergeCell ref="A3:I4"/>
    <mergeCell ref="K3:L3"/>
    <mergeCell ref="K4:L4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6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H104"/>
  <sheetViews>
    <sheetView showZeros="0" topLeftCell="A5" workbookViewId="0">
      <selection activeCell="G9" sqref="G9"/>
    </sheetView>
  </sheetViews>
  <sheetFormatPr defaultColWidth="9.15234375" defaultRowHeight="17.600000000000001"/>
  <cols>
    <col min="1" max="1" width="29.23046875" style="49" customWidth="1"/>
    <col min="2" max="2" width="8.4609375" style="54" customWidth="1"/>
    <col min="3" max="3" width="6.84375" style="50" customWidth="1"/>
    <col min="4" max="4" width="16.69140625" style="50" customWidth="1"/>
    <col min="5" max="5" width="8.23046875" style="50" customWidth="1"/>
    <col min="6" max="6" width="9.53515625" style="51" customWidth="1"/>
    <col min="7" max="7" width="10.15234375" style="52" customWidth="1"/>
    <col min="8" max="8" width="11.84375" style="52" customWidth="1"/>
    <col min="9" max="9" width="14.4609375" style="50" customWidth="1"/>
    <col min="10" max="10" width="6.4609375" style="44" customWidth="1"/>
    <col min="11" max="11" width="5.69140625" style="44" customWidth="1"/>
    <col min="12" max="12" width="10.4609375" style="44" customWidth="1"/>
    <col min="13" max="15" width="10.4609375" style="44" hidden="1" customWidth="1"/>
    <col min="16" max="16" width="7.4609375" style="44" hidden="1" customWidth="1"/>
    <col min="17" max="17" width="9.23046875" style="53" hidden="1" customWidth="1"/>
    <col min="18" max="34" width="0" style="44" hidden="1" customWidth="1"/>
    <col min="35" max="16384" width="9.15234375" style="44"/>
  </cols>
  <sheetData>
    <row r="1" spans="1:34" s="6" customFormat="1" ht="33.65" customHeight="1">
      <c r="A1" s="252" t="s">
        <v>83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4"/>
      <c r="N1" s="4"/>
      <c r="O1" s="4"/>
      <c r="P1" s="5"/>
      <c r="Q1" s="5"/>
      <c r="R1" s="5"/>
      <c r="S1" s="5"/>
      <c r="T1" s="5"/>
      <c r="U1" s="5"/>
    </row>
    <row r="2" spans="1:34" s="8" customFormat="1" ht="36" customHeight="1" thickBot="1">
      <c r="A2" s="261" t="s">
        <v>84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7"/>
      <c r="N2" s="7"/>
      <c r="O2" s="7"/>
      <c r="Q2" s="9"/>
    </row>
    <row r="3" spans="1:34" s="8" customFormat="1" ht="18.649999999999999" customHeight="1">
      <c r="A3" s="262" t="s">
        <v>85</v>
      </c>
      <c r="B3" s="262"/>
      <c r="C3" s="262"/>
      <c r="D3" s="262"/>
      <c r="E3" s="262"/>
      <c r="F3" s="262"/>
      <c r="G3" s="262"/>
      <c r="H3" s="262"/>
      <c r="I3" s="262"/>
      <c r="J3" s="10"/>
      <c r="K3" s="255" t="s">
        <v>86</v>
      </c>
      <c r="L3" s="256"/>
      <c r="M3" s="11"/>
      <c r="N3" s="11"/>
      <c r="O3" s="11"/>
      <c r="Q3" s="9"/>
    </row>
    <row r="4" spans="1:34" s="8" customFormat="1" ht="21.65" customHeight="1" thickBot="1">
      <c r="A4" s="262"/>
      <c r="B4" s="262"/>
      <c r="C4" s="262"/>
      <c r="D4" s="262"/>
      <c r="E4" s="262"/>
      <c r="F4" s="262"/>
      <c r="G4" s="262"/>
      <c r="H4" s="262"/>
      <c r="I4" s="262"/>
      <c r="J4" s="12"/>
      <c r="K4" s="257">
        <v>5000000</v>
      </c>
      <c r="L4" s="258"/>
      <c r="M4" s="13"/>
      <c r="N4" s="13"/>
      <c r="O4" s="13"/>
      <c r="Q4" s="9"/>
    </row>
    <row r="5" spans="1:34" s="8" customFormat="1" ht="27" customHeight="1">
      <c r="A5" s="14" t="s">
        <v>87</v>
      </c>
      <c r="B5" s="15" t="s">
        <v>49</v>
      </c>
      <c r="C5" s="16" t="s">
        <v>88</v>
      </c>
      <c r="D5" s="17" t="s">
        <v>89</v>
      </c>
      <c r="E5" s="18" t="s">
        <v>90</v>
      </c>
      <c r="F5" s="19" t="s">
        <v>91</v>
      </c>
      <c r="G5" s="20" t="s">
        <v>92</v>
      </c>
      <c r="H5" s="20" t="s">
        <v>93</v>
      </c>
      <c r="I5" s="21" t="s">
        <v>94</v>
      </c>
      <c r="J5" s="22"/>
      <c r="K5" s="259" t="s">
        <v>95</v>
      </c>
      <c r="L5" s="260"/>
      <c r="M5" s="23"/>
      <c r="N5" s="23"/>
      <c r="O5" s="23"/>
      <c r="Q5" s="9">
        <v>2</v>
      </c>
      <c r="R5" s="8">
        <v>3</v>
      </c>
      <c r="S5" s="8">
        <v>4</v>
      </c>
      <c r="T5" s="8">
        <v>5</v>
      </c>
      <c r="U5" s="8">
        <v>6</v>
      </c>
      <c r="V5" s="8">
        <v>7</v>
      </c>
      <c r="W5" s="8">
        <v>8</v>
      </c>
      <c r="X5" s="8">
        <v>9</v>
      </c>
      <c r="Y5" s="8" t="s">
        <v>96</v>
      </c>
      <c r="AA5" s="9">
        <v>2</v>
      </c>
      <c r="AB5" s="8">
        <v>3</v>
      </c>
      <c r="AC5" s="8">
        <v>4</v>
      </c>
      <c r="AD5" s="8">
        <v>5</v>
      </c>
      <c r="AE5" s="8">
        <v>6</v>
      </c>
      <c r="AF5" s="8">
        <v>7</v>
      </c>
      <c r="AG5" s="8">
        <v>8</v>
      </c>
      <c r="AH5" s="8">
        <v>9</v>
      </c>
    </row>
    <row r="6" spans="1:34" s="34" customFormat="1" ht="18" customHeight="1">
      <c r="A6" s="24" t="s">
        <v>10</v>
      </c>
      <c r="B6" s="25">
        <v>41</v>
      </c>
      <c r="C6" s="25" t="s">
        <v>202</v>
      </c>
      <c r="D6" s="26">
        <v>0</v>
      </c>
      <c r="E6" s="25">
        <v>1</v>
      </c>
      <c r="F6" s="27">
        <v>12</v>
      </c>
      <c r="G6" s="28">
        <v>0</v>
      </c>
      <c r="H6" s="28">
        <v>1000000</v>
      </c>
      <c r="I6" s="29">
        <v>1000000</v>
      </c>
      <c r="J6" s="30"/>
      <c r="K6" s="31">
        <v>0.2</v>
      </c>
      <c r="L6" s="32">
        <f t="shared" ref="L6:L29" si="0">$K$4*K6</f>
        <v>1000000</v>
      </c>
      <c r="M6" s="33">
        <v>12</v>
      </c>
      <c r="N6" s="33">
        <f t="shared" ref="N6:N7" si="1">IF(E6=0,0,IF(E6=E5,VLOOKUP(E6,Z:AH,VLOOKUP(E6,P:Y,10,0),0),IF(P6=E6,VLOOKUP(E6,Z:AH,VLOOKUP(E6,P:Y,10,0),0),M6)))</f>
        <v>12</v>
      </c>
      <c r="O6" s="33">
        <f t="shared" ref="O6:O25" si="2">IF(E6=0,0,IF(E6=E5,VLOOKUP(E6,P:X,VLOOKUP(E6,P:Y,10,0),0),IF(P6=E6,VLOOKUP(E6,P:X,VLOOKUP(E6,P:Y,10,0),0),L6)))</f>
        <v>1000000</v>
      </c>
      <c r="P6" s="8" t="s">
        <v>97</v>
      </c>
      <c r="Q6" s="9"/>
      <c r="R6" s="8"/>
      <c r="S6" s="8"/>
      <c r="T6" s="8"/>
      <c r="U6" s="8"/>
      <c r="V6" s="8"/>
      <c r="W6" s="8"/>
      <c r="X6" s="8"/>
      <c r="Y6" s="33">
        <f t="shared" ref="Y6:Y29" si="3">COUNTIF(E6:E29,P6)</f>
        <v>0</v>
      </c>
      <c r="Z6" s="33" t="str">
        <f>+P6</f>
        <v>T1</v>
      </c>
      <c r="AA6" s="9"/>
      <c r="AB6" s="8"/>
      <c r="AC6" s="8"/>
      <c r="AD6" s="8"/>
      <c r="AE6" s="8"/>
      <c r="AF6" s="8"/>
      <c r="AG6" s="8"/>
      <c r="AH6" s="8"/>
    </row>
    <row r="7" spans="1:34" s="34" customFormat="1" ht="18" customHeight="1">
      <c r="A7" s="24" t="s">
        <v>0</v>
      </c>
      <c r="B7" s="25">
        <v>39</v>
      </c>
      <c r="C7" s="25" t="s">
        <v>202</v>
      </c>
      <c r="D7" s="25">
        <v>0</v>
      </c>
      <c r="E7" s="25">
        <v>2</v>
      </c>
      <c r="F7" s="27">
        <v>10</v>
      </c>
      <c r="G7" s="28">
        <v>0</v>
      </c>
      <c r="H7" s="28">
        <v>800000</v>
      </c>
      <c r="I7" s="29">
        <v>800000</v>
      </c>
      <c r="J7" s="30"/>
      <c r="K7" s="31">
        <v>0.16</v>
      </c>
      <c r="L7" s="32">
        <f t="shared" si="0"/>
        <v>800000</v>
      </c>
      <c r="M7" s="33">
        <v>10</v>
      </c>
      <c r="N7" s="33">
        <f t="shared" si="1"/>
        <v>10</v>
      </c>
      <c r="O7" s="33">
        <f t="shared" si="2"/>
        <v>800000</v>
      </c>
      <c r="P7" s="8" t="s">
        <v>98</v>
      </c>
      <c r="Q7" s="9">
        <f>SUM($L7:$L8)/Q$5</f>
        <v>725000</v>
      </c>
      <c r="R7" s="9">
        <f>SUM($L7:$L9)/R$5</f>
        <v>650000</v>
      </c>
      <c r="S7" s="9">
        <f>SUM($L7:$L10)/S$5</f>
        <v>587500</v>
      </c>
      <c r="T7" s="9">
        <f>SUM($L7:$L11)/T$5</f>
        <v>540000</v>
      </c>
      <c r="U7" s="9">
        <f>SUM($L7:$L12)/U$5</f>
        <v>500000</v>
      </c>
      <c r="V7" s="9">
        <f>SUM($L7:$L13)/V$5</f>
        <v>464285.71428571426</v>
      </c>
      <c r="W7" s="9">
        <f>SUM($L7:$L14)/W$5</f>
        <v>425000</v>
      </c>
      <c r="X7" s="9">
        <f>SUM($L7:$L15)/X$5</f>
        <v>388888.88888888888</v>
      </c>
      <c r="Y7" s="33">
        <f t="shared" si="3"/>
        <v>0</v>
      </c>
      <c r="Z7" s="33" t="str">
        <f t="shared" ref="Z7:Z29" si="4">+P7</f>
        <v>T2</v>
      </c>
      <c r="AA7" s="35">
        <f>SUM($M7:$M8)/AA$5</f>
        <v>9</v>
      </c>
      <c r="AB7" s="35">
        <f>SUM($M7:$M9)/AB$5</f>
        <v>8.3333333333333339</v>
      </c>
      <c r="AC7" s="35">
        <f>SUM($M7:$M10)/AC$5</f>
        <v>7.75</v>
      </c>
      <c r="AD7" s="35">
        <f>SUM($M7:$M11)/AD$5</f>
        <v>7.2</v>
      </c>
      <c r="AE7" s="35">
        <f>SUM($M7:$M12)/AE$5</f>
        <v>6.666666666666667</v>
      </c>
      <c r="AF7" s="35">
        <f>SUM($M7:$M13)/AF$5</f>
        <v>6.1428571428571432</v>
      </c>
      <c r="AG7" s="35">
        <f>SUM($M7:$M14)/AG$5</f>
        <v>5.625</v>
      </c>
      <c r="AH7" s="35">
        <f>SUM($M7:$M15)/AH$5</f>
        <v>5.1111111111111107</v>
      </c>
    </row>
    <row r="8" spans="1:34" s="34" customFormat="1" ht="18" customHeight="1">
      <c r="A8" s="24" t="s">
        <v>14</v>
      </c>
      <c r="B8" s="25">
        <v>36</v>
      </c>
      <c r="C8" s="25" t="s">
        <v>202</v>
      </c>
      <c r="D8" s="25">
        <v>0</v>
      </c>
      <c r="E8" s="25">
        <v>3</v>
      </c>
      <c r="F8" s="27">
        <v>8</v>
      </c>
      <c r="G8" s="28">
        <v>0</v>
      </c>
      <c r="H8" s="28">
        <v>650000</v>
      </c>
      <c r="I8" s="29">
        <v>650000</v>
      </c>
      <c r="J8" s="30"/>
      <c r="K8" s="31">
        <v>0.13</v>
      </c>
      <c r="L8" s="32">
        <f t="shared" si="0"/>
        <v>650000</v>
      </c>
      <c r="M8" s="33">
        <v>8</v>
      </c>
      <c r="N8" s="33">
        <f>IF(E8=0,0,IF(E8=E7,VLOOKUP(E8,Z:AH,VLOOKUP(E8,P:Y,10,0),0),IF(P8=E8,VLOOKUP(E8,Z:AH,VLOOKUP(E8,P:Y,10,0),0),M8)))</f>
        <v>8</v>
      </c>
      <c r="O8" s="33">
        <f t="shared" si="2"/>
        <v>650000</v>
      </c>
      <c r="P8" s="8" t="s">
        <v>99</v>
      </c>
      <c r="Q8" s="9">
        <f t="shared" ref="Q8:Q29" si="5">SUM($L8:$L9)/Q$5</f>
        <v>575000</v>
      </c>
      <c r="R8" s="9">
        <f t="shared" ref="R8:R29" si="6">SUM($L8:$L10)/R$5</f>
        <v>516666.66666666669</v>
      </c>
      <c r="S8" s="9">
        <f t="shared" ref="S8:S29" si="7">SUM($L8:$L11)/S$5</f>
        <v>475000</v>
      </c>
      <c r="T8" s="9">
        <f t="shared" ref="T8:T29" si="8">SUM($L8:$L12)/T$5</f>
        <v>440000</v>
      </c>
      <c r="U8" s="9">
        <f t="shared" ref="U8:U29" si="9">SUM($L8:$L13)/U$5</f>
        <v>408333.33333333331</v>
      </c>
      <c r="V8" s="9">
        <f t="shared" ref="V8:V29" si="10">SUM($L8:$L14)/V$5</f>
        <v>371428.57142857142</v>
      </c>
      <c r="W8" s="9">
        <f t="shared" ref="W8:W29" si="11">SUM($L8:$L15)/W$5</f>
        <v>337500</v>
      </c>
      <c r="X8" s="9">
        <f t="shared" ref="X8:X29" si="12">SUM($L8:$L16)/X$5</f>
        <v>305555.55555555556</v>
      </c>
      <c r="Y8" s="33">
        <f t="shared" si="3"/>
        <v>0</v>
      </c>
      <c r="Z8" s="33" t="str">
        <f t="shared" si="4"/>
        <v>T3</v>
      </c>
      <c r="AA8" s="35">
        <f t="shared" ref="AA8:AA29" si="13">SUM($M8:$M9)/AA$5</f>
        <v>7.5</v>
      </c>
      <c r="AB8" s="35">
        <f t="shared" ref="AB8:AB29" si="14">SUM($M8:$M10)/AB$5</f>
        <v>7</v>
      </c>
      <c r="AC8" s="35">
        <f t="shared" ref="AC8:AC29" si="15">SUM($M8:$M11)/AC$5</f>
        <v>6.5</v>
      </c>
      <c r="AD8" s="35">
        <f t="shared" ref="AD8:AD29" si="16">SUM($M8:$M12)/AD$5</f>
        <v>6</v>
      </c>
      <c r="AE8" s="35">
        <f t="shared" ref="AE8:AE29" si="17">SUM($M8:$M13)/AE$5</f>
        <v>5.5</v>
      </c>
      <c r="AF8" s="35">
        <f t="shared" ref="AF8:AF29" si="18">SUM($M8:$M14)/AF$5</f>
        <v>5</v>
      </c>
      <c r="AG8" s="35">
        <f t="shared" ref="AG8:AG29" si="19">SUM($M8:$M15)/AG$5</f>
        <v>4.5</v>
      </c>
      <c r="AH8" s="35">
        <f t="shared" ref="AH8:AH29" si="20">SUM($M8:$M16)/AH$5</f>
        <v>4</v>
      </c>
    </row>
    <row r="9" spans="1:34" s="34" customFormat="1" ht="18" customHeight="1">
      <c r="A9" s="24" t="s">
        <v>20</v>
      </c>
      <c r="B9" s="25">
        <v>35</v>
      </c>
      <c r="C9" s="25" t="s">
        <v>202</v>
      </c>
      <c r="D9" s="25" t="s">
        <v>203</v>
      </c>
      <c r="E9" s="25">
        <v>4</v>
      </c>
      <c r="F9" s="27">
        <v>7</v>
      </c>
      <c r="G9" s="28">
        <v>300000</v>
      </c>
      <c r="H9" s="28">
        <v>500000</v>
      </c>
      <c r="I9" s="29">
        <v>800000</v>
      </c>
      <c r="J9" s="30"/>
      <c r="K9" s="31">
        <v>0.1</v>
      </c>
      <c r="L9" s="32">
        <f t="shared" si="0"/>
        <v>500000</v>
      </c>
      <c r="M9" s="33">
        <v>7</v>
      </c>
      <c r="N9" s="33">
        <f t="shared" ref="N9:N29" si="21">IF(E9=0,0,IF(E9=E8,VLOOKUP(E9,Z:AH,VLOOKUP(E9,P:Y,10,0),0),IF(P9=E9,VLOOKUP(E9,Z:AH,VLOOKUP(E9,P:Y,10,0),0),M9)))</f>
        <v>7</v>
      </c>
      <c r="O9" s="33">
        <f t="shared" si="2"/>
        <v>500000</v>
      </c>
      <c r="P9" s="8" t="s">
        <v>100</v>
      </c>
      <c r="Q9" s="9">
        <f t="shared" si="5"/>
        <v>450000</v>
      </c>
      <c r="R9" s="9">
        <f t="shared" si="6"/>
        <v>416666.66666666669</v>
      </c>
      <c r="S9" s="9">
        <f t="shared" si="7"/>
        <v>387500</v>
      </c>
      <c r="T9" s="9">
        <f t="shared" si="8"/>
        <v>360000</v>
      </c>
      <c r="U9" s="9">
        <f t="shared" si="9"/>
        <v>325000</v>
      </c>
      <c r="V9" s="9">
        <f t="shared" si="10"/>
        <v>292857.14285714284</v>
      </c>
      <c r="W9" s="9">
        <f t="shared" si="11"/>
        <v>262500</v>
      </c>
      <c r="X9" s="9">
        <f t="shared" si="12"/>
        <v>238888.88888888888</v>
      </c>
      <c r="Y9" s="33">
        <f t="shared" si="3"/>
        <v>0</v>
      </c>
      <c r="Z9" s="33" t="str">
        <f t="shared" si="4"/>
        <v>T4</v>
      </c>
      <c r="AA9" s="35">
        <f t="shared" si="13"/>
        <v>6.5</v>
      </c>
      <c r="AB9" s="35">
        <f t="shared" si="14"/>
        <v>6</v>
      </c>
      <c r="AC9" s="35">
        <f t="shared" si="15"/>
        <v>5.5</v>
      </c>
      <c r="AD9" s="35">
        <f t="shared" si="16"/>
        <v>5</v>
      </c>
      <c r="AE9" s="35">
        <f t="shared" si="17"/>
        <v>4.5</v>
      </c>
      <c r="AF9" s="35">
        <f t="shared" si="18"/>
        <v>4</v>
      </c>
      <c r="AG9" s="35">
        <f t="shared" si="19"/>
        <v>3.5</v>
      </c>
      <c r="AH9" s="35">
        <f t="shared" si="20"/>
        <v>3.1111111111111112</v>
      </c>
    </row>
    <row r="10" spans="1:34" s="34" customFormat="1" ht="18" customHeight="1">
      <c r="A10" s="24" t="s">
        <v>34</v>
      </c>
      <c r="B10" s="25">
        <v>35</v>
      </c>
      <c r="C10" s="25" t="s">
        <v>202</v>
      </c>
      <c r="D10" s="25">
        <v>0</v>
      </c>
      <c r="E10" s="25">
        <v>5</v>
      </c>
      <c r="F10" s="27">
        <v>6</v>
      </c>
      <c r="G10" s="28">
        <v>0</v>
      </c>
      <c r="H10" s="28">
        <v>400000</v>
      </c>
      <c r="I10" s="29">
        <v>400000</v>
      </c>
      <c r="J10" s="30"/>
      <c r="K10" s="31">
        <v>0.08</v>
      </c>
      <c r="L10" s="32">
        <f t="shared" si="0"/>
        <v>400000</v>
      </c>
      <c r="M10" s="33">
        <v>6</v>
      </c>
      <c r="N10" s="33">
        <f t="shared" si="21"/>
        <v>6</v>
      </c>
      <c r="O10" s="33">
        <f t="shared" si="2"/>
        <v>400000</v>
      </c>
      <c r="P10" s="8" t="s">
        <v>101</v>
      </c>
      <c r="Q10" s="9">
        <f t="shared" si="5"/>
        <v>375000</v>
      </c>
      <c r="R10" s="9">
        <f t="shared" si="6"/>
        <v>350000</v>
      </c>
      <c r="S10" s="9">
        <f t="shared" si="7"/>
        <v>325000</v>
      </c>
      <c r="T10" s="9">
        <f t="shared" si="8"/>
        <v>290000</v>
      </c>
      <c r="U10" s="9">
        <f t="shared" si="9"/>
        <v>258333.33333333334</v>
      </c>
      <c r="V10" s="9">
        <f t="shared" si="10"/>
        <v>228571.42857142858</v>
      </c>
      <c r="W10" s="9">
        <f t="shared" si="11"/>
        <v>206250</v>
      </c>
      <c r="X10" s="9">
        <f t="shared" si="12"/>
        <v>188888.88888888888</v>
      </c>
      <c r="Y10" s="33">
        <f t="shared" si="3"/>
        <v>0</v>
      </c>
      <c r="Z10" s="33" t="str">
        <f t="shared" si="4"/>
        <v>T5</v>
      </c>
      <c r="AA10" s="35">
        <f t="shared" si="13"/>
        <v>5.5</v>
      </c>
      <c r="AB10" s="35">
        <f t="shared" si="14"/>
        <v>5</v>
      </c>
      <c r="AC10" s="35">
        <f t="shared" si="15"/>
        <v>4.5</v>
      </c>
      <c r="AD10" s="35">
        <f t="shared" si="16"/>
        <v>4</v>
      </c>
      <c r="AE10" s="35">
        <f t="shared" si="17"/>
        <v>3.5</v>
      </c>
      <c r="AF10" s="35">
        <f t="shared" si="18"/>
        <v>3</v>
      </c>
      <c r="AG10" s="35">
        <f t="shared" si="19"/>
        <v>2.625</v>
      </c>
      <c r="AH10" s="35">
        <f t="shared" si="20"/>
        <v>2.3333333333333335</v>
      </c>
    </row>
    <row r="11" spans="1:34" s="34" customFormat="1" ht="18" customHeight="1">
      <c r="A11" s="24" t="s">
        <v>6</v>
      </c>
      <c r="B11" s="25">
        <v>35</v>
      </c>
      <c r="C11" s="25" t="s">
        <v>202</v>
      </c>
      <c r="D11" s="25">
        <v>0</v>
      </c>
      <c r="E11" s="25">
        <v>6</v>
      </c>
      <c r="F11" s="27">
        <v>5</v>
      </c>
      <c r="G11" s="28">
        <v>0</v>
      </c>
      <c r="H11" s="28">
        <v>350000.00000000006</v>
      </c>
      <c r="I11" s="29">
        <v>350000.00000000006</v>
      </c>
      <c r="J11" s="30"/>
      <c r="K11" s="31">
        <v>7.0000000000000007E-2</v>
      </c>
      <c r="L11" s="32">
        <f t="shared" si="0"/>
        <v>350000.00000000006</v>
      </c>
      <c r="M11" s="33">
        <v>5</v>
      </c>
      <c r="N11" s="33">
        <f t="shared" si="21"/>
        <v>5</v>
      </c>
      <c r="O11" s="33">
        <f t="shared" si="2"/>
        <v>350000.00000000006</v>
      </c>
      <c r="P11" s="8" t="s">
        <v>102</v>
      </c>
      <c r="Q11" s="9">
        <f t="shared" si="5"/>
        <v>325000</v>
      </c>
      <c r="R11" s="9">
        <f t="shared" si="6"/>
        <v>300000</v>
      </c>
      <c r="S11" s="9">
        <f t="shared" si="7"/>
        <v>262500</v>
      </c>
      <c r="T11" s="9">
        <f t="shared" si="8"/>
        <v>230000</v>
      </c>
      <c r="U11" s="9">
        <f t="shared" si="9"/>
        <v>200000</v>
      </c>
      <c r="V11" s="9">
        <f t="shared" si="10"/>
        <v>178571.42857142858</v>
      </c>
      <c r="W11" s="9">
        <f t="shared" si="11"/>
        <v>162500</v>
      </c>
      <c r="X11" s="9">
        <f t="shared" si="12"/>
        <v>150000</v>
      </c>
      <c r="Y11" s="33">
        <f t="shared" si="3"/>
        <v>0</v>
      </c>
      <c r="Z11" s="33" t="str">
        <f t="shared" si="4"/>
        <v>T6</v>
      </c>
      <c r="AA11" s="35">
        <f t="shared" si="13"/>
        <v>4.5</v>
      </c>
      <c r="AB11" s="35">
        <f t="shared" si="14"/>
        <v>4</v>
      </c>
      <c r="AC11" s="35">
        <f t="shared" si="15"/>
        <v>3.5</v>
      </c>
      <c r="AD11" s="35">
        <f t="shared" si="16"/>
        <v>3</v>
      </c>
      <c r="AE11" s="35">
        <f t="shared" si="17"/>
        <v>2.5</v>
      </c>
      <c r="AF11" s="35">
        <f t="shared" si="18"/>
        <v>2.1428571428571428</v>
      </c>
      <c r="AG11" s="35">
        <f t="shared" si="19"/>
        <v>1.875</v>
      </c>
      <c r="AH11" s="35">
        <f t="shared" si="20"/>
        <v>1.6666666666666667</v>
      </c>
    </row>
    <row r="12" spans="1:34" s="34" customFormat="1" ht="18" customHeight="1">
      <c r="A12" s="24" t="s">
        <v>38</v>
      </c>
      <c r="B12" s="25">
        <v>34</v>
      </c>
      <c r="C12" s="25" t="s">
        <v>202</v>
      </c>
      <c r="D12" s="25">
        <v>0</v>
      </c>
      <c r="E12" s="25">
        <v>7</v>
      </c>
      <c r="F12" s="27">
        <v>4</v>
      </c>
      <c r="G12" s="28">
        <v>0</v>
      </c>
      <c r="H12" s="28">
        <v>300000</v>
      </c>
      <c r="I12" s="29">
        <v>300000</v>
      </c>
      <c r="J12" s="30"/>
      <c r="K12" s="31">
        <v>0.06</v>
      </c>
      <c r="L12" s="32">
        <f t="shared" si="0"/>
        <v>300000</v>
      </c>
      <c r="M12" s="33">
        <v>4</v>
      </c>
      <c r="N12" s="33">
        <f t="shared" si="21"/>
        <v>4</v>
      </c>
      <c r="O12" s="33">
        <f t="shared" si="2"/>
        <v>300000</v>
      </c>
      <c r="P12" s="8" t="s">
        <v>103</v>
      </c>
      <c r="Q12" s="9">
        <f t="shared" si="5"/>
        <v>275000</v>
      </c>
      <c r="R12" s="9">
        <f t="shared" si="6"/>
        <v>233333.33333333334</v>
      </c>
      <c r="S12" s="9">
        <f t="shared" si="7"/>
        <v>200000</v>
      </c>
      <c r="T12" s="9">
        <f t="shared" si="8"/>
        <v>170000</v>
      </c>
      <c r="U12" s="9">
        <f t="shared" si="9"/>
        <v>150000</v>
      </c>
      <c r="V12" s="9">
        <f t="shared" si="10"/>
        <v>135714.28571428571</v>
      </c>
      <c r="W12" s="9">
        <f t="shared" si="11"/>
        <v>125000</v>
      </c>
      <c r="X12" s="9">
        <f t="shared" si="12"/>
        <v>116666.66666666667</v>
      </c>
      <c r="Y12" s="33">
        <f t="shared" si="3"/>
        <v>0</v>
      </c>
      <c r="Z12" s="33" t="str">
        <f t="shared" si="4"/>
        <v>T7</v>
      </c>
      <c r="AA12" s="35">
        <f t="shared" si="13"/>
        <v>3.5</v>
      </c>
      <c r="AB12" s="35">
        <f t="shared" si="14"/>
        <v>3</v>
      </c>
      <c r="AC12" s="35">
        <f t="shared" si="15"/>
        <v>2.5</v>
      </c>
      <c r="AD12" s="35">
        <f t="shared" si="16"/>
        <v>2</v>
      </c>
      <c r="AE12" s="35">
        <f t="shared" si="17"/>
        <v>1.6666666666666667</v>
      </c>
      <c r="AF12" s="35">
        <f t="shared" si="18"/>
        <v>1.4285714285714286</v>
      </c>
      <c r="AG12" s="35">
        <f t="shared" si="19"/>
        <v>1.25</v>
      </c>
      <c r="AH12" s="35">
        <f t="shared" si="20"/>
        <v>1.1111111111111112</v>
      </c>
    </row>
    <row r="13" spans="1:34" s="34" customFormat="1" ht="18" customHeight="1">
      <c r="A13" s="24" t="s">
        <v>32</v>
      </c>
      <c r="B13" s="25">
        <v>34</v>
      </c>
      <c r="C13" s="25" t="s">
        <v>202</v>
      </c>
      <c r="D13" s="25">
        <v>0</v>
      </c>
      <c r="E13" s="25">
        <v>8</v>
      </c>
      <c r="F13" s="27">
        <v>3</v>
      </c>
      <c r="G13" s="28">
        <v>0</v>
      </c>
      <c r="H13" s="28">
        <v>250000</v>
      </c>
      <c r="I13" s="29">
        <v>250000</v>
      </c>
      <c r="J13" s="30"/>
      <c r="K13" s="31">
        <v>0.05</v>
      </c>
      <c r="L13" s="32">
        <f t="shared" si="0"/>
        <v>250000</v>
      </c>
      <c r="M13" s="33">
        <v>3</v>
      </c>
      <c r="N13" s="33">
        <f t="shared" si="21"/>
        <v>3</v>
      </c>
      <c r="O13" s="33">
        <f t="shared" si="2"/>
        <v>250000</v>
      </c>
      <c r="P13" s="8" t="s">
        <v>104</v>
      </c>
      <c r="Q13" s="9">
        <f t="shared" si="5"/>
        <v>200000</v>
      </c>
      <c r="R13" s="9">
        <f t="shared" si="6"/>
        <v>166666.66666666666</v>
      </c>
      <c r="S13" s="9">
        <f t="shared" si="7"/>
        <v>137500</v>
      </c>
      <c r="T13" s="9">
        <f t="shared" si="8"/>
        <v>120000</v>
      </c>
      <c r="U13" s="9">
        <f t="shared" si="9"/>
        <v>108333.33333333333</v>
      </c>
      <c r="V13" s="9">
        <f t="shared" si="10"/>
        <v>100000</v>
      </c>
      <c r="W13" s="9">
        <f t="shared" si="11"/>
        <v>93750</v>
      </c>
      <c r="X13" s="9">
        <f t="shared" si="12"/>
        <v>88888.888888888891</v>
      </c>
      <c r="Y13" s="33">
        <f t="shared" si="3"/>
        <v>0</v>
      </c>
      <c r="Z13" s="33" t="str">
        <f t="shared" si="4"/>
        <v>T8</v>
      </c>
      <c r="AA13" s="35">
        <f t="shared" si="13"/>
        <v>2.5</v>
      </c>
      <c r="AB13" s="35">
        <f t="shared" si="14"/>
        <v>2</v>
      </c>
      <c r="AC13" s="35">
        <f t="shared" si="15"/>
        <v>1.5</v>
      </c>
      <c r="AD13" s="35">
        <f t="shared" si="16"/>
        <v>1.2</v>
      </c>
      <c r="AE13" s="35">
        <f t="shared" si="17"/>
        <v>1</v>
      </c>
      <c r="AF13" s="35">
        <f t="shared" si="18"/>
        <v>0.8571428571428571</v>
      </c>
      <c r="AG13" s="35">
        <f t="shared" si="19"/>
        <v>0.75</v>
      </c>
      <c r="AH13" s="35">
        <f t="shared" si="20"/>
        <v>0.66666666666666663</v>
      </c>
    </row>
    <row r="14" spans="1:34" s="34" customFormat="1" ht="18" customHeight="1">
      <c r="A14" s="24" t="s">
        <v>22</v>
      </c>
      <c r="B14" s="25">
        <v>33</v>
      </c>
      <c r="C14" s="25" t="s">
        <v>202</v>
      </c>
      <c r="D14" s="25">
        <v>0</v>
      </c>
      <c r="E14" s="25">
        <v>9</v>
      </c>
      <c r="F14" s="27">
        <v>2</v>
      </c>
      <c r="G14" s="28">
        <v>0</v>
      </c>
      <c r="H14" s="28">
        <v>150000</v>
      </c>
      <c r="I14" s="29">
        <v>150000</v>
      </c>
      <c r="J14" s="30"/>
      <c r="K14" s="31">
        <v>0.03</v>
      </c>
      <c r="L14" s="32">
        <f t="shared" si="0"/>
        <v>150000</v>
      </c>
      <c r="M14" s="33">
        <v>2</v>
      </c>
      <c r="N14" s="33">
        <f t="shared" si="21"/>
        <v>2</v>
      </c>
      <c r="O14" s="33">
        <f t="shared" si="2"/>
        <v>150000</v>
      </c>
      <c r="P14" s="8" t="s">
        <v>105</v>
      </c>
      <c r="Q14" s="9">
        <f t="shared" si="5"/>
        <v>125000</v>
      </c>
      <c r="R14" s="9">
        <f t="shared" si="6"/>
        <v>100000</v>
      </c>
      <c r="S14" s="9">
        <f t="shared" si="7"/>
        <v>87500</v>
      </c>
      <c r="T14" s="9">
        <f t="shared" si="8"/>
        <v>80000</v>
      </c>
      <c r="U14" s="9">
        <f t="shared" si="9"/>
        <v>75000</v>
      </c>
      <c r="V14" s="9">
        <f t="shared" si="10"/>
        <v>71428.571428571435</v>
      </c>
      <c r="W14" s="9">
        <f t="shared" si="11"/>
        <v>68750</v>
      </c>
      <c r="X14" s="9">
        <f t="shared" si="12"/>
        <v>66666.666666666672</v>
      </c>
      <c r="Y14" s="33">
        <f t="shared" si="3"/>
        <v>0</v>
      </c>
      <c r="Z14" s="33" t="str">
        <f t="shared" si="4"/>
        <v>T9</v>
      </c>
      <c r="AA14" s="35">
        <f t="shared" si="13"/>
        <v>1.5</v>
      </c>
      <c r="AB14" s="35">
        <f t="shared" si="14"/>
        <v>1</v>
      </c>
      <c r="AC14" s="35">
        <f t="shared" si="15"/>
        <v>0.75</v>
      </c>
      <c r="AD14" s="35">
        <f t="shared" si="16"/>
        <v>0.6</v>
      </c>
      <c r="AE14" s="35">
        <f t="shared" si="17"/>
        <v>0.5</v>
      </c>
      <c r="AF14" s="35">
        <f t="shared" si="18"/>
        <v>0.42857142857142855</v>
      </c>
      <c r="AG14" s="35">
        <f t="shared" si="19"/>
        <v>0.375</v>
      </c>
      <c r="AH14" s="35">
        <f t="shared" si="20"/>
        <v>0.33333333333333331</v>
      </c>
    </row>
    <row r="15" spans="1:34" s="34" customFormat="1" ht="18" customHeight="1">
      <c r="A15" s="24" t="s">
        <v>18</v>
      </c>
      <c r="B15" s="25">
        <v>31</v>
      </c>
      <c r="C15" s="25" t="s">
        <v>202</v>
      </c>
      <c r="D15" s="25">
        <v>0</v>
      </c>
      <c r="E15" s="25">
        <v>10</v>
      </c>
      <c r="F15" s="27">
        <v>1</v>
      </c>
      <c r="G15" s="28">
        <v>0</v>
      </c>
      <c r="H15" s="28">
        <v>100000</v>
      </c>
      <c r="I15" s="29">
        <v>100000</v>
      </c>
      <c r="J15" s="30"/>
      <c r="K15" s="31">
        <v>0.02</v>
      </c>
      <c r="L15" s="32">
        <f t="shared" si="0"/>
        <v>100000</v>
      </c>
      <c r="M15" s="33">
        <v>1</v>
      </c>
      <c r="N15" s="33">
        <f t="shared" si="21"/>
        <v>1</v>
      </c>
      <c r="O15" s="33">
        <f t="shared" si="2"/>
        <v>100000</v>
      </c>
      <c r="P15" s="8" t="s">
        <v>106</v>
      </c>
      <c r="Q15" s="9">
        <f t="shared" si="5"/>
        <v>75000</v>
      </c>
      <c r="R15" s="9">
        <f t="shared" si="6"/>
        <v>66666.666666666672</v>
      </c>
      <c r="S15" s="9">
        <f t="shared" si="7"/>
        <v>62500</v>
      </c>
      <c r="T15" s="9">
        <f t="shared" si="8"/>
        <v>60000</v>
      </c>
      <c r="U15" s="9">
        <f t="shared" si="9"/>
        <v>58333.333333333336</v>
      </c>
      <c r="V15" s="9">
        <f t="shared" si="10"/>
        <v>57142.857142857145</v>
      </c>
      <c r="W15" s="9">
        <f t="shared" si="11"/>
        <v>56250</v>
      </c>
      <c r="X15" s="9">
        <f t="shared" si="12"/>
        <v>55555.555555555555</v>
      </c>
      <c r="Y15" s="33">
        <f t="shared" si="3"/>
        <v>0</v>
      </c>
      <c r="Z15" s="33" t="str">
        <f t="shared" si="4"/>
        <v>T10</v>
      </c>
      <c r="AA15" s="35">
        <f t="shared" si="13"/>
        <v>0.5</v>
      </c>
      <c r="AB15" s="35">
        <f t="shared" si="14"/>
        <v>0.33333333333333331</v>
      </c>
      <c r="AC15" s="35">
        <f t="shared" si="15"/>
        <v>0.25</v>
      </c>
      <c r="AD15" s="35">
        <f t="shared" si="16"/>
        <v>0.2</v>
      </c>
      <c r="AE15" s="35">
        <f t="shared" si="17"/>
        <v>0.16666666666666666</v>
      </c>
      <c r="AF15" s="35">
        <f t="shared" si="18"/>
        <v>0.14285714285714285</v>
      </c>
      <c r="AG15" s="35">
        <f t="shared" si="19"/>
        <v>0.125</v>
      </c>
      <c r="AH15" s="35">
        <f t="shared" si="20"/>
        <v>0.1111111111111111</v>
      </c>
    </row>
    <row r="16" spans="1:34" s="34" customFormat="1" ht="18" customHeight="1">
      <c r="A16" s="24" t="s">
        <v>28</v>
      </c>
      <c r="B16" s="25">
        <v>27</v>
      </c>
      <c r="C16" s="25" t="s">
        <v>202</v>
      </c>
      <c r="D16" s="25">
        <v>0</v>
      </c>
      <c r="E16" s="25">
        <v>11</v>
      </c>
      <c r="F16" s="27">
        <v>0</v>
      </c>
      <c r="G16" s="28">
        <v>0</v>
      </c>
      <c r="H16" s="28">
        <v>50000</v>
      </c>
      <c r="I16" s="29">
        <v>50000</v>
      </c>
      <c r="J16" s="30"/>
      <c r="K16" s="31">
        <v>0.01</v>
      </c>
      <c r="L16" s="32">
        <f t="shared" si="0"/>
        <v>50000</v>
      </c>
      <c r="M16" s="33">
        <v>0</v>
      </c>
      <c r="N16" s="33">
        <f t="shared" si="21"/>
        <v>0</v>
      </c>
      <c r="O16" s="33">
        <f t="shared" si="2"/>
        <v>50000</v>
      </c>
      <c r="P16" s="8" t="s">
        <v>107</v>
      </c>
      <c r="Q16" s="9">
        <f t="shared" si="5"/>
        <v>50000</v>
      </c>
      <c r="R16" s="9">
        <f t="shared" si="6"/>
        <v>50000</v>
      </c>
      <c r="S16" s="9">
        <f t="shared" si="7"/>
        <v>50000</v>
      </c>
      <c r="T16" s="9">
        <f t="shared" si="8"/>
        <v>50000</v>
      </c>
      <c r="U16" s="9">
        <f t="shared" si="9"/>
        <v>50000</v>
      </c>
      <c r="V16" s="9">
        <f t="shared" si="10"/>
        <v>50000</v>
      </c>
      <c r="W16" s="9">
        <f t="shared" si="11"/>
        <v>50000</v>
      </c>
      <c r="X16" s="9">
        <f t="shared" si="12"/>
        <v>50000</v>
      </c>
      <c r="Y16" s="33">
        <f t="shared" si="3"/>
        <v>0</v>
      </c>
      <c r="Z16" s="33" t="str">
        <f t="shared" si="4"/>
        <v>T11</v>
      </c>
      <c r="AA16" s="35">
        <f t="shared" si="13"/>
        <v>0</v>
      </c>
      <c r="AB16" s="35">
        <f t="shared" si="14"/>
        <v>0</v>
      </c>
      <c r="AC16" s="35">
        <f t="shared" si="15"/>
        <v>0</v>
      </c>
      <c r="AD16" s="35">
        <f t="shared" si="16"/>
        <v>0</v>
      </c>
      <c r="AE16" s="35">
        <f t="shared" si="17"/>
        <v>0</v>
      </c>
      <c r="AF16" s="35">
        <f t="shared" si="18"/>
        <v>0</v>
      </c>
      <c r="AG16" s="35">
        <f t="shared" si="19"/>
        <v>0</v>
      </c>
      <c r="AH16" s="35">
        <f t="shared" si="20"/>
        <v>0</v>
      </c>
    </row>
    <row r="17" spans="1:34" s="34" customFormat="1" ht="18" customHeight="1">
      <c r="A17" s="24" t="s">
        <v>202</v>
      </c>
      <c r="B17" s="25" t="s">
        <v>202</v>
      </c>
      <c r="C17" s="25" t="s">
        <v>202</v>
      </c>
      <c r="D17" s="25">
        <v>0</v>
      </c>
      <c r="E17" s="25" t="s">
        <v>202</v>
      </c>
      <c r="F17" s="27" t="s">
        <v>202</v>
      </c>
      <c r="G17" s="28">
        <v>0</v>
      </c>
      <c r="H17" s="28">
        <v>0</v>
      </c>
      <c r="I17" s="29">
        <v>0</v>
      </c>
      <c r="J17" s="30"/>
      <c r="K17" s="31">
        <v>0.01</v>
      </c>
      <c r="L17" s="32">
        <f t="shared" si="0"/>
        <v>50000</v>
      </c>
      <c r="M17" s="33">
        <v>0</v>
      </c>
      <c r="N17" s="33">
        <f t="shared" si="21"/>
        <v>0</v>
      </c>
      <c r="O17" s="33">
        <f t="shared" si="2"/>
        <v>50000</v>
      </c>
      <c r="P17" s="8" t="s">
        <v>108</v>
      </c>
      <c r="Q17" s="9">
        <f t="shared" si="5"/>
        <v>50000</v>
      </c>
      <c r="R17" s="9">
        <f t="shared" si="6"/>
        <v>50000</v>
      </c>
      <c r="S17" s="9">
        <f t="shared" si="7"/>
        <v>50000</v>
      </c>
      <c r="T17" s="9">
        <f t="shared" si="8"/>
        <v>50000</v>
      </c>
      <c r="U17" s="9">
        <f t="shared" si="9"/>
        <v>50000</v>
      </c>
      <c r="V17" s="9">
        <f t="shared" si="10"/>
        <v>50000</v>
      </c>
      <c r="W17" s="9">
        <f t="shared" si="11"/>
        <v>50000</v>
      </c>
      <c r="X17" s="9">
        <f t="shared" si="12"/>
        <v>50000</v>
      </c>
      <c r="Y17" s="33">
        <f t="shared" si="3"/>
        <v>0</v>
      </c>
      <c r="Z17" s="33" t="str">
        <f t="shared" si="4"/>
        <v>T12</v>
      </c>
      <c r="AA17" s="35">
        <f t="shared" si="13"/>
        <v>0</v>
      </c>
      <c r="AB17" s="35">
        <f t="shared" si="14"/>
        <v>0</v>
      </c>
      <c r="AC17" s="35">
        <f t="shared" si="15"/>
        <v>0</v>
      </c>
      <c r="AD17" s="35">
        <f t="shared" si="16"/>
        <v>0</v>
      </c>
      <c r="AE17" s="35">
        <f t="shared" si="17"/>
        <v>0</v>
      </c>
      <c r="AF17" s="35">
        <f t="shared" si="18"/>
        <v>0</v>
      </c>
      <c r="AG17" s="35">
        <f t="shared" si="19"/>
        <v>0</v>
      </c>
      <c r="AH17" s="35">
        <f t="shared" si="20"/>
        <v>0</v>
      </c>
    </row>
    <row r="18" spans="1:34" s="34" customFormat="1" ht="18" customHeight="1">
      <c r="A18" s="24" t="s">
        <v>202</v>
      </c>
      <c r="B18" s="25" t="s">
        <v>202</v>
      </c>
      <c r="C18" s="25" t="s">
        <v>202</v>
      </c>
      <c r="D18" s="25">
        <v>0</v>
      </c>
      <c r="E18" s="25" t="s">
        <v>202</v>
      </c>
      <c r="F18" s="27" t="s">
        <v>202</v>
      </c>
      <c r="G18" s="28">
        <v>0</v>
      </c>
      <c r="H18" s="28">
        <v>0</v>
      </c>
      <c r="I18" s="29">
        <v>0</v>
      </c>
      <c r="J18" s="30"/>
      <c r="K18" s="31">
        <v>0.01</v>
      </c>
      <c r="L18" s="32">
        <f t="shared" si="0"/>
        <v>50000</v>
      </c>
      <c r="M18" s="33">
        <v>0</v>
      </c>
      <c r="N18" s="33" t="e">
        <f t="shared" si="21"/>
        <v>#N/A</v>
      </c>
      <c r="O18" s="33" t="e">
        <f t="shared" si="2"/>
        <v>#N/A</v>
      </c>
      <c r="P18" s="8" t="s">
        <v>109</v>
      </c>
      <c r="Q18" s="9">
        <f t="shared" si="5"/>
        <v>50000</v>
      </c>
      <c r="R18" s="9">
        <f t="shared" si="6"/>
        <v>50000</v>
      </c>
      <c r="S18" s="9">
        <f t="shared" si="7"/>
        <v>50000</v>
      </c>
      <c r="T18" s="9">
        <f t="shared" si="8"/>
        <v>50000</v>
      </c>
      <c r="U18" s="9">
        <f t="shared" si="9"/>
        <v>50000</v>
      </c>
      <c r="V18" s="9">
        <f t="shared" si="10"/>
        <v>50000</v>
      </c>
      <c r="W18" s="9">
        <f t="shared" si="11"/>
        <v>50000</v>
      </c>
      <c r="X18" s="9">
        <f t="shared" si="12"/>
        <v>50000</v>
      </c>
      <c r="Y18" s="33">
        <f t="shared" si="3"/>
        <v>0</v>
      </c>
      <c r="Z18" s="33" t="str">
        <f t="shared" si="4"/>
        <v>T13</v>
      </c>
      <c r="AA18" s="35">
        <f t="shared" si="13"/>
        <v>0</v>
      </c>
      <c r="AB18" s="35">
        <f t="shared" si="14"/>
        <v>0</v>
      </c>
      <c r="AC18" s="35">
        <f t="shared" si="15"/>
        <v>0</v>
      </c>
      <c r="AD18" s="35">
        <f t="shared" si="16"/>
        <v>0</v>
      </c>
      <c r="AE18" s="35">
        <f t="shared" si="17"/>
        <v>0</v>
      </c>
      <c r="AF18" s="35">
        <f t="shared" si="18"/>
        <v>0</v>
      </c>
      <c r="AG18" s="35">
        <f t="shared" si="19"/>
        <v>0</v>
      </c>
      <c r="AH18" s="35">
        <f t="shared" si="20"/>
        <v>0</v>
      </c>
    </row>
    <row r="19" spans="1:34" s="34" customFormat="1" ht="18" customHeight="1">
      <c r="A19" s="24" t="s">
        <v>202</v>
      </c>
      <c r="B19" s="25" t="s">
        <v>202</v>
      </c>
      <c r="C19" s="25" t="s">
        <v>202</v>
      </c>
      <c r="D19" s="25">
        <v>0</v>
      </c>
      <c r="E19" s="25" t="s">
        <v>202</v>
      </c>
      <c r="F19" s="27" t="s">
        <v>202</v>
      </c>
      <c r="G19" s="28">
        <v>0</v>
      </c>
      <c r="H19" s="28">
        <v>0</v>
      </c>
      <c r="I19" s="29">
        <v>0</v>
      </c>
      <c r="J19" s="30"/>
      <c r="K19" s="31">
        <v>0.01</v>
      </c>
      <c r="L19" s="32">
        <f t="shared" si="0"/>
        <v>50000</v>
      </c>
      <c r="M19" s="33">
        <v>0</v>
      </c>
      <c r="N19" s="33" t="e">
        <f t="shared" si="21"/>
        <v>#N/A</v>
      </c>
      <c r="O19" s="33" t="e">
        <f t="shared" si="2"/>
        <v>#N/A</v>
      </c>
      <c r="P19" s="8" t="s">
        <v>110</v>
      </c>
      <c r="Q19" s="9">
        <f t="shared" si="5"/>
        <v>50000</v>
      </c>
      <c r="R19" s="9">
        <f t="shared" si="6"/>
        <v>50000</v>
      </c>
      <c r="S19" s="9">
        <f t="shared" si="7"/>
        <v>50000</v>
      </c>
      <c r="T19" s="9">
        <f t="shared" si="8"/>
        <v>50000</v>
      </c>
      <c r="U19" s="9">
        <f t="shared" si="9"/>
        <v>50000</v>
      </c>
      <c r="V19" s="9">
        <f t="shared" si="10"/>
        <v>50000</v>
      </c>
      <c r="W19" s="9">
        <f t="shared" si="11"/>
        <v>50000</v>
      </c>
      <c r="X19" s="9">
        <f t="shared" si="12"/>
        <v>50000</v>
      </c>
      <c r="Y19" s="33">
        <f t="shared" si="3"/>
        <v>0</v>
      </c>
      <c r="Z19" s="33" t="str">
        <f t="shared" si="4"/>
        <v>T14</v>
      </c>
      <c r="AA19" s="35">
        <f t="shared" si="13"/>
        <v>0</v>
      </c>
      <c r="AB19" s="35">
        <f t="shared" si="14"/>
        <v>0</v>
      </c>
      <c r="AC19" s="35">
        <f t="shared" si="15"/>
        <v>0</v>
      </c>
      <c r="AD19" s="35">
        <f t="shared" si="16"/>
        <v>0</v>
      </c>
      <c r="AE19" s="35">
        <f t="shared" si="17"/>
        <v>0</v>
      </c>
      <c r="AF19" s="35">
        <f t="shared" si="18"/>
        <v>0</v>
      </c>
      <c r="AG19" s="35">
        <f t="shared" si="19"/>
        <v>0</v>
      </c>
      <c r="AH19" s="35">
        <f t="shared" si="20"/>
        <v>0</v>
      </c>
    </row>
    <row r="20" spans="1:34" s="34" customFormat="1" ht="18" customHeight="1">
      <c r="A20" s="24" t="s">
        <v>202</v>
      </c>
      <c r="B20" s="25" t="s">
        <v>202</v>
      </c>
      <c r="C20" s="25" t="s">
        <v>202</v>
      </c>
      <c r="D20" s="25">
        <v>0</v>
      </c>
      <c r="E20" s="25" t="s">
        <v>202</v>
      </c>
      <c r="F20" s="27" t="s">
        <v>202</v>
      </c>
      <c r="G20" s="28">
        <v>0</v>
      </c>
      <c r="H20" s="28">
        <v>0</v>
      </c>
      <c r="I20" s="29">
        <v>0</v>
      </c>
      <c r="J20" s="30"/>
      <c r="K20" s="31">
        <v>0.01</v>
      </c>
      <c r="L20" s="32">
        <f t="shared" si="0"/>
        <v>50000</v>
      </c>
      <c r="M20" s="33">
        <v>0</v>
      </c>
      <c r="N20" s="33" t="e">
        <f t="shared" si="21"/>
        <v>#N/A</v>
      </c>
      <c r="O20" s="33" t="e">
        <f t="shared" si="2"/>
        <v>#N/A</v>
      </c>
      <c r="P20" s="8" t="s">
        <v>111</v>
      </c>
      <c r="Q20" s="9">
        <f t="shared" si="5"/>
        <v>50000</v>
      </c>
      <c r="R20" s="9">
        <f t="shared" si="6"/>
        <v>50000</v>
      </c>
      <c r="S20" s="9">
        <f t="shared" si="7"/>
        <v>50000</v>
      </c>
      <c r="T20" s="9">
        <f t="shared" si="8"/>
        <v>50000</v>
      </c>
      <c r="U20" s="9">
        <f t="shared" si="9"/>
        <v>50000</v>
      </c>
      <c r="V20" s="9">
        <f t="shared" si="10"/>
        <v>50000</v>
      </c>
      <c r="W20" s="9">
        <f t="shared" si="11"/>
        <v>50000</v>
      </c>
      <c r="X20" s="9">
        <f t="shared" si="12"/>
        <v>50000</v>
      </c>
      <c r="Y20" s="33">
        <f t="shared" si="3"/>
        <v>0</v>
      </c>
      <c r="Z20" s="33" t="str">
        <f t="shared" si="4"/>
        <v>T15</v>
      </c>
      <c r="AA20" s="35">
        <f t="shared" si="13"/>
        <v>0</v>
      </c>
      <c r="AB20" s="35">
        <f t="shared" si="14"/>
        <v>0</v>
      </c>
      <c r="AC20" s="35">
        <f t="shared" si="15"/>
        <v>0</v>
      </c>
      <c r="AD20" s="35">
        <f t="shared" si="16"/>
        <v>0</v>
      </c>
      <c r="AE20" s="35">
        <f t="shared" si="17"/>
        <v>0</v>
      </c>
      <c r="AF20" s="35">
        <f t="shared" si="18"/>
        <v>0</v>
      </c>
      <c r="AG20" s="35">
        <f t="shared" si="19"/>
        <v>0</v>
      </c>
      <c r="AH20" s="35">
        <f t="shared" si="20"/>
        <v>0</v>
      </c>
    </row>
    <row r="21" spans="1:34" s="34" customFormat="1" ht="18" customHeight="1">
      <c r="A21" s="24" t="s">
        <v>202</v>
      </c>
      <c r="B21" s="25" t="s">
        <v>202</v>
      </c>
      <c r="C21" s="25" t="s">
        <v>202</v>
      </c>
      <c r="D21" s="25">
        <v>0</v>
      </c>
      <c r="E21" s="25" t="s">
        <v>202</v>
      </c>
      <c r="F21" s="27" t="s">
        <v>202</v>
      </c>
      <c r="G21" s="28">
        <v>0</v>
      </c>
      <c r="H21" s="28">
        <v>0</v>
      </c>
      <c r="I21" s="29">
        <v>0</v>
      </c>
      <c r="J21" s="30"/>
      <c r="K21" s="31">
        <v>0.01</v>
      </c>
      <c r="L21" s="32">
        <f t="shared" si="0"/>
        <v>50000</v>
      </c>
      <c r="M21" s="33">
        <v>0</v>
      </c>
      <c r="N21" s="33" t="e">
        <f t="shared" si="21"/>
        <v>#N/A</v>
      </c>
      <c r="O21" s="33" t="e">
        <f t="shared" si="2"/>
        <v>#N/A</v>
      </c>
      <c r="P21" s="8" t="s">
        <v>112</v>
      </c>
      <c r="Q21" s="9">
        <f t="shared" si="5"/>
        <v>50000</v>
      </c>
      <c r="R21" s="9">
        <f t="shared" si="6"/>
        <v>50000</v>
      </c>
      <c r="S21" s="9">
        <f t="shared" si="7"/>
        <v>50000</v>
      </c>
      <c r="T21" s="9">
        <f t="shared" si="8"/>
        <v>50000</v>
      </c>
      <c r="U21" s="9">
        <f t="shared" si="9"/>
        <v>50000</v>
      </c>
      <c r="V21" s="9">
        <f t="shared" si="10"/>
        <v>50000</v>
      </c>
      <c r="W21" s="9">
        <f t="shared" si="11"/>
        <v>50000</v>
      </c>
      <c r="X21" s="9">
        <f t="shared" si="12"/>
        <v>50000</v>
      </c>
      <c r="Y21" s="33">
        <f t="shared" si="3"/>
        <v>0</v>
      </c>
      <c r="Z21" s="33" t="str">
        <f t="shared" si="4"/>
        <v>T16</v>
      </c>
      <c r="AA21" s="35">
        <f t="shared" si="13"/>
        <v>0</v>
      </c>
      <c r="AB21" s="35">
        <f t="shared" si="14"/>
        <v>0</v>
      </c>
      <c r="AC21" s="35">
        <f t="shared" si="15"/>
        <v>0</v>
      </c>
      <c r="AD21" s="35">
        <f t="shared" si="16"/>
        <v>0</v>
      </c>
      <c r="AE21" s="35">
        <f t="shared" si="17"/>
        <v>0</v>
      </c>
      <c r="AF21" s="35">
        <f t="shared" si="18"/>
        <v>0</v>
      </c>
      <c r="AG21" s="35">
        <f t="shared" si="19"/>
        <v>0</v>
      </c>
      <c r="AH21" s="35">
        <f t="shared" si="20"/>
        <v>0</v>
      </c>
    </row>
    <row r="22" spans="1:34" s="8" customFormat="1" ht="18" customHeight="1">
      <c r="A22" s="24" t="s">
        <v>202</v>
      </c>
      <c r="B22" s="25" t="s">
        <v>202</v>
      </c>
      <c r="C22" s="25" t="s">
        <v>202</v>
      </c>
      <c r="D22" s="25">
        <v>0</v>
      </c>
      <c r="E22" s="25" t="s">
        <v>202</v>
      </c>
      <c r="F22" s="27" t="s">
        <v>202</v>
      </c>
      <c r="G22" s="28">
        <v>0</v>
      </c>
      <c r="H22" s="28">
        <v>0</v>
      </c>
      <c r="I22" s="29">
        <v>0</v>
      </c>
      <c r="J22" s="30"/>
      <c r="K22" s="31">
        <v>0.01</v>
      </c>
      <c r="L22" s="32">
        <f t="shared" si="0"/>
        <v>50000</v>
      </c>
      <c r="M22" s="33">
        <v>0</v>
      </c>
      <c r="N22" s="33" t="e">
        <f t="shared" si="21"/>
        <v>#N/A</v>
      </c>
      <c r="O22" s="33" t="e">
        <f t="shared" si="2"/>
        <v>#N/A</v>
      </c>
      <c r="P22" s="8" t="s">
        <v>113</v>
      </c>
      <c r="Q22" s="9">
        <f t="shared" si="5"/>
        <v>50000</v>
      </c>
      <c r="R22" s="9">
        <f t="shared" si="6"/>
        <v>50000</v>
      </c>
      <c r="S22" s="9">
        <f t="shared" si="7"/>
        <v>50000</v>
      </c>
      <c r="T22" s="9">
        <f t="shared" si="8"/>
        <v>50000</v>
      </c>
      <c r="U22" s="9">
        <f t="shared" si="9"/>
        <v>50000</v>
      </c>
      <c r="V22" s="9">
        <f t="shared" si="10"/>
        <v>50000</v>
      </c>
      <c r="W22" s="9">
        <f t="shared" si="11"/>
        <v>50000</v>
      </c>
      <c r="X22" s="9">
        <f t="shared" si="12"/>
        <v>44444.444444444445</v>
      </c>
      <c r="Y22" s="33">
        <f t="shared" si="3"/>
        <v>0</v>
      </c>
      <c r="Z22" s="33" t="str">
        <f t="shared" si="4"/>
        <v>T17</v>
      </c>
      <c r="AA22" s="35">
        <f t="shared" si="13"/>
        <v>0</v>
      </c>
      <c r="AB22" s="35">
        <f t="shared" si="14"/>
        <v>0</v>
      </c>
      <c r="AC22" s="35">
        <f t="shared" si="15"/>
        <v>0</v>
      </c>
      <c r="AD22" s="35">
        <f t="shared" si="16"/>
        <v>0</v>
      </c>
      <c r="AE22" s="35">
        <f t="shared" si="17"/>
        <v>0</v>
      </c>
      <c r="AF22" s="35">
        <f t="shared" si="18"/>
        <v>0</v>
      </c>
      <c r="AG22" s="35">
        <f t="shared" si="19"/>
        <v>0</v>
      </c>
      <c r="AH22" s="35">
        <f t="shared" si="20"/>
        <v>0</v>
      </c>
    </row>
    <row r="23" spans="1:34" s="8" customFormat="1" ht="18" customHeight="1">
      <c r="A23" s="24" t="s">
        <v>202</v>
      </c>
      <c r="B23" s="25" t="s">
        <v>202</v>
      </c>
      <c r="C23" s="25" t="s">
        <v>202</v>
      </c>
      <c r="D23" s="25">
        <v>0</v>
      </c>
      <c r="E23" s="25" t="s">
        <v>202</v>
      </c>
      <c r="F23" s="27" t="s">
        <v>202</v>
      </c>
      <c r="G23" s="28">
        <v>0</v>
      </c>
      <c r="H23" s="28">
        <v>0</v>
      </c>
      <c r="I23" s="29">
        <v>0</v>
      </c>
      <c r="J23" s="30"/>
      <c r="K23" s="31">
        <v>0.01</v>
      </c>
      <c r="L23" s="32">
        <f t="shared" si="0"/>
        <v>50000</v>
      </c>
      <c r="M23" s="33">
        <v>0</v>
      </c>
      <c r="N23" s="33" t="e">
        <f t="shared" si="21"/>
        <v>#N/A</v>
      </c>
      <c r="O23" s="33" t="e">
        <f t="shared" si="2"/>
        <v>#N/A</v>
      </c>
      <c r="P23" s="8" t="s">
        <v>114</v>
      </c>
      <c r="Q23" s="9">
        <f t="shared" si="5"/>
        <v>50000</v>
      </c>
      <c r="R23" s="9">
        <f t="shared" si="6"/>
        <v>50000</v>
      </c>
      <c r="S23" s="9">
        <f t="shared" si="7"/>
        <v>50000</v>
      </c>
      <c r="T23" s="9">
        <f t="shared" si="8"/>
        <v>50000</v>
      </c>
      <c r="U23" s="9">
        <f t="shared" si="9"/>
        <v>50000</v>
      </c>
      <c r="V23" s="9">
        <f t="shared" si="10"/>
        <v>50000</v>
      </c>
      <c r="W23" s="9">
        <f t="shared" si="11"/>
        <v>43750</v>
      </c>
      <c r="X23" s="9">
        <f t="shared" si="12"/>
        <v>38888.888888888891</v>
      </c>
      <c r="Y23" s="33">
        <f t="shared" si="3"/>
        <v>0</v>
      </c>
      <c r="Z23" s="33" t="str">
        <f t="shared" si="4"/>
        <v>T18</v>
      </c>
      <c r="AA23" s="35">
        <f t="shared" si="13"/>
        <v>0</v>
      </c>
      <c r="AB23" s="35">
        <f t="shared" si="14"/>
        <v>0</v>
      </c>
      <c r="AC23" s="35">
        <f t="shared" si="15"/>
        <v>0</v>
      </c>
      <c r="AD23" s="35">
        <f t="shared" si="16"/>
        <v>0</v>
      </c>
      <c r="AE23" s="35">
        <f t="shared" si="17"/>
        <v>0</v>
      </c>
      <c r="AF23" s="35">
        <f t="shared" si="18"/>
        <v>0</v>
      </c>
      <c r="AG23" s="35">
        <f t="shared" si="19"/>
        <v>0</v>
      </c>
      <c r="AH23" s="35">
        <f t="shared" si="20"/>
        <v>0</v>
      </c>
    </row>
    <row r="24" spans="1:34" s="8" customFormat="1" ht="18" customHeight="1">
      <c r="A24" s="24" t="s">
        <v>202</v>
      </c>
      <c r="B24" s="25" t="s">
        <v>202</v>
      </c>
      <c r="C24" s="25" t="s">
        <v>202</v>
      </c>
      <c r="D24" s="25">
        <v>0</v>
      </c>
      <c r="E24" s="25" t="s">
        <v>202</v>
      </c>
      <c r="F24" s="27" t="s">
        <v>202</v>
      </c>
      <c r="G24" s="28">
        <v>0</v>
      </c>
      <c r="H24" s="28">
        <v>0</v>
      </c>
      <c r="I24" s="29">
        <v>0</v>
      </c>
      <c r="J24" s="30"/>
      <c r="K24" s="31">
        <v>0.01</v>
      </c>
      <c r="L24" s="32">
        <f t="shared" si="0"/>
        <v>50000</v>
      </c>
      <c r="M24" s="33">
        <v>0</v>
      </c>
      <c r="N24" s="33" t="e">
        <f t="shared" si="21"/>
        <v>#N/A</v>
      </c>
      <c r="O24" s="33" t="e">
        <f t="shared" si="2"/>
        <v>#N/A</v>
      </c>
      <c r="P24" s="8" t="s">
        <v>115</v>
      </c>
      <c r="Q24" s="9">
        <f t="shared" si="5"/>
        <v>50000</v>
      </c>
      <c r="R24" s="9">
        <f t="shared" si="6"/>
        <v>50000</v>
      </c>
      <c r="S24" s="9">
        <f t="shared" si="7"/>
        <v>50000</v>
      </c>
      <c r="T24" s="9">
        <f t="shared" si="8"/>
        <v>50000</v>
      </c>
      <c r="U24" s="9">
        <f t="shared" si="9"/>
        <v>50000</v>
      </c>
      <c r="V24" s="9">
        <f t="shared" si="10"/>
        <v>42857.142857142855</v>
      </c>
      <c r="W24" s="9">
        <f t="shared" si="11"/>
        <v>37500</v>
      </c>
      <c r="X24" s="9">
        <f t="shared" si="12"/>
        <v>33333.333333333336</v>
      </c>
      <c r="Y24" s="33">
        <f t="shared" si="3"/>
        <v>0</v>
      </c>
      <c r="Z24" s="33" t="str">
        <f t="shared" si="4"/>
        <v>T19</v>
      </c>
      <c r="AA24" s="35">
        <f t="shared" si="13"/>
        <v>0</v>
      </c>
      <c r="AB24" s="35">
        <f t="shared" si="14"/>
        <v>0</v>
      </c>
      <c r="AC24" s="35">
        <f t="shared" si="15"/>
        <v>0</v>
      </c>
      <c r="AD24" s="35">
        <f t="shared" si="16"/>
        <v>0</v>
      </c>
      <c r="AE24" s="35">
        <f t="shared" si="17"/>
        <v>0</v>
      </c>
      <c r="AF24" s="35">
        <f t="shared" si="18"/>
        <v>0</v>
      </c>
      <c r="AG24" s="35">
        <f t="shared" si="19"/>
        <v>0</v>
      </c>
      <c r="AH24" s="35">
        <f t="shared" si="20"/>
        <v>0</v>
      </c>
    </row>
    <row r="25" spans="1:34" s="8" customFormat="1" ht="18" customHeight="1">
      <c r="A25" s="24" t="s">
        <v>202</v>
      </c>
      <c r="B25" s="25" t="s">
        <v>202</v>
      </c>
      <c r="C25" s="25" t="s">
        <v>202</v>
      </c>
      <c r="D25" s="25">
        <v>0</v>
      </c>
      <c r="E25" s="25" t="s">
        <v>202</v>
      </c>
      <c r="F25" s="27" t="s">
        <v>202</v>
      </c>
      <c r="G25" s="28">
        <v>0</v>
      </c>
      <c r="H25" s="28">
        <v>0</v>
      </c>
      <c r="I25" s="29">
        <v>0</v>
      </c>
      <c r="J25" s="30"/>
      <c r="K25" s="31">
        <v>0.01</v>
      </c>
      <c r="L25" s="32">
        <f t="shared" si="0"/>
        <v>50000</v>
      </c>
      <c r="M25" s="33">
        <v>0</v>
      </c>
      <c r="N25" s="33" t="e">
        <f t="shared" si="21"/>
        <v>#N/A</v>
      </c>
      <c r="O25" s="33" t="e">
        <f t="shared" si="2"/>
        <v>#N/A</v>
      </c>
      <c r="P25" s="8" t="s">
        <v>116</v>
      </c>
      <c r="Q25" s="9">
        <f t="shared" si="5"/>
        <v>50000</v>
      </c>
      <c r="R25" s="9">
        <f t="shared" si="6"/>
        <v>50000</v>
      </c>
      <c r="S25" s="9">
        <f t="shared" si="7"/>
        <v>50000</v>
      </c>
      <c r="T25" s="9">
        <f t="shared" si="8"/>
        <v>50000</v>
      </c>
      <c r="U25" s="9">
        <f t="shared" si="9"/>
        <v>41666.666666666664</v>
      </c>
      <c r="V25" s="9">
        <f t="shared" si="10"/>
        <v>35714.285714285717</v>
      </c>
      <c r="W25" s="9">
        <f t="shared" si="11"/>
        <v>31250</v>
      </c>
      <c r="X25" s="9">
        <f t="shared" si="12"/>
        <v>27777.777777777777</v>
      </c>
      <c r="Y25" s="33">
        <f t="shared" si="3"/>
        <v>0</v>
      </c>
      <c r="Z25" s="33" t="str">
        <f t="shared" si="4"/>
        <v>T20</v>
      </c>
      <c r="AA25" s="35">
        <f t="shared" si="13"/>
        <v>0</v>
      </c>
      <c r="AB25" s="35">
        <f t="shared" si="14"/>
        <v>0</v>
      </c>
      <c r="AC25" s="35">
        <f t="shared" si="15"/>
        <v>0</v>
      </c>
      <c r="AD25" s="35">
        <f t="shared" si="16"/>
        <v>0</v>
      </c>
      <c r="AE25" s="35">
        <f t="shared" si="17"/>
        <v>0</v>
      </c>
      <c r="AF25" s="35">
        <f t="shared" si="18"/>
        <v>0</v>
      </c>
      <c r="AG25" s="35">
        <f t="shared" si="19"/>
        <v>0</v>
      </c>
      <c r="AH25" s="35">
        <f t="shared" si="20"/>
        <v>0</v>
      </c>
    </row>
    <row r="26" spans="1:34" s="8" customFormat="1" ht="18" customHeight="1">
      <c r="A26" s="24" t="s">
        <v>202</v>
      </c>
      <c r="B26" s="25" t="s">
        <v>202</v>
      </c>
      <c r="C26" s="25" t="s">
        <v>202</v>
      </c>
      <c r="D26" s="25">
        <v>0</v>
      </c>
      <c r="E26" s="25" t="s">
        <v>202</v>
      </c>
      <c r="F26" s="27" t="s">
        <v>202</v>
      </c>
      <c r="G26" s="28">
        <v>0</v>
      </c>
      <c r="H26" s="28">
        <v>0</v>
      </c>
      <c r="I26" s="29">
        <v>0</v>
      </c>
      <c r="J26" s="30"/>
      <c r="K26" s="31">
        <v>0.01</v>
      </c>
      <c r="L26" s="32">
        <f t="shared" si="0"/>
        <v>50000</v>
      </c>
      <c r="M26" s="33">
        <v>0</v>
      </c>
      <c r="N26" s="33" t="e">
        <f t="shared" si="21"/>
        <v>#N/A</v>
      </c>
      <c r="O26" s="33" t="e">
        <f>IF(E26=0,0,IF(E26=E25,VLOOKUP(E26,P:X,VLOOKUP(E26,P:Y,10,0),0),IF(P26=E26,VLOOKUP(E26,P:X,VLOOKUP(E26,P:Y,10,0),0),L26)))</f>
        <v>#N/A</v>
      </c>
      <c r="P26" s="8" t="s">
        <v>117</v>
      </c>
      <c r="Q26" s="9">
        <f t="shared" si="5"/>
        <v>50000</v>
      </c>
      <c r="R26" s="9">
        <f t="shared" si="6"/>
        <v>50000</v>
      </c>
      <c r="S26" s="9">
        <f t="shared" si="7"/>
        <v>50000</v>
      </c>
      <c r="T26" s="9">
        <f t="shared" si="8"/>
        <v>40000</v>
      </c>
      <c r="U26" s="9">
        <f t="shared" si="9"/>
        <v>33333.333333333336</v>
      </c>
      <c r="V26" s="9">
        <f t="shared" si="10"/>
        <v>28571.428571428572</v>
      </c>
      <c r="W26" s="9">
        <f t="shared" si="11"/>
        <v>25000</v>
      </c>
      <c r="X26" s="9">
        <f t="shared" si="12"/>
        <v>22222.222222222223</v>
      </c>
      <c r="Y26" s="33">
        <f t="shared" si="3"/>
        <v>0</v>
      </c>
      <c r="Z26" s="33" t="str">
        <f t="shared" si="4"/>
        <v>T21</v>
      </c>
      <c r="AA26" s="35">
        <f t="shared" si="13"/>
        <v>0</v>
      </c>
      <c r="AB26" s="35">
        <f t="shared" si="14"/>
        <v>0</v>
      </c>
      <c r="AC26" s="35">
        <f t="shared" si="15"/>
        <v>0</v>
      </c>
      <c r="AD26" s="35">
        <f t="shared" si="16"/>
        <v>0</v>
      </c>
      <c r="AE26" s="35">
        <f t="shared" si="17"/>
        <v>0</v>
      </c>
      <c r="AF26" s="35">
        <f t="shared" si="18"/>
        <v>0</v>
      </c>
      <c r="AG26" s="35">
        <f t="shared" si="19"/>
        <v>0</v>
      </c>
      <c r="AH26" s="35">
        <f t="shared" si="20"/>
        <v>0</v>
      </c>
    </row>
    <row r="27" spans="1:34" s="8" customFormat="1" ht="18" customHeight="1">
      <c r="A27" s="24" t="s">
        <v>202</v>
      </c>
      <c r="B27" s="25" t="s">
        <v>202</v>
      </c>
      <c r="C27" s="25" t="s">
        <v>202</v>
      </c>
      <c r="D27" s="25">
        <v>0</v>
      </c>
      <c r="E27" s="25" t="s">
        <v>202</v>
      </c>
      <c r="F27" s="27" t="s">
        <v>202</v>
      </c>
      <c r="G27" s="28">
        <v>0</v>
      </c>
      <c r="H27" s="28">
        <v>0</v>
      </c>
      <c r="I27" s="29">
        <v>0</v>
      </c>
      <c r="J27" s="30"/>
      <c r="K27" s="31">
        <v>0.01</v>
      </c>
      <c r="L27" s="32">
        <f t="shared" si="0"/>
        <v>50000</v>
      </c>
      <c r="M27" s="33">
        <v>0</v>
      </c>
      <c r="N27" s="33" t="e">
        <f t="shared" si="21"/>
        <v>#N/A</v>
      </c>
      <c r="O27" s="33" t="e">
        <f t="shared" ref="O27:O29" si="22">IF(E27=0,0,IF(E27=E26,VLOOKUP(E27,P:X,VLOOKUP(E27,P:Y,10,0),0),IF(P27=E27,VLOOKUP(E27,P:X,VLOOKUP(E27,P:Y,10,0),0),L27)))</f>
        <v>#N/A</v>
      </c>
      <c r="P27" s="8" t="s">
        <v>118</v>
      </c>
      <c r="Q27" s="9">
        <f t="shared" si="5"/>
        <v>50000</v>
      </c>
      <c r="R27" s="9">
        <f t="shared" si="6"/>
        <v>50000</v>
      </c>
      <c r="S27" s="9">
        <f t="shared" si="7"/>
        <v>37500</v>
      </c>
      <c r="T27" s="9">
        <f t="shared" si="8"/>
        <v>30000</v>
      </c>
      <c r="U27" s="9">
        <f t="shared" si="9"/>
        <v>25000</v>
      </c>
      <c r="V27" s="9">
        <f t="shared" si="10"/>
        <v>21428.571428571428</v>
      </c>
      <c r="W27" s="9">
        <f t="shared" si="11"/>
        <v>18750</v>
      </c>
      <c r="X27" s="9">
        <f t="shared" si="12"/>
        <v>16666.666666666668</v>
      </c>
      <c r="Y27" s="33">
        <f t="shared" si="3"/>
        <v>0</v>
      </c>
      <c r="Z27" s="33" t="str">
        <f t="shared" si="4"/>
        <v>T22</v>
      </c>
      <c r="AA27" s="35">
        <f t="shared" si="13"/>
        <v>0</v>
      </c>
      <c r="AB27" s="35">
        <f t="shared" si="14"/>
        <v>0</v>
      </c>
      <c r="AC27" s="35">
        <f t="shared" si="15"/>
        <v>0</v>
      </c>
      <c r="AD27" s="35">
        <f t="shared" si="16"/>
        <v>0</v>
      </c>
      <c r="AE27" s="35">
        <f t="shared" si="17"/>
        <v>0</v>
      </c>
      <c r="AF27" s="35">
        <f t="shared" si="18"/>
        <v>0</v>
      </c>
      <c r="AG27" s="35">
        <f t="shared" si="19"/>
        <v>0</v>
      </c>
      <c r="AH27" s="35">
        <f t="shared" si="20"/>
        <v>0</v>
      </c>
    </row>
    <row r="28" spans="1:34" s="8" customFormat="1" ht="18" customHeight="1">
      <c r="A28" s="24" t="s">
        <v>202</v>
      </c>
      <c r="B28" s="25" t="s">
        <v>202</v>
      </c>
      <c r="C28" s="25" t="s">
        <v>202</v>
      </c>
      <c r="D28" s="25">
        <v>0</v>
      </c>
      <c r="E28" s="25" t="s">
        <v>202</v>
      </c>
      <c r="F28" s="27" t="s">
        <v>202</v>
      </c>
      <c r="G28" s="28">
        <v>0</v>
      </c>
      <c r="H28" s="28">
        <v>0</v>
      </c>
      <c r="I28" s="29">
        <v>0</v>
      </c>
      <c r="J28" s="30"/>
      <c r="K28" s="31">
        <v>0.01</v>
      </c>
      <c r="L28" s="32">
        <f t="shared" si="0"/>
        <v>50000</v>
      </c>
      <c r="M28" s="33">
        <v>0</v>
      </c>
      <c r="N28" s="33" t="e">
        <f t="shared" si="21"/>
        <v>#N/A</v>
      </c>
      <c r="O28" s="33" t="e">
        <f t="shared" si="22"/>
        <v>#N/A</v>
      </c>
      <c r="P28" s="8" t="s">
        <v>119</v>
      </c>
      <c r="Q28" s="9">
        <f t="shared" si="5"/>
        <v>50000</v>
      </c>
      <c r="R28" s="9">
        <f t="shared" si="6"/>
        <v>33333.333333333336</v>
      </c>
      <c r="S28" s="9">
        <f t="shared" si="7"/>
        <v>25000</v>
      </c>
      <c r="T28" s="9">
        <f t="shared" si="8"/>
        <v>20000</v>
      </c>
      <c r="U28" s="9">
        <f t="shared" si="9"/>
        <v>16666.666666666668</v>
      </c>
      <c r="V28" s="9">
        <f t="shared" si="10"/>
        <v>14285.714285714286</v>
      </c>
      <c r="W28" s="9">
        <f t="shared" si="11"/>
        <v>12500</v>
      </c>
      <c r="X28" s="9">
        <f t="shared" si="12"/>
        <v>11111.111111111111</v>
      </c>
      <c r="Y28" s="33">
        <f t="shared" si="3"/>
        <v>0</v>
      </c>
      <c r="Z28" s="33" t="str">
        <f t="shared" si="4"/>
        <v>T23</v>
      </c>
      <c r="AA28" s="35">
        <f t="shared" si="13"/>
        <v>0</v>
      </c>
      <c r="AB28" s="35">
        <f t="shared" si="14"/>
        <v>0</v>
      </c>
      <c r="AC28" s="35">
        <f t="shared" si="15"/>
        <v>0</v>
      </c>
      <c r="AD28" s="35">
        <f t="shared" si="16"/>
        <v>0</v>
      </c>
      <c r="AE28" s="35">
        <f t="shared" si="17"/>
        <v>0</v>
      </c>
      <c r="AF28" s="35">
        <f t="shared" si="18"/>
        <v>0</v>
      </c>
      <c r="AG28" s="35">
        <f t="shared" si="19"/>
        <v>0</v>
      </c>
      <c r="AH28" s="35">
        <f t="shared" si="20"/>
        <v>0</v>
      </c>
    </row>
    <row r="29" spans="1:34" s="8" customFormat="1" ht="18" customHeight="1">
      <c r="A29" s="24" t="s">
        <v>202</v>
      </c>
      <c r="B29" s="25" t="s">
        <v>202</v>
      </c>
      <c r="C29" s="25" t="s">
        <v>202</v>
      </c>
      <c r="D29" s="25">
        <v>0</v>
      </c>
      <c r="E29" s="25" t="s">
        <v>202</v>
      </c>
      <c r="F29" s="27" t="s">
        <v>202</v>
      </c>
      <c r="G29" s="28">
        <v>0</v>
      </c>
      <c r="H29" s="28">
        <v>0</v>
      </c>
      <c r="I29" s="29">
        <v>0</v>
      </c>
      <c r="J29" s="30"/>
      <c r="K29" s="31">
        <v>0.01</v>
      </c>
      <c r="L29" s="32">
        <f t="shared" si="0"/>
        <v>50000</v>
      </c>
      <c r="M29" s="33">
        <v>0</v>
      </c>
      <c r="N29" s="33" t="e">
        <f t="shared" si="21"/>
        <v>#N/A</v>
      </c>
      <c r="O29" s="33" t="e">
        <f t="shared" si="22"/>
        <v>#N/A</v>
      </c>
      <c r="P29" s="8" t="s">
        <v>120</v>
      </c>
      <c r="Q29" s="9">
        <f t="shared" si="5"/>
        <v>25000</v>
      </c>
      <c r="R29" s="9">
        <f t="shared" si="6"/>
        <v>16666.666666666668</v>
      </c>
      <c r="S29" s="9">
        <f t="shared" si="7"/>
        <v>12500</v>
      </c>
      <c r="T29" s="9">
        <f t="shared" si="8"/>
        <v>10000</v>
      </c>
      <c r="U29" s="9">
        <f t="shared" si="9"/>
        <v>8333.3333333333339</v>
      </c>
      <c r="V29" s="9">
        <f t="shared" si="10"/>
        <v>7142.8571428571431</v>
      </c>
      <c r="W29" s="9">
        <f t="shared" si="11"/>
        <v>6250</v>
      </c>
      <c r="X29" s="9">
        <f t="shared" si="12"/>
        <v>5555.5555555555557</v>
      </c>
      <c r="Y29" s="33">
        <f t="shared" si="3"/>
        <v>0</v>
      </c>
      <c r="Z29" s="33" t="str">
        <f t="shared" si="4"/>
        <v>T24</v>
      </c>
      <c r="AA29" s="35">
        <f t="shared" si="13"/>
        <v>0</v>
      </c>
      <c r="AB29" s="35">
        <f t="shared" si="14"/>
        <v>0</v>
      </c>
      <c r="AC29" s="35">
        <f t="shared" si="15"/>
        <v>0</v>
      </c>
      <c r="AD29" s="35">
        <f t="shared" si="16"/>
        <v>0</v>
      </c>
      <c r="AE29" s="35">
        <f t="shared" si="17"/>
        <v>0</v>
      </c>
      <c r="AF29" s="35">
        <f t="shared" si="18"/>
        <v>0</v>
      </c>
      <c r="AG29" s="35">
        <f t="shared" si="19"/>
        <v>0</v>
      </c>
      <c r="AH29" s="35">
        <f t="shared" si="20"/>
        <v>0</v>
      </c>
    </row>
    <row r="30" spans="1:34" ht="18" customHeight="1">
      <c r="A30" s="36"/>
      <c r="B30" s="37"/>
      <c r="C30" s="38"/>
      <c r="D30" s="39"/>
      <c r="E30" s="40"/>
      <c r="F30" s="41"/>
      <c r="G30" s="42"/>
      <c r="H30" s="42"/>
      <c r="I30" s="40"/>
      <c r="J30" s="43"/>
      <c r="K30" s="43"/>
      <c r="L30" s="43"/>
      <c r="M30" s="43"/>
      <c r="N30" s="43"/>
      <c r="O30" s="43"/>
      <c r="P30" s="8"/>
      <c r="Q30" s="9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34" ht="15">
      <c r="A31" s="36"/>
      <c r="B31" s="45"/>
      <c r="C31" s="46"/>
      <c r="D31" s="46"/>
      <c r="E31" s="46"/>
      <c r="F31" s="47"/>
      <c r="G31" s="48"/>
      <c r="H31" s="48"/>
      <c r="I31" s="36"/>
      <c r="J31" s="36"/>
      <c r="K31" s="36"/>
      <c r="L31" s="36"/>
      <c r="M31" s="36"/>
      <c r="N31" s="36"/>
      <c r="O31" s="36"/>
      <c r="P31" s="36"/>
      <c r="Q31" s="9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34" ht="15">
      <c r="A32" s="36"/>
      <c r="B32" s="45"/>
      <c r="C32" s="46"/>
      <c r="D32" s="46"/>
      <c r="E32" s="46"/>
      <c r="F32" s="47"/>
      <c r="G32" s="48"/>
      <c r="H32" s="48"/>
      <c r="I32" s="36"/>
      <c r="J32" s="36"/>
      <c r="K32" s="36"/>
      <c r="L32" s="36"/>
      <c r="M32" s="36"/>
      <c r="N32" s="36"/>
      <c r="O32" s="36"/>
      <c r="P32" s="36"/>
      <c r="Q32" s="9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15">
      <c r="A33" s="36"/>
      <c r="B33" s="45"/>
      <c r="C33" s="46"/>
      <c r="D33" s="46"/>
      <c r="E33" s="46"/>
      <c r="F33" s="47"/>
      <c r="G33" s="48"/>
      <c r="H33" s="48"/>
      <c r="I33" s="36"/>
      <c r="J33" s="36"/>
      <c r="K33" s="36"/>
      <c r="L33" s="36"/>
      <c r="M33" s="36"/>
      <c r="N33" s="36"/>
      <c r="O33" s="36"/>
      <c r="P33" s="36"/>
      <c r="Q33" s="9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5">
      <c r="A34" s="36"/>
      <c r="B34" s="45"/>
      <c r="C34" s="37"/>
      <c r="D34" s="39"/>
      <c r="E34" s="40"/>
      <c r="F34" s="41"/>
      <c r="G34" s="42"/>
      <c r="H34" s="42"/>
      <c r="I34" s="40"/>
      <c r="J34" s="43"/>
      <c r="K34" s="43"/>
      <c r="L34" s="43"/>
      <c r="M34" s="43"/>
      <c r="N34" s="43"/>
      <c r="O34" s="43"/>
      <c r="P34" s="8"/>
      <c r="Q34" s="9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>
      <c r="B35" s="45"/>
      <c r="P35" s="8"/>
      <c r="Q35" s="9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>
      <c r="A36" s="50"/>
      <c r="B36" s="50"/>
      <c r="I36" s="44"/>
      <c r="P36" s="8"/>
      <c r="Q36" s="9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>
      <c r="A37" s="50"/>
      <c r="B37" s="50"/>
      <c r="I37" s="44"/>
      <c r="P37" s="8"/>
      <c r="Q37" s="9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>
      <c r="A38" s="50"/>
      <c r="B38" s="50"/>
      <c r="I38" s="44"/>
      <c r="P38" s="8"/>
      <c r="Q38" s="9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>
      <c r="A39" s="50"/>
      <c r="B39" s="50"/>
      <c r="I39" s="44"/>
      <c r="P39" s="8"/>
      <c r="Q39" s="9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>
      <c r="A40" s="50"/>
      <c r="B40" s="50"/>
      <c r="I40" s="44"/>
      <c r="P40" s="8"/>
      <c r="Q40" s="9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>
      <c r="A41" s="50"/>
      <c r="B41" s="50"/>
      <c r="I41" s="44"/>
      <c r="P41" s="8"/>
      <c r="Q41" s="9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>
      <c r="A42" s="50"/>
      <c r="B42" s="50"/>
      <c r="I42" s="44"/>
      <c r="P42" s="8"/>
      <c r="Q42" s="9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>
      <c r="A43" s="50"/>
      <c r="B43" s="50"/>
      <c r="I43" s="44"/>
      <c r="P43" s="8"/>
      <c r="Q43" s="9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>
      <c r="A44" s="50"/>
      <c r="B44" s="50"/>
      <c r="I44" s="44"/>
      <c r="P44" s="8"/>
      <c r="Q44" s="9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>
      <c r="A45" s="50"/>
      <c r="B45" s="50"/>
      <c r="I45" s="44"/>
      <c r="P45" s="8"/>
      <c r="Q45" s="9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>
      <c r="A46" s="50"/>
      <c r="B46" s="50"/>
      <c r="I46" s="44"/>
      <c r="P46" s="8"/>
      <c r="Q46" s="9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>
      <c r="A47" s="50"/>
      <c r="B47" s="50"/>
      <c r="I47" s="44"/>
      <c r="P47" s="8"/>
      <c r="Q47" s="9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>
      <c r="A48" s="50"/>
      <c r="B48" s="50"/>
      <c r="I48" s="44"/>
      <c r="P48" s="8"/>
      <c r="Q48" s="9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>
      <c r="A49" s="50"/>
      <c r="B49" s="50"/>
      <c r="I49" s="44"/>
      <c r="P49" s="8"/>
      <c r="Q49" s="9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>
      <c r="A50" s="50"/>
      <c r="B50" s="50"/>
      <c r="I50" s="44"/>
      <c r="P50" s="8"/>
      <c r="Q50" s="9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>
      <c r="A51" s="50"/>
      <c r="B51" s="50"/>
      <c r="I51" s="44"/>
      <c r="P51" s="8"/>
      <c r="Q51" s="9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>
      <c r="A52" s="50"/>
      <c r="B52" s="50"/>
      <c r="I52" s="44"/>
      <c r="P52" s="8"/>
      <c r="Q52" s="9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>
      <c r="A53" s="50"/>
      <c r="B53" s="50"/>
      <c r="I53" s="44"/>
      <c r="P53" s="8"/>
      <c r="Q53" s="9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>
      <c r="A54" s="50"/>
      <c r="B54" s="50"/>
      <c r="I54" s="44"/>
      <c r="P54" s="8"/>
      <c r="Q54" s="9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>
      <c r="A55" s="50"/>
      <c r="B55" s="50"/>
      <c r="I55" s="44"/>
      <c r="P55" s="8"/>
      <c r="Q55" s="9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>
      <c r="A56" s="50"/>
      <c r="B56" s="50"/>
      <c r="I56" s="44"/>
      <c r="P56" s="8"/>
      <c r="Q56" s="9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>
      <c r="A57" s="50"/>
      <c r="B57" s="50"/>
      <c r="I57" s="44"/>
      <c r="P57" s="8"/>
      <c r="Q57" s="9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>
      <c r="A58" s="50"/>
      <c r="B58" s="50"/>
      <c r="I58" s="44"/>
      <c r="P58" s="8"/>
      <c r="Q58" s="9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>
      <c r="A59" s="50"/>
      <c r="B59" s="50"/>
      <c r="I59" s="44"/>
      <c r="P59" s="8"/>
      <c r="Q59" s="9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>
      <c r="A60" s="50"/>
      <c r="B60" s="50"/>
      <c r="I60" s="44"/>
      <c r="P60" s="8"/>
      <c r="Q60" s="9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>
      <c r="A61" s="50"/>
      <c r="B61" s="50"/>
      <c r="I61" s="44"/>
      <c r="P61" s="8"/>
      <c r="Q61" s="9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>
      <c r="A62" s="50"/>
      <c r="B62" s="50"/>
      <c r="I62" s="44"/>
      <c r="P62" s="8"/>
      <c r="Q62" s="9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>
      <c r="A63" s="50"/>
      <c r="B63" s="50"/>
      <c r="I63" s="44"/>
      <c r="P63" s="8"/>
      <c r="Q63" s="9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>
      <c r="A64" s="50"/>
      <c r="B64" s="50"/>
      <c r="I64" s="44"/>
      <c r="P64" s="8"/>
      <c r="Q64" s="9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>
      <c r="A65" s="50"/>
      <c r="B65" s="50"/>
      <c r="I65" s="44"/>
      <c r="P65" s="8"/>
      <c r="Q65" s="9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>
      <c r="A66" s="50"/>
      <c r="B66" s="50"/>
      <c r="I66" s="44"/>
      <c r="P66" s="8"/>
      <c r="Q66" s="9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>
      <c r="A67" s="50"/>
      <c r="B67" s="50"/>
      <c r="I67" s="44"/>
      <c r="P67" s="8"/>
      <c r="Q67" s="9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>
      <c r="A68" s="50"/>
      <c r="B68" s="50"/>
      <c r="I68" s="44"/>
      <c r="P68" s="8"/>
      <c r="Q68" s="9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>
      <c r="A69" s="50"/>
      <c r="B69" s="50"/>
      <c r="I69" s="44"/>
      <c r="P69" s="8"/>
      <c r="Q69" s="9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>
      <c r="A70" s="50"/>
      <c r="B70" s="50"/>
      <c r="I70" s="44"/>
      <c r="P70" s="8"/>
      <c r="Q70" s="9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>
      <c r="A71" s="50"/>
      <c r="B71" s="50"/>
      <c r="I71" s="44"/>
      <c r="P71" s="8"/>
      <c r="Q71" s="9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>
      <c r="A72" s="50"/>
      <c r="B72" s="50"/>
      <c r="I72" s="44"/>
      <c r="P72" s="8"/>
      <c r="Q72" s="9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>
      <c r="A73" s="50"/>
      <c r="B73" s="50"/>
      <c r="I73" s="44"/>
      <c r="P73" s="8"/>
      <c r="Q73" s="9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>
      <c r="A74" s="50"/>
      <c r="B74" s="50"/>
      <c r="I74" s="44"/>
      <c r="P74" s="8"/>
      <c r="Q74" s="9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>
      <c r="A75" s="50"/>
      <c r="B75" s="50"/>
      <c r="I75" s="44"/>
      <c r="P75" s="8"/>
      <c r="Q75" s="9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>
      <c r="A76" s="50"/>
      <c r="B76" s="50"/>
      <c r="I76" s="44"/>
      <c r="P76" s="8"/>
      <c r="Q76" s="9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>
      <c r="A77" s="50"/>
      <c r="B77" s="50"/>
      <c r="I77" s="44"/>
      <c r="P77" s="8"/>
      <c r="Q77" s="9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>
      <c r="A78" s="50"/>
      <c r="B78" s="50"/>
      <c r="I78" s="44"/>
      <c r="P78" s="8"/>
      <c r="Q78" s="9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>
      <c r="A79" s="50"/>
      <c r="B79" s="50"/>
      <c r="I79" s="44"/>
      <c r="P79" s="8"/>
      <c r="Q79" s="9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>
      <c r="A80" s="50"/>
      <c r="B80" s="50"/>
      <c r="I80" s="44"/>
      <c r="P80" s="8"/>
      <c r="Q80" s="9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>
      <c r="A81" s="50"/>
      <c r="B81" s="50"/>
      <c r="I81" s="44"/>
      <c r="P81" s="8"/>
      <c r="Q81" s="9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>
      <c r="A82" s="50"/>
      <c r="B82" s="50"/>
      <c r="I82" s="44"/>
      <c r="P82" s="8"/>
      <c r="Q82" s="9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>
      <c r="A83" s="50"/>
      <c r="B83" s="50"/>
      <c r="I83" s="44"/>
      <c r="P83" s="8"/>
      <c r="Q83" s="9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>
      <c r="A84" s="50"/>
      <c r="B84" s="50"/>
      <c r="I84" s="44"/>
      <c r="P84" s="8"/>
      <c r="Q84" s="9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>
      <c r="A85" s="50"/>
      <c r="B85" s="50"/>
      <c r="I85" s="44"/>
      <c r="P85" s="8"/>
      <c r="Q85" s="9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>
      <c r="A86" s="50"/>
      <c r="B86" s="50"/>
      <c r="I86" s="44"/>
      <c r="P86" s="8"/>
      <c r="Q86" s="9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>
      <c r="A87" s="50"/>
      <c r="B87" s="50"/>
      <c r="I87" s="44"/>
      <c r="P87" s="8"/>
      <c r="Q87" s="9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>
      <c r="A88" s="50"/>
      <c r="B88" s="50"/>
      <c r="I88" s="44"/>
      <c r="P88" s="8"/>
      <c r="Q88" s="9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>
      <c r="A89" s="50"/>
      <c r="B89" s="50"/>
      <c r="I89" s="44"/>
      <c r="P89" s="8"/>
      <c r="Q89" s="9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>
      <c r="A90" s="50"/>
      <c r="B90" s="50"/>
      <c r="I90" s="44"/>
      <c r="P90" s="8"/>
      <c r="Q90" s="9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>
      <c r="A91" s="50"/>
      <c r="B91" s="50"/>
      <c r="I91" s="44"/>
      <c r="P91" s="8"/>
      <c r="Q91" s="9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>
      <c r="A92" s="50"/>
      <c r="B92" s="50"/>
      <c r="I92" s="44"/>
      <c r="P92" s="8"/>
      <c r="Q92" s="9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:28">
      <c r="A93" s="50"/>
      <c r="B93" s="50"/>
      <c r="I93" s="44"/>
      <c r="P93" s="8"/>
      <c r="Q93" s="9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>
      <c r="A94" s="50"/>
      <c r="B94" s="50"/>
      <c r="I94" s="44"/>
      <c r="P94" s="53"/>
      <c r="Q94" s="44"/>
    </row>
    <row r="95" spans="1:28">
      <c r="A95" s="50"/>
      <c r="B95" s="50"/>
      <c r="I95" s="44"/>
      <c r="P95" s="53"/>
      <c r="Q95" s="44"/>
    </row>
    <row r="96" spans="1:28">
      <c r="A96" s="50"/>
      <c r="B96" s="50"/>
      <c r="I96" s="44"/>
      <c r="P96" s="53"/>
      <c r="Q96" s="44"/>
    </row>
    <row r="97" spans="1:17">
      <c r="A97" s="50"/>
      <c r="B97" s="50"/>
      <c r="I97" s="44"/>
      <c r="P97" s="53"/>
      <c r="Q97" s="44"/>
    </row>
    <row r="98" spans="1:17">
      <c r="A98" s="50"/>
      <c r="B98" s="50"/>
      <c r="I98" s="44"/>
      <c r="P98" s="53"/>
      <c r="Q98" s="44"/>
    </row>
    <row r="99" spans="1:17">
      <c r="A99" s="50"/>
      <c r="B99" s="50"/>
      <c r="I99" s="44"/>
      <c r="P99" s="53"/>
      <c r="Q99" s="44"/>
    </row>
    <row r="100" spans="1:17">
      <c r="A100" s="50"/>
      <c r="B100" s="50"/>
      <c r="I100" s="44"/>
      <c r="P100" s="53"/>
      <c r="Q100" s="44"/>
    </row>
    <row r="101" spans="1:17">
      <c r="A101" s="50"/>
      <c r="B101" s="50"/>
      <c r="I101" s="44"/>
      <c r="P101" s="53"/>
      <c r="Q101" s="44"/>
    </row>
    <row r="102" spans="1:17">
      <c r="A102" s="50"/>
      <c r="B102" s="50"/>
      <c r="I102" s="44"/>
      <c r="P102" s="53"/>
      <c r="Q102" s="44"/>
    </row>
    <row r="103" spans="1:17">
      <c r="A103" s="50"/>
      <c r="B103" s="50"/>
      <c r="I103" s="44"/>
      <c r="P103" s="53"/>
      <c r="Q103" s="44"/>
    </row>
    <row r="104" spans="1:17">
      <c r="A104" s="50"/>
      <c r="B104" s="50"/>
      <c r="I104" s="44"/>
      <c r="P104" s="53"/>
      <c r="Q104" s="44"/>
    </row>
  </sheetData>
  <mergeCells count="6">
    <mergeCell ref="K5:L5"/>
    <mergeCell ref="A1:L1"/>
    <mergeCell ref="A2:L2"/>
    <mergeCell ref="A3:I4"/>
    <mergeCell ref="K3:L3"/>
    <mergeCell ref="K4:L4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"/>
  <sheetViews>
    <sheetView showZeros="0" zoomScale="93" zoomScaleNormal="93" workbookViewId="0">
      <selection activeCell="K3" sqref="K3"/>
    </sheetView>
  </sheetViews>
  <sheetFormatPr defaultColWidth="8.69140625" defaultRowHeight="12.45"/>
  <cols>
    <col min="1" max="1" width="6" style="44" customWidth="1"/>
    <col min="2" max="2" width="12.07421875" style="143" customWidth="1"/>
    <col min="3" max="3" width="6.61328125" style="156" customWidth="1"/>
    <col min="4" max="4" width="4.07421875" style="44" customWidth="1"/>
    <col min="5" max="5" width="11.4609375" style="44" customWidth="1"/>
    <col min="6" max="6" width="12.07421875" style="142" customWidth="1"/>
    <col min="7" max="7" width="4" style="44" customWidth="1"/>
    <col min="8" max="8" width="12.61328125" style="44" customWidth="1"/>
    <col min="9" max="9" width="9.3828125" style="141" customWidth="1"/>
    <col min="10" max="10" width="4.15234375" style="44" customWidth="1"/>
    <col min="11" max="11" width="10.4609375" style="44" customWidth="1"/>
    <col min="12" max="12" width="8.69140625" style="141"/>
    <col min="13" max="16384" width="8.69140625" style="44"/>
  </cols>
  <sheetData>
    <row r="1" spans="1:12">
      <c r="A1" s="220" t="s">
        <v>91</v>
      </c>
      <c r="B1" s="220"/>
      <c r="C1" s="220"/>
      <c r="D1" s="155"/>
      <c r="E1" s="220" t="s">
        <v>121</v>
      </c>
      <c r="F1" s="220"/>
      <c r="G1" s="155"/>
      <c r="H1" s="220" t="s">
        <v>122</v>
      </c>
      <c r="I1" s="220"/>
      <c r="J1" s="155"/>
      <c r="K1" s="220" t="s">
        <v>206</v>
      </c>
      <c r="L1" s="220"/>
    </row>
    <row r="2" spans="1:12">
      <c r="A2" s="151">
        <v>1</v>
      </c>
      <c r="B2" s="148" t="str">
        <f>Stilling!B3</f>
        <v>Erik M.</v>
      </c>
      <c r="C2" s="151">
        <f>Stilling!C3</f>
        <v>38</v>
      </c>
      <c r="D2" s="146"/>
      <c r="E2" s="150" t="str">
        <f>Stilling!F3</f>
        <v>René S.</v>
      </c>
      <c r="F2" s="149">
        <f>Stilling!G3</f>
        <v>3170000</v>
      </c>
      <c r="G2" s="146"/>
      <c r="H2" s="148" t="str">
        <f>Stilling!J3</f>
        <v>Erik M.</v>
      </c>
      <c r="I2" s="151">
        <f>Stilling!K3</f>
        <v>90</v>
      </c>
      <c r="J2" s="146"/>
      <c r="K2" s="154" t="str">
        <f>Stilling!N3</f>
        <v>Kim P</v>
      </c>
      <c r="L2" s="147">
        <f>Stilling!O3</f>
        <v>1</v>
      </c>
    </row>
    <row r="3" spans="1:12">
      <c r="A3" s="151">
        <v>2</v>
      </c>
      <c r="B3" s="148" t="str">
        <f>Stilling!B4</f>
        <v>Ole S.</v>
      </c>
      <c r="C3" s="151">
        <f>Stilling!C4</f>
        <v>32</v>
      </c>
      <c r="D3" s="146"/>
      <c r="E3" s="150" t="str">
        <f>Stilling!F4</f>
        <v>Erik M.</v>
      </c>
      <c r="F3" s="149">
        <f>Stilling!G4</f>
        <v>2970000</v>
      </c>
      <c r="G3" s="146"/>
      <c r="H3" s="148" t="str">
        <f>Stilling!J4</f>
        <v>Morten C.</v>
      </c>
      <c r="I3" s="151">
        <f>Stilling!K4</f>
        <v>95</v>
      </c>
      <c r="J3" s="146"/>
      <c r="K3" s="154" t="str">
        <f>Stilling!N4</f>
        <v>Martin K</v>
      </c>
      <c r="L3" s="147">
        <f>Stilling!O4</f>
        <v>1.96</v>
      </c>
    </row>
    <row r="4" spans="1:12">
      <c r="A4" s="151">
        <v>3</v>
      </c>
      <c r="B4" s="148" t="str">
        <f>Stilling!B5</f>
        <v>Morten C.</v>
      </c>
      <c r="C4" s="151">
        <f>Stilling!C5</f>
        <v>31</v>
      </c>
      <c r="D4" s="146"/>
      <c r="E4" s="150" t="str">
        <f>Stilling!F5</f>
        <v>Ole S.</v>
      </c>
      <c r="F4" s="149">
        <f>Stilling!G5</f>
        <v>2900000</v>
      </c>
      <c r="G4" s="146"/>
      <c r="H4" s="148" t="str">
        <f>Stilling!J5</f>
        <v>Karsten V.</v>
      </c>
      <c r="I4" s="151">
        <f>Stilling!K5</f>
        <v>99</v>
      </c>
      <c r="J4" s="146"/>
      <c r="K4" s="154" t="str">
        <f>Stilling!N5</f>
        <v>Peder C.</v>
      </c>
      <c r="L4" s="147">
        <f>Stilling!O5</f>
        <v>2.02</v>
      </c>
    </row>
    <row r="5" spans="1:12">
      <c r="A5" s="151">
        <v>4</v>
      </c>
      <c r="B5" s="148" t="str">
        <f>Stilling!B6</f>
        <v>René S.</v>
      </c>
      <c r="C5" s="151">
        <f>Stilling!C6</f>
        <v>29</v>
      </c>
      <c r="D5" s="146"/>
      <c r="E5" s="150" t="str">
        <f>Stilling!F6</f>
        <v>Kim P.</v>
      </c>
      <c r="F5" s="149">
        <f>Stilling!G6</f>
        <v>2730000</v>
      </c>
      <c r="G5" s="146"/>
      <c r="H5" s="148" t="str">
        <f>Stilling!J6</f>
        <v>Carsten L.</v>
      </c>
      <c r="I5" s="151">
        <f>Stilling!K6</f>
        <v>99</v>
      </c>
      <c r="J5" s="146"/>
      <c r="K5" s="154" t="str">
        <f>Stilling!N6</f>
        <v>René S.</v>
      </c>
      <c r="L5" s="147">
        <f>Stilling!O6</f>
        <v>2.62</v>
      </c>
    </row>
    <row r="6" spans="1:12">
      <c r="A6" s="151">
        <v>5</v>
      </c>
      <c r="B6" s="148" t="str">
        <f>Stilling!B7</f>
        <v>Martin K.</v>
      </c>
      <c r="C6" s="151">
        <f>Stilling!C7</f>
        <v>28</v>
      </c>
      <c r="D6" s="146"/>
      <c r="E6" s="150" t="str">
        <f>Stilling!F7</f>
        <v>Karsten V.</v>
      </c>
      <c r="F6" s="149">
        <f>Stilling!G7</f>
        <v>2470000</v>
      </c>
      <c r="G6" s="146"/>
      <c r="H6" s="148" t="str">
        <f>Stilling!J7</f>
        <v>Anders N.</v>
      </c>
      <c r="I6" s="151">
        <f>Stilling!K7</f>
        <v>102</v>
      </c>
      <c r="J6" s="146"/>
      <c r="K6" s="154" t="str">
        <f>Stilling!N7</f>
        <v>Anders N</v>
      </c>
      <c r="L6" s="147">
        <f>Stilling!O7</f>
        <v>3.53</v>
      </c>
    </row>
    <row r="7" spans="1:12">
      <c r="A7" s="151">
        <v>6</v>
      </c>
      <c r="B7" s="148" t="str">
        <f>Stilling!B8</f>
        <v>Carsten L.</v>
      </c>
      <c r="C7" s="151">
        <f>Stilling!C8</f>
        <v>28</v>
      </c>
      <c r="D7" s="146"/>
      <c r="E7" s="150" t="str">
        <f>Stilling!F8</f>
        <v>Morten C.</v>
      </c>
      <c r="F7" s="149">
        <f>Stilling!G8</f>
        <v>2390000</v>
      </c>
      <c r="G7" s="146"/>
      <c r="H7" s="148" t="str">
        <f>Stilling!J8</f>
        <v>René S.</v>
      </c>
      <c r="I7" s="151">
        <f>Stilling!K8</f>
        <v>103</v>
      </c>
      <c r="J7" s="146"/>
      <c r="K7" s="154" t="str">
        <f>Stilling!N8</f>
        <v>Henning B.</v>
      </c>
      <c r="L7" s="147">
        <f>Stilling!O8</f>
        <v>6.52</v>
      </c>
    </row>
    <row r="8" spans="1:12">
      <c r="A8" s="151">
        <v>7</v>
      </c>
      <c r="B8" s="148" t="str">
        <f>Stilling!B9</f>
        <v>Karsten V.</v>
      </c>
      <c r="C8" s="151">
        <f>Stilling!C9</f>
        <v>27</v>
      </c>
      <c r="D8" s="146"/>
      <c r="E8" s="150" t="str">
        <f>Stilling!F9</f>
        <v>Martin K.</v>
      </c>
      <c r="F8" s="149">
        <f>Stilling!G9</f>
        <v>2320000</v>
      </c>
      <c r="G8" s="146"/>
      <c r="H8" s="148" t="str">
        <f>Stilling!J9</f>
        <v>Kim P.</v>
      </c>
      <c r="I8" s="151">
        <f>Stilling!K9</f>
        <v>103</v>
      </c>
      <c r="J8" s="146"/>
      <c r="K8" s="154" t="str">
        <f>Stilling!N9</f>
        <v>Karsten V.</v>
      </c>
      <c r="L8" s="147">
        <f>Stilling!O9</f>
        <v>8.23</v>
      </c>
    </row>
    <row r="9" spans="1:12">
      <c r="A9" s="151">
        <v>8</v>
      </c>
      <c r="B9" s="148" t="str">
        <f>Stilling!B10</f>
        <v>Steen N.</v>
      </c>
      <c r="C9" s="151">
        <f>Stilling!C10</f>
        <v>25</v>
      </c>
      <c r="D9" s="146"/>
      <c r="E9" s="150" t="str">
        <f>Stilling!F10</f>
        <v>Steen N.</v>
      </c>
      <c r="F9" s="149">
        <f>Stilling!G10</f>
        <v>2250000</v>
      </c>
      <c r="G9" s="146"/>
      <c r="H9" s="148" t="str">
        <f>Stilling!J10</f>
        <v>Henning B.</v>
      </c>
      <c r="I9" s="151">
        <f>Stilling!K10</f>
        <v>104</v>
      </c>
      <c r="J9" s="146"/>
      <c r="K9" s="154">
        <f>Stilling!N10</f>
        <v>0</v>
      </c>
      <c r="L9" s="147">
        <f>Stilling!O10</f>
        <v>0</v>
      </c>
    </row>
    <row r="10" spans="1:12">
      <c r="A10" s="151">
        <v>9</v>
      </c>
      <c r="B10" s="148" t="str">
        <f>Stilling!B11</f>
        <v>Kim P.</v>
      </c>
      <c r="C10" s="151">
        <f>Stilling!C11</f>
        <v>25</v>
      </c>
      <c r="D10" s="146"/>
      <c r="E10" s="150" t="str">
        <f>Stilling!F11</f>
        <v>Carsten L.</v>
      </c>
      <c r="F10" s="149">
        <f>Stilling!G11</f>
        <v>2250000</v>
      </c>
      <c r="G10" s="146"/>
      <c r="H10" s="148" t="str">
        <f>Stilling!J11</f>
        <v>Martin K.</v>
      </c>
      <c r="I10" s="151">
        <f>Stilling!K11</f>
        <v>104</v>
      </c>
      <c r="J10" s="146"/>
      <c r="K10" s="154">
        <f>Stilling!N11</f>
        <v>0</v>
      </c>
      <c r="L10" s="147">
        <f>Stilling!O11</f>
        <v>0</v>
      </c>
    </row>
    <row r="11" spans="1:12">
      <c r="A11" s="151">
        <v>10</v>
      </c>
      <c r="B11" s="148" t="str">
        <f>Stilling!B12</f>
        <v>Martin A.</v>
      </c>
      <c r="C11" s="151">
        <f>Stilling!C12</f>
        <v>23</v>
      </c>
      <c r="D11" s="146"/>
      <c r="E11" s="150" t="str">
        <f>Stilling!F12</f>
        <v>Anders N.</v>
      </c>
      <c r="F11" s="149">
        <f>Stilling!G12</f>
        <v>2210000</v>
      </c>
      <c r="G11" s="146"/>
      <c r="H11" s="148" t="str">
        <f>Stilling!J12</f>
        <v>Jan H.</v>
      </c>
      <c r="I11" s="151">
        <f>Stilling!K12</f>
        <v>104</v>
      </c>
      <c r="J11" s="146"/>
      <c r="K11" s="154">
        <f>Stilling!N12</f>
        <v>0</v>
      </c>
      <c r="L11" s="147">
        <f>Stilling!O12</f>
        <v>0</v>
      </c>
    </row>
    <row r="12" spans="1:12">
      <c r="A12" s="151">
        <v>11</v>
      </c>
      <c r="B12" s="148" t="str">
        <f>Stilling!B13</f>
        <v>Anders N.</v>
      </c>
      <c r="C12" s="151">
        <f>Stilling!C13</f>
        <v>22</v>
      </c>
      <c r="D12" s="146"/>
      <c r="E12" s="150" t="str">
        <f>Stilling!F13</f>
        <v>Martin A.</v>
      </c>
      <c r="F12" s="149">
        <f>Stilling!G13</f>
        <v>2070000</v>
      </c>
      <c r="G12" s="146"/>
      <c r="H12" s="148" t="str">
        <f>Stilling!J13</f>
        <v>Børge H.</v>
      </c>
      <c r="I12" s="151">
        <f>Stilling!K13</f>
        <v>105</v>
      </c>
      <c r="J12" s="146"/>
      <c r="K12" s="220" t="s">
        <v>205</v>
      </c>
      <c r="L12" s="220"/>
    </row>
    <row r="13" spans="1:12">
      <c r="A13" s="151">
        <v>12</v>
      </c>
      <c r="B13" s="148" t="str">
        <f>Stilling!B14</f>
        <v>Peder C.</v>
      </c>
      <c r="C13" s="151">
        <f>Stilling!C14</f>
        <v>22</v>
      </c>
      <c r="D13" s="146"/>
      <c r="E13" s="150" t="str">
        <f>Stilling!F14</f>
        <v>Jens L.</v>
      </c>
      <c r="F13" s="149">
        <f>Stilling!G14</f>
        <v>2050000</v>
      </c>
      <c r="G13" s="146"/>
      <c r="H13" s="148" t="str">
        <f>Stilling!J14</f>
        <v>Robin T.</v>
      </c>
      <c r="I13" s="151">
        <f>Stilling!K14</f>
        <v>105</v>
      </c>
      <c r="J13" s="146"/>
      <c r="K13" s="148">
        <f>Stilling!N16</f>
        <v>0</v>
      </c>
      <c r="L13" s="148">
        <f>Stilling!O16</f>
        <v>0</v>
      </c>
    </row>
    <row r="14" spans="1:12">
      <c r="A14" s="151">
        <v>13</v>
      </c>
      <c r="B14" s="148" t="str">
        <f>Stilling!B15</f>
        <v>Jens L.</v>
      </c>
      <c r="C14" s="151">
        <f>Stilling!C15</f>
        <v>22</v>
      </c>
      <c r="D14" s="146"/>
      <c r="E14" s="150" t="str">
        <f>Stilling!F15</f>
        <v>Peder C.</v>
      </c>
      <c r="F14" s="149">
        <f>Stilling!G15</f>
        <v>1900000</v>
      </c>
      <c r="G14" s="146"/>
      <c r="H14" s="148" t="str">
        <f>Stilling!J15</f>
        <v>Jens L.</v>
      </c>
      <c r="I14" s="151">
        <f>Stilling!K15</f>
        <v>105</v>
      </c>
      <c r="J14" s="146"/>
      <c r="K14" s="148">
        <f>Stilling!N17</f>
        <v>0</v>
      </c>
      <c r="L14" s="148">
        <f>Stilling!O17</f>
        <v>0</v>
      </c>
    </row>
    <row r="15" spans="1:12">
      <c r="A15" s="151">
        <v>14</v>
      </c>
      <c r="B15" s="148" t="str">
        <f>Stilling!B16</f>
        <v>Jan H.</v>
      </c>
      <c r="C15" s="151">
        <f>Stilling!C16</f>
        <v>18</v>
      </c>
      <c r="D15" s="146"/>
      <c r="E15" s="150" t="str">
        <f>Stilling!F16</f>
        <v>Jan H.</v>
      </c>
      <c r="F15" s="149">
        <f>Stilling!G16</f>
        <v>1570000</v>
      </c>
      <c r="G15" s="146"/>
      <c r="H15" s="148" t="str">
        <f>Stilling!J16</f>
        <v>Claus J.</v>
      </c>
      <c r="I15" s="151">
        <f>Stilling!K16</f>
        <v>106</v>
      </c>
      <c r="J15" s="146"/>
      <c r="K15" s="148">
        <f>Stilling!N18</f>
        <v>0</v>
      </c>
      <c r="L15" s="148">
        <f>Stilling!O18</f>
        <v>0</v>
      </c>
    </row>
    <row r="16" spans="1:12">
      <c r="A16" s="151">
        <v>15</v>
      </c>
      <c r="B16" s="148" t="str">
        <f>Stilling!B17</f>
        <v>Bo H.</v>
      </c>
      <c r="C16" s="151">
        <f>Stilling!C17</f>
        <v>11</v>
      </c>
      <c r="D16" s="146"/>
      <c r="E16" s="150" t="str">
        <f>Stilling!F17</f>
        <v>Bo H.</v>
      </c>
      <c r="F16" s="149">
        <f>Stilling!G17</f>
        <v>1210000</v>
      </c>
      <c r="G16" s="146"/>
      <c r="H16" s="148" t="str">
        <f>Stilling!J17</f>
        <v>Bo H.</v>
      </c>
      <c r="I16" s="151">
        <f>Stilling!K17</f>
        <v>106</v>
      </c>
      <c r="J16" s="146"/>
      <c r="K16" s="148">
        <f>Stilling!N19</f>
        <v>0</v>
      </c>
      <c r="L16" s="148">
        <f>Stilling!O19</f>
        <v>0</v>
      </c>
    </row>
    <row r="17" spans="1:12">
      <c r="A17" s="151">
        <v>16</v>
      </c>
      <c r="B17" s="148" t="str">
        <f>Stilling!B18</f>
        <v>Børge H.</v>
      </c>
      <c r="C17" s="151">
        <f>Stilling!C18</f>
        <v>8</v>
      </c>
      <c r="D17" s="146"/>
      <c r="E17" s="150" t="str">
        <f>Stilling!F18</f>
        <v>Børge H.</v>
      </c>
      <c r="F17" s="149">
        <f>Stilling!G18</f>
        <v>950000</v>
      </c>
      <c r="G17" s="146"/>
      <c r="H17" s="148" t="str">
        <f>Stilling!J18</f>
        <v>Steen N.</v>
      </c>
      <c r="I17" s="151">
        <f>Stilling!K18</f>
        <v>106</v>
      </c>
      <c r="J17" s="146"/>
      <c r="K17" s="148">
        <f>Stilling!N20</f>
        <v>0</v>
      </c>
      <c r="L17" s="148">
        <f>Stilling!O20</f>
        <v>0</v>
      </c>
    </row>
    <row r="18" spans="1:12">
      <c r="A18" s="151">
        <v>17</v>
      </c>
      <c r="B18" s="148" t="str">
        <f>Stilling!B19</f>
        <v>Henning B.</v>
      </c>
      <c r="C18" s="151">
        <f>Stilling!C19</f>
        <v>5</v>
      </c>
      <c r="D18" s="146"/>
      <c r="E18" s="150" t="str">
        <f>Stilling!F19</f>
        <v>Henning B.</v>
      </c>
      <c r="F18" s="149">
        <f>Stilling!G19</f>
        <v>870000</v>
      </c>
      <c r="G18" s="146"/>
      <c r="H18" s="148" t="str">
        <f>Stilling!J19</f>
        <v>Jesper V.</v>
      </c>
      <c r="I18" s="151">
        <f>Stilling!K19</f>
        <v>106</v>
      </c>
      <c r="J18" s="146"/>
      <c r="K18" s="153"/>
      <c r="L18" s="152"/>
    </row>
    <row r="19" spans="1:12">
      <c r="A19" s="151">
        <v>18</v>
      </c>
      <c r="B19" s="148" t="str">
        <f>Stilling!B20</f>
        <v>Jesper V.</v>
      </c>
      <c r="C19" s="151">
        <f>Stilling!C20</f>
        <v>4</v>
      </c>
      <c r="D19" s="146"/>
      <c r="E19" s="150" t="str">
        <f>Stilling!F20</f>
        <v>Jesper V.</v>
      </c>
      <c r="F19" s="149">
        <f>Stilling!G20</f>
        <v>520000</v>
      </c>
      <c r="G19" s="146"/>
      <c r="H19" s="148" t="str">
        <f>Stilling!J20</f>
        <v>Ole S.</v>
      </c>
      <c r="I19" s="151">
        <f>Stilling!K20</f>
        <v>107</v>
      </c>
      <c r="J19" s="146"/>
      <c r="K19" s="153"/>
      <c r="L19" s="152"/>
    </row>
    <row r="20" spans="1:12">
      <c r="A20" s="151">
        <v>19</v>
      </c>
      <c r="B20" s="148" t="str">
        <f>Stilling!B21</f>
        <v>Claus J.</v>
      </c>
      <c r="C20" s="151">
        <f>Stilling!C21</f>
        <v>4</v>
      </c>
      <c r="D20" s="146"/>
      <c r="E20" s="150" t="str">
        <f>Stilling!F21</f>
        <v>Claus J.</v>
      </c>
      <c r="F20" s="149">
        <f>Stilling!G21</f>
        <v>440000</v>
      </c>
      <c r="G20" s="146"/>
      <c r="H20" s="148" t="str">
        <f>Stilling!J21</f>
        <v>Torben J.</v>
      </c>
      <c r="I20" s="151">
        <f>Stilling!K21</f>
        <v>108</v>
      </c>
      <c r="J20" s="146"/>
      <c r="K20" s="153"/>
      <c r="L20" s="152"/>
    </row>
    <row r="21" spans="1:12">
      <c r="A21" s="151">
        <v>20</v>
      </c>
      <c r="B21" s="148" t="str">
        <f>Stilling!B22</f>
        <v>Robin T.</v>
      </c>
      <c r="C21" s="151">
        <f>Stilling!C22</f>
        <v>3</v>
      </c>
      <c r="D21" s="146"/>
      <c r="E21" s="150" t="str">
        <f>Stilling!F22</f>
        <v>Robin T.</v>
      </c>
      <c r="F21" s="149">
        <f>Stilling!G22</f>
        <v>250000</v>
      </c>
      <c r="G21" s="146"/>
      <c r="H21" s="148" t="str">
        <f>Stilling!J22</f>
        <v>Martin A.</v>
      </c>
      <c r="I21" s="151">
        <f>Stilling!K22</f>
        <v>109</v>
      </c>
      <c r="J21" s="146"/>
      <c r="K21" s="153"/>
      <c r="L21" s="152"/>
    </row>
    <row r="22" spans="1:12">
      <c r="A22" s="151">
        <v>21</v>
      </c>
      <c r="B22" s="148" t="str">
        <f>Stilling!B23</f>
        <v>Torben J.</v>
      </c>
      <c r="C22" s="151">
        <f>Stilling!C23</f>
        <v>0</v>
      </c>
      <c r="D22" s="146"/>
      <c r="E22" s="150" t="str">
        <f>Stilling!F23</f>
        <v>Torben J.</v>
      </c>
      <c r="F22" s="149">
        <f>Stilling!G23</f>
        <v>100000</v>
      </c>
      <c r="G22" s="146"/>
      <c r="H22" s="148" t="str">
        <f>Stilling!J23</f>
        <v>Per. N.</v>
      </c>
      <c r="I22" s="151">
        <f>Stilling!K23</f>
        <v>110</v>
      </c>
      <c r="J22" s="146"/>
      <c r="K22" s="145"/>
      <c r="L22" s="144"/>
    </row>
    <row r="23" spans="1:12">
      <c r="A23" s="151">
        <v>22</v>
      </c>
      <c r="B23" s="148" t="str">
        <f>Stilling!B24</f>
        <v>John S.</v>
      </c>
      <c r="C23" s="151">
        <f>Stilling!C24</f>
        <v>0</v>
      </c>
      <c r="D23" s="146"/>
      <c r="E23" s="150" t="str">
        <f>Stilling!F24</f>
        <v>Per. N.</v>
      </c>
      <c r="F23" s="149">
        <f>Stilling!G24</f>
        <v>100000</v>
      </c>
      <c r="G23" s="146"/>
      <c r="H23" s="148" t="str">
        <f>Stilling!J24</f>
        <v>John S.</v>
      </c>
      <c r="I23" s="151">
        <f>Stilling!K24</f>
        <v>111</v>
      </c>
      <c r="J23" s="146"/>
      <c r="K23" s="145"/>
      <c r="L23" s="144"/>
    </row>
    <row r="24" spans="1:12">
      <c r="A24" s="151">
        <v>23</v>
      </c>
      <c r="B24" s="148" t="str">
        <f>Stilling!B25</f>
        <v>Per. N.</v>
      </c>
      <c r="C24" s="151">
        <f>Stilling!C25</f>
        <v>0</v>
      </c>
      <c r="D24" s="146"/>
      <c r="E24" s="150" t="str">
        <f>Stilling!F25</f>
        <v>John S.</v>
      </c>
      <c r="F24" s="149">
        <f>Stilling!G25</f>
        <v>0</v>
      </c>
      <c r="G24" s="146"/>
      <c r="H24" s="148" t="str">
        <f>Stilling!J25</f>
        <v>Henning V.</v>
      </c>
      <c r="I24" s="151">
        <f>Stilling!K25</f>
        <v>111</v>
      </c>
      <c r="J24" s="146"/>
      <c r="K24" s="145"/>
      <c r="L24" s="144"/>
    </row>
    <row r="25" spans="1:12">
      <c r="A25" s="151">
        <v>24</v>
      </c>
      <c r="B25" s="148" t="str">
        <f>Stilling!B26</f>
        <v>Henning V.</v>
      </c>
      <c r="C25" s="151">
        <f>Stilling!C26</f>
        <v>0</v>
      </c>
      <c r="D25" s="146"/>
      <c r="E25" s="150" t="str">
        <f>Stilling!F26</f>
        <v>Henning V.</v>
      </c>
      <c r="F25" s="149">
        <f>Stilling!G26</f>
        <v>0</v>
      </c>
      <c r="G25" s="146"/>
      <c r="H25" s="148" t="str">
        <f>Stilling!J26</f>
        <v>Peder C.</v>
      </c>
      <c r="I25" s="151">
        <f>Stilling!K26</f>
        <v>113</v>
      </c>
      <c r="J25" s="146"/>
      <c r="K25" s="145"/>
      <c r="L25" s="144"/>
    </row>
  </sheetData>
  <mergeCells count="5">
    <mergeCell ref="A1:C1"/>
    <mergeCell ref="E1:F1"/>
    <mergeCell ref="H1:I1"/>
    <mergeCell ref="K1:L1"/>
    <mergeCell ref="K12:L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21"/>
  <sheetViews>
    <sheetView showZeros="0" zoomScale="93" zoomScaleNormal="93" workbookViewId="0">
      <selection activeCell="C1" sqref="C1:D1048576"/>
    </sheetView>
  </sheetViews>
  <sheetFormatPr defaultColWidth="9.23046875" defaultRowHeight="12.45"/>
  <cols>
    <col min="1" max="1" width="4.07421875" style="142" customWidth="1"/>
    <col min="2" max="2" width="10.07421875" style="44" customWidth="1"/>
    <col min="3" max="3" width="4.61328125" style="142" customWidth="1"/>
    <col min="4" max="4" width="4.4609375" style="142" customWidth="1"/>
    <col min="5" max="5" width="2.07421875" style="142" customWidth="1"/>
    <col min="6" max="14" width="2.61328125" style="142" customWidth="1"/>
    <col min="15" max="15" width="1.61328125" style="142" customWidth="1"/>
    <col min="16" max="24" width="2.61328125" style="142" customWidth="1"/>
    <col min="25" max="25" width="1.61328125" style="142" customWidth="1"/>
    <col min="26" max="34" width="2.61328125" style="142" customWidth="1"/>
    <col min="35" max="16384" width="9.23046875" style="44"/>
  </cols>
  <sheetData>
    <row r="1" spans="1:34" s="8" customFormat="1" ht="34.5" customHeight="1">
      <c r="A1" s="188"/>
      <c r="C1" s="221" t="s">
        <v>49</v>
      </c>
      <c r="D1" s="221" t="s">
        <v>230</v>
      </c>
      <c r="E1" s="82"/>
      <c r="F1" s="223" t="s">
        <v>225</v>
      </c>
      <c r="G1" s="223"/>
      <c r="H1" s="223"/>
      <c r="I1" s="223"/>
      <c r="J1" s="223"/>
      <c r="K1" s="223"/>
      <c r="L1" s="223"/>
      <c r="M1" s="223"/>
      <c r="N1" s="223"/>
      <c r="O1" s="82"/>
      <c r="P1" s="223" t="s">
        <v>224</v>
      </c>
      <c r="Q1" s="223"/>
      <c r="R1" s="223"/>
      <c r="S1" s="223"/>
      <c r="T1" s="223"/>
      <c r="U1" s="223"/>
      <c r="V1" s="223"/>
      <c r="W1" s="223"/>
      <c r="X1" s="223"/>
      <c r="Y1" s="82"/>
      <c r="Z1" s="223" t="s">
        <v>223</v>
      </c>
      <c r="AA1" s="223"/>
      <c r="AB1" s="223"/>
      <c r="AC1" s="223"/>
      <c r="AD1" s="223"/>
      <c r="AE1" s="223"/>
      <c r="AF1" s="223"/>
      <c r="AG1" s="223"/>
      <c r="AH1" s="223"/>
    </row>
    <row r="2" spans="1:34" s="8" customFormat="1" ht="21" customHeight="1">
      <c r="A2" s="188"/>
      <c r="C2" s="222"/>
      <c r="D2" s="222"/>
      <c r="E2" s="82"/>
      <c r="F2" s="187">
        <v>1</v>
      </c>
      <c r="G2" s="187">
        <v>2</v>
      </c>
      <c r="H2" s="187">
        <v>3</v>
      </c>
      <c r="I2" s="187">
        <v>4</v>
      </c>
      <c r="J2" s="187">
        <v>5</v>
      </c>
      <c r="K2" s="187">
        <v>6</v>
      </c>
      <c r="L2" s="187">
        <v>7</v>
      </c>
      <c r="M2" s="187">
        <v>8</v>
      </c>
      <c r="N2" s="187">
        <v>9</v>
      </c>
      <c r="O2" s="82"/>
      <c r="P2" s="187">
        <v>1</v>
      </c>
      <c r="Q2" s="187">
        <v>2</v>
      </c>
      <c r="R2" s="187">
        <v>3</v>
      </c>
      <c r="S2" s="187">
        <v>4</v>
      </c>
      <c r="T2" s="187">
        <v>5</v>
      </c>
      <c r="U2" s="187">
        <v>6</v>
      </c>
      <c r="V2" s="187">
        <v>7</v>
      </c>
      <c r="W2" s="187">
        <v>8</v>
      </c>
      <c r="X2" s="187">
        <v>9</v>
      </c>
      <c r="Y2" s="82"/>
      <c r="Z2" s="187">
        <v>1</v>
      </c>
      <c r="AA2" s="187">
        <v>2</v>
      </c>
      <c r="AB2" s="187">
        <v>3</v>
      </c>
      <c r="AC2" s="187">
        <v>4</v>
      </c>
      <c r="AD2" s="187">
        <v>5</v>
      </c>
      <c r="AE2" s="187">
        <v>6</v>
      </c>
      <c r="AF2" s="187">
        <v>7</v>
      </c>
      <c r="AG2" s="187">
        <v>8</v>
      </c>
      <c r="AH2" s="187">
        <v>9</v>
      </c>
    </row>
    <row r="3" spans="1:34" ht="15.55" customHeight="1">
      <c r="A3" s="186">
        <v>1</v>
      </c>
      <c r="B3" s="185" t="str">
        <f>'Super R'!B6</f>
        <v>Morten C</v>
      </c>
      <c r="C3" s="189">
        <f>'Super R'!C6</f>
        <v>27</v>
      </c>
      <c r="D3" s="189">
        <f>'Super R'!D6</f>
        <v>8</v>
      </c>
      <c r="E3" s="185"/>
      <c r="F3" s="189">
        <f>'Super R'!F6</f>
        <v>0</v>
      </c>
      <c r="G3" s="189">
        <f>'Super R'!G6</f>
        <v>0</v>
      </c>
      <c r="H3" s="189">
        <f>'Super R'!H6</f>
        <v>0</v>
      </c>
      <c r="I3" s="189">
        <f>'Super R'!I6</f>
        <v>0</v>
      </c>
      <c r="J3" s="189">
        <f>'Super R'!J6</f>
        <v>4</v>
      </c>
      <c r="K3" s="189">
        <f>'Super R'!K6</f>
        <v>0</v>
      </c>
      <c r="L3" s="189">
        <f>'Super R'!L6</f>
        <v>0</v>
      </c>
      <c r="M3" s="189">
        <f>'Super R'!M6</f>
        <v>0</v>
      </c>
      <c r="N3" s="189">
        <f>'Super R'!N6</f>
        <v>3</v>
      </c>
      <c r="O3" s="189"/>
      <c r="P3" s="189">
        <f>'Super R'!P6</f>
        <v>0</v>
      </c>
      <c r="Q3" s="189">
        <f>'Super R'!Q6</f>
        <v>0</v>
      </c>
      <c r="R3" s="189">
        <f>'Super R'!R6</f>
        <v>4</v>
      </c>
      <c r="S3" s="189">
        <f>'Super R'!S6</f>
        <v>0</v>
      </c>
      <c r="T3" s="189">
        <f>'Super R'!T6</f>
        <v>0</v>
      </c>
      <c r="U3" s="189">
        <f>'Super R'!U6</f>
        <v>0</v>
      </c>
      <c r="V3" s="189">
        <f>'Super R'!V6</f>
        <v>0</v>
      </c>
      <c r="W3" s="189">
        <f>'Super R'!W6</f>
        <v>0</v>
      </c>
      <c r="X3" s="189">
        <f>'Super R'!X6</f>
        <v>3</v>
      </c>
      <c r="Y3" s="189"/>
      <c r="Z3" s="189">
        <f>'Super R'!Z6</f>
        <v>3</v>
      </c>
      <c r="AA3" s="189">
        <f>'Super R'!AA6</f>
        <v>0</v>
      </c>
      <c r="AB3" s="189">
        <f>'Super R'!AB6</f>
        <v>0</v>
      </c>
      <c r="AC3" s="189">
        <f>'Super R'!AC6</f>
        <v>0</v>
      </c>
      <c r="AD3" s="189">
        <f>'Super R'!AD6</f>
        <v>3</v>
      </c>
      <c r="AE3" s="189">
        <f>'Super R'!AE6</f>
        <v>0</v>
      </c>
      <c r="AF3" s="189">
        <f>'Super R'!AF6</f>
        <v>4</v>
      </c>
      <c r="AG3" s="189">
        <f>'Super R'!AG6</f>
        <v>3</v>
      </c>
      <c r="AH3" s="189">
        <f>'Super R'!AH6</f>
        <v>0</v>
      </c>
    </row>
    <row r="4" spans="1:34" ht="15.55" customHeight="1">
      <c r="A4" s="186">
        <f t="shared" ref="A4:A19" si="0">A3+1</f>
        <v>2</v>
      </c>
      <c r="B4" s="185" t="str">
        <f>'Super R'!B7</f>
        <v>Peder C</v>
      </c>
      <c r="C4" s="189">
        <f>'Super R'!C7</f>
        <v>26</v>
      </c>
      <c r="D4" s="189">
        <f>'Super R'!D7</f>
        <v>8</v>
      </c>
      <c r="E4" s="185"/>
      <c r="F4" s="189">
        <f>'Super R'!F7</f>
        <v>0</v>
      </c>
      <c r="G4" s="189">
        <f>'Super R'!G7</f>
        <v>0</v>
      </c>
      <c r="H4" s="189">
        <f>'Super R'!H7</f>
        <v>0</v>
      </c>
      <c r="I4" s="189">
        <f>'Super R'!I7</f>
        <v>0</v>
      </c>
      <c r="J4" s="189">
        <f>'Super R'!J7</f>
        <v>0</v>
      </c>
      <c r="K4" s="189">
        <f>'Super R'!K7</f>
        <v>0</v>
      </c>
      <c r="L4" s="189">
        <f>'Super R'!L7</f>
        <v>0</v>
      </c>
      <c r="M4" s="189">
        <f>'Super R'!M7</f>
        <v>0</v>
      </c>
      <c r="N4" s="189">
        <f>'Super R'!N7</f>
        <v>0</v>
      </c>
      <c r="O4" s="189"/>
      <c r="P4" s="189">
        <f>'Super R'!P7</f>
        <v>0</v>
      </c>
      <c r="Q4" s="189">
        <f>'Super R'!Q7</f>
        <v>3</v>
      </c>
      <c r="R4" s="189">
        <f>'Super R'!R7</f>
        <v>3</v>
      </c>
      <c r="S4" s="189">
        <f>'Super R'!S7</f>
        <v>0</v>
      </c>
      <c r="T4" s="189">
        <f>'Super R'!T7</f>
        <v>0</v>
      </c>
      <c r="U4" s="189">
        <f>'Super R'!U7</f>
        <v>3</v>
      </c>
      <c r="V4" s="189">
        <f>'Super R'!V7</f>
        <v>3</v>
      </c>
      <c r="W4" s="189">
        <f>'Super R'!W7</f>
        <v>0</v>
      </c>
      <c r="X4" s="189">
        <f>'Super R'!X7</f>
        <v>0</v>
      </c>
      <c r="Y4" s="189"/>
      <c r="Z4" s="189">
        <f>'Super R'!Z7</f>
        <v>0</v>
      </c>
      <c r="AA4" s="189">
        <f>'Super R'!AA7</f>
        <v>0</v>
      </c>
      <c r="AB4" s="189">
        <f>'Super R'!AB7</f>
        <v>0</v>
      </c>
      <c r="AC4" s="189">
        <f>'Super R'!AC7</f>
        <v>3</v>
      </c>
      <c r="AD4" s="189">
        <f>'Super R'!AD7</f>
        <v>0</v>
      </c>
      <c r="AE4" s="189">
        <f>'Super R'!AE7</f>
        <v>3</v>
      </c>
      <c r="AF4" s="189">
        <f>'Super R'!AF7</f>
        <v>4</v>
      </c>
      <c r="AG4" s="189">
        <f>'Super R'!AG7</f>
        <v>0</v>
      </c>
      <c r="AH4" s="189">
        <f>'Super R'!AH7</f>
        <v>4</v>
      </c>
    </row>
    <row r="5" spans="1:34" ht="15.55" customHeight="1">
      <c r="A5" s="186">
        <f t="shared" si="0"/>
        <v>3</v>
      </c>
      <c r="B5" s="185" t="str">
        <f>'Super R'!B8</f>
        <v>Renê S</v>
      </c>
      <c r="C5" s="189">
        <f>'Super R'!C8</f>
        <v>25</v>
      </c>
      <c r="D5" s="189">
        <f>'Super R'!D8</f>
        <v>8</v>
      </c>
      <c r="E5" s="185"/>
      <c r="F5" s="189">
        <f>'Super R'!F8</f>
        <v>0</v>
      </c>
      <c r="G5" s="189">
        <f>'Super R'!G8</f>
        <v>0</v>
      </c>
      <c r="H5" s="189">
        <f>'Super R'!H8</f>
        <v>0</v>
      </c>
      <c r="I5" s="189">
        <f>'Super R'!I8</f>
        <v>0</v>
      </c>
      <c r="J5" s="189">
        <f>'Super R'!J8</f>
        <v>3</v>
      </c>
      <c r="K5" s="189">
        <f>'Super R'!K8</f>
        <v>0</v>
      </c>
      <c r="L5" s="189">
        <f>'Super R'!L8</f>
        <v>0</v>
      </c>
      <c r="M5" s="189">
        <f>'Super R'!M8</f>
        <v>0</v>
      </c>
      <c r="N5" s="189">
        <f>'Super R'!N8</f>
        <v>3</v>
      </c>
      <c r="O5" s="189"/>
      <c r="P5" s="189">
        <f>'Super R'!P8</f>
        <v>0</v>
      </c>
      <c r="Q5" s="189">
        <f>'Super R'!Q8</f>
        <v>3</v>
      </c>
      <c r="R5" s="189">
        <f>'Super R'!R8</f>
        <v>3</v>
      </c>
      <c r="S5" s="189">
        <f>'Super R'!S8</f>
        <v>3</v>
      </c>
      <c r="T5" s="189">
        <f>'Super R'!T8</f>
        <v>3</v>
      </c>
      <c r="U5" s="189">
        <f>'Super R'!U8</f>
        <v>0</v>
      </c>
      <c r="V5" s="189">
        <f>'Super R'!V8</f>
        <v>0</v>
      </c>
      <c r="W5" s="189">
        <f>'Super R'!W8</f>
        <v>3</v>
      </c>
      <c r="X5" s="189">
        <f>'Super R'!X8</f>
        <v>4</v>
      </c>
      <c r="Y5" s="189"/>
      <c r="Z5" s="189">
        <f>'Super R'!Z8</f>
        <v>0</v>
      </c>
      <c r="AA5" s="189">
        <f>'Super R'!AA8</f>
        <v>0</v>
      </c>
      <c r="AB5" s="189">
        <f>'Super R'!AB8</f>
        <v>0</v>
      </c>
      <c r="AC5" s="189">
        <f>'Super R'!AC8</f>
        <v>0</v>
      </c>
      <c r="AD5" s="189">
        <f>'Super R'!AD8</f>
        <v>0</v>
      </c>
      <c r="AE5" s="189">
        <f>'Super R'!AE8</f>
        <v>0</v>
      </c>
      <c r="AF5" s="189">
        <f>'Super R'!AF8</f>
        <v>0</v>
      </c>
      <c r="AG5" s="189">
        <f>'Super R'!AG8</f>
        <v>0</v>
      </c>
      <c r="AH5" s="189">
        <f>'Super R'!AH8</f>
        <v>0</v>
      </c>
    </row>
    <row r="6" spans="1:34" ht="15.55" customHeight="1">
      <c r="A6" s="186">
        <f t="shared" si="0"/>
        <v>4</v>
      </c>
      <c r="B6" s="185" t="str">
        <f>'Super R'!B9</f>
        <v>Martin K</v>
      </c>
      <c r="C6" s="189">
        <f>'Super R'!C9</f>
        <v>22</v>
      </c>
      <c r="D6" s="189">
        <f>'Super R'!D9</f>
        <v>7</v>
      </c>
      <c r="E6" s="185"/>
      <c r="F6" s="189">
        <f>'Super R'!F9</f>
        <v>0</v>
      </c>
      <c r="G6" s="189">
        <f>'Super R'!G9</f>
        <v>3</v>
      </c>
      <c r="H6" s="189">
        <f>'Super R'!H9</f>
        <v>0</v>
      </c>
      <c r="I6" s="189">
        <f>'Super R'!I9</f>
        <v>0</v>
      </c>
      <c r="J6" s="189">
        <f>'Super R'!J9</f>
        <v>0</v>
      </c>
      <c r="K6" s="189">
        <f>'Super R'!K9</f>
        <v>0</v>
      </c>
      <c r="L6" s="189">
        <f>'Super R'!L9</f>
        <v>0</v>
      </c>
      <c r="M6" s="189">
        <f>'Super R'!M9</f>
        <v>0</v>
      </c>
      <c r="N6" s="189">
        <f>'Super R'!N9</f>
        <v>4</v>
      </c>
      <c r="O6" s="189"/>
      <c r="P6" s="189">
        <f>'Super R'!P9</f>
        <v>0</v>
      </c>
      <c r="Q6" s="189">
        <f>'Super R'!Q9</f>
        <v>3</v>
      </c>
      <c r="R6" s="189">
        <f>'Super R'!R9</f>
        <v>3</v>
      </c>
      <c r="S6" s="189">
        <f>'Super R'!S9</f>
        <v>0</v>
      </c>
      <c r="T6" s="189">
        <f>'Super R'!T9</f>
        <v>0</v>
      </c>
      <c r="U6" s="189">
        <f>'Super R'!U9</f>
        <v>2</v>
      </c>
      <c r="V6" s="189">
        <f>'Super R'!V9</f>
        <v>3</v>
      </c>
      <c r="W6" s="189">
        <f>'Super R'!W9</f>
        <v>0</v>
      </c>
      <c r="X6" s="189">
        <f>'Super R'!X9</f>
        <v>0</v>
      </c>
      <c r="Y6" s="189"/>
      <c r="Z6" s="189">
        <f>'Super R'!Z9</f>
        <v>0</v>
      </c>
      <c r="AA6" s="189">
        <f>'Super R'!AA9</f>
        <v>0</v>
      </c>
      <c r="AB6" s="189">
        <f>'Super R'!AB9</f>
        <v>0</v>
      </c>
      <c r="AC6" s="189">
        <f>'Super R'!AC9</f>
        <v>0</v>
      </c>
      <c r="AD6" s="189">
        <f>'Super R'!AD9</f>
        <v>0</v>
      </c>
      <c r="AE6" s="189">
        <f>'Super R'!AE9</f>
        <v>0</v>
      </c>
      <c r="AF6" s="189">
        <f>'Super R'!AF9</f>
        <v>0</v>
      </c>
      <c r="AG6" s="189">
        <f>'Super R'!AG9</f>
        <v>0</v>
      </c>
      <c r="AH6" s="189">
        <f>'Super R'!AH9</f>
        <v>4</v>
      </c>
    </row>
    <row r="7" spans="1:34" ht="15.55" customHeight="1">
      <c r="A7" s="186">
        <f t="shared" si="0"/>
        <v>5</v>
      </c>
      <c r="B7" s="185" t="str">
        <f>'Super R'!B10</f>
        <v>Karsten V</v>
      </c>
      <c r="C7" s="189">
        <f>'Super R'!C10</f>
        <v>22</v>
      </c>
      <c r="D7" s="189">
        <f>'Super R'!D10</f>
        <v>7</v>
      </c>
      <c r="E7" s="185"/>
      <c r="F7" s="189">
        <f>'Super R'!F10</f>
        <v>0</v>
      </c>
      <c r="G7" s="189">
        <f>'Super R'!G10</f>
        <v>0</v>
      </c>
      <c r="H7" s="189">
        <f>'Super R'!H10</f>
        <v>0</v>
      </c>
      <c r="I7" s="189">
        <f>'Super R'!I10</f>
        <v>0</v>
      </c>
      <c r="J7" s="189">
        <f>'Super R'!J10</f>
        <v>0</v>
      </c>
      <c r="K7" s="189">
        <f>'Super R'!K10</f>
        <v>0</v>
      </c>
      <c r="L7" s="189">
        <f>'Super R'!L10</f>
        <v>0</v>
      </c>
      <c r="M7" s="189">
        <f>'Super R'!M10</f>
        <v>3</v>
      </c>
      <c r="N7" s="189">
        <f>'Super R'!N10</f>
        <v>4</v>
      </c>
      <c r="O7" s="189"/>
      <c r="P7" s="189">
        <f>'Super R'!P10</f>
        <v>0</v>
      </c>
      <c r="Q7" s="189">
        <f>'Super R'!Q10</f>
        <v>0</v>
      </c>
      <c r="R7" s="189">
        <f>'Super R'!R10</f>
        <v>4</v>
      </c>
      <c r="S7" s="189">
        <f>'Super R'!S10</f>
        <v>0</v>
      </c>
      <c r="T7" s="189">
        <f>'Super R'!T10</f>
        <v>0</v>
      </c>
      <c r="U7" s="189">
        <f>'Super R'!U10</f>
        <v>3</v>
      </c>
      <c r="V7" s="189">
        <f>'Super R'!V10</f>
        <v>0</v>
      </c>
      <c r="W7" s="189">
        <f>'Super R'!W10</f>
        <v>2</v>
      </c>
      <c r="X7" s="189">
        <f>'Super R'!X10</f>
        <v>0</v>
      </c>
      <c r="Y7" s="189"/>
      <c r="Z7" s="189">
        <f>'Super R'!Z10</f>
        <v>0</v>
      </c>
      <c r="AA7" s="189">
        <f>'Super R'!AA10</f>
        <v>3</v>
      </c>
      <c r="AB7" s="189">
        <f>'Super R'!AB10</f>
        <v>0</v>
      </c>
      <c r="AC7" s="189">
        <f>'Super R'!AC10</f>
        <v>0</v>
      </c>
      <c r="AD7" s="189">
        <f>'Super R'!AD10</f>
        <v>3</v>
      </c>
      <c r="AE7" s="189">
        <f>'Super R'!AE10</f>
        <v>0</v>
      </c>
      <c r="AF7" s="189">
        <f>'Super R'!AF10</f>
        <v>0</v>
      </c>
      <c r="AG7" s="189">
        <f>'Super R'!AG10</f>
        <v>0</v>
      </c>
      <c r="AH7" s="189">
        <f>'Super R'!AH10</f>
        <v>0</v>
      </c>
    </row>
    <row r="8" spans="1:34" ht="15.55" customHeight="1">
      <c r="A8" s="186">
        <f t="shared" si="0"/>
        <v>6</v>
      </c>
      <c r="B8" s="185" t="str">
        <f>'Super R'!B11</f>
        <v>Martin A</v>
      </c>
      <c r="C8" s="189">
        <f>'Super R'!C11</f>
        <v>21</v>
      </c>
      <c r="D8" s="189">
        <f>'Super R'!D11</f>
        <v>7</v>
      </c>
      <c r="E8" s="185"/>
      <c r="F8" s="189">
        <f>'Super R'!F11</f>
        <v>0</v>
      </c>
      <c r="G8" s="189">
        <f>'Super R'!G11</f>
        <v>0</v>
      </c>
      <c r="H8" s="189">
        <f>'Super R'!H11</f>
        <v>0</v>
      </c>
      <c r="I8" s="189">
        <f>'Super R'!I11</f>
        <v>0</v>
      </c>
      <c r="J8" s="189">
        <f>'Super R'!J11</f>
        <v>3</v>
      </c>
      <c r="K8" s="189">
        <f>'Super R'!K11</f>
        <v>0</v>
      </c>
      <c r="L8" s="189">
        <f>'Super R'!L11</f>
        <v>0</v>
      </c>
      <c r="M8" s="189">
        <f>'Super R'!M11</f>
        <v>3</v>
      </c>
      <c r="N8" s="189">
        <f>'Super R'!N11</f>
        <v>0</v>
      </c>
      <c r="O8" s="189"/>
      <c r="P8" s="189">
        <f>'Super R'!P11</f>
        <v>0</v>
      </c>
      <c r="Q8" s="189">
        <f>'Super R'!Q11</f>
        <v>3</v>
      </c>
      <c r="R8" s="189">
        <f>'Super R'!R11</f>
        <v>0</v>
      </c>
      <c r="S8" s="189">
        <f>'Super R'!S11</f>
        <v>3</v>
      </c>
      <c r="T8" s="189">
        <f>'Super R'!T11</f>
        <v>0</v>
      </c>
      <c r="U8" s="189">
        <f>'Super R'!U11</f>
        <v>0</v>
      </c>
      <c r="V8" s="189">
        <f>'Super R'!V11</f>
        <v>0</v>
      </c>
      <c r="W8" s="189">
        <f>'Super R'!W11</f>
        <v>0</v>
      </c>
      <c r="X8" s="189">
        <f>'Super R'!X11</f>
        <v>0</v>
      </c>
      <c r="Y8" s="189"/>
      <c r="Z8" s="189">
        <f>'Super R'!Z11</f>
        <v>0</v>
      </c>
      <c r="AA8" s="189">
        <f>'Super R'!AA11</f>
        <v>3</v>
      </c>
      <c r="AB8" s="189">
        <f>'Super R'!AB11</f>
        <v>0</v>
      </c>
      <c r="AC8" s="189">
        <f>'Super R'!AC11</f>
        <v>3</v>
      </c>
      <c r="AD8" s="189">
        <f>'Super R'!AD11</f>
        <v>0</v>
      </c>
      <c r="AE8" s="189">
        <f>'Super R'!AE11</f>
        <v>0</v>
      </c>
      <c r="AF8" s="189">
        <f>'Super R'!AF11</f>
        <v>0</v>
      </c>
      <c r="AG8" s="189">
        <f>'Super R'!AG11</f>
        <v>3</v>
      </c>
      <c r="AH8" s="189">
        <f>'Super R'!AH11</f>
        <v>0</v>
      </c>
    </row>
    <row r="9" spans="1:34" ht="15.55" customHeight="1">
      <c r="A9" s="186">
        <f t="shared" si="0"/>
        <v>7</v>
      </c>
      <c r="B9" s="185" t="str">
        <f>'Super R'!B12</f>
        <v>Erik P</v>
      </c>
      <c r="C9" s="189">
        <f>'Super R'!C12</f>
        <v>20</v>
      </c>
      <c r="D9" s="189">
        <f>'Super R'!D12</f>
        <v>7</v>
      </c>
      <c r="E9" s="185"/>
      <c r="F9" s="189">
        <f>'Super R'!F12</f>
        <v>0</v>
      </c>
      <c r="G9" s="189">
        <f>'Super R'!G12</f>
        <v>0</v>
      </c>
      <c r="H9" s="189">
        <f>'Super R'!H12</f>
        <v>0</v>
      </c>
      <c r="I9" s="189">
        <f>'Super R'!I12</f>
        <v>0</v>
      </c>
      <c r="J9" s="189">
        <f>'Super R'!J12</f>
        <v>0</v>
      </c>
      <c r="K9" s="189">
        <f>'Super R'!K12</f>
        <v>0</v>
      </c>
      <c r="L9" s="189">
        <f>'Super R'!L12</f>
        <v>0</v>
      </c>
      <c r="M9" s="189">
        <f>'Super R'!M12</f>
        <v>0</v>
      </c>
      <c r="N9" s="189">
        <f>'Super R'!N12</f>
        <v>3</v>
      </c>
      <c r="O9" s="189"/>
      <c r="P9" s="189">
        <f>'Super R'!P12</f>
        <v>0</v>
      </c>
      <c r="Q9" s="189">
        <f>'Super R'!Q12</f>
        <v>3</v>
      </c>
      <c r="R9" s="189">
        <f>'Super R'!R12</f>
        <v>3</v>
      </c>
      <c r="S9" s="189">
        <f>'Super R'!S12</f>
        <v>0</v>
      </c>
      <c r="T9" s="189">
        <f>'Super R'!T12</f>
        <v>0</v>
      </c>
      <c r="U9" s="189">
        <f>'Super R'!U12</f>
        <v>3</v>
      </c>
      <c r="V9" s="189">
        <f>'Super R'!V12</f>
        <v>0</v>
      </c>
      <c r="W9" s="189">
        <f>'Super R'!W12</f>
        <v>0</v>
      </c>
      <c r="X9" s="189">
        <f>'Super R'!X12</f>
        <v>3</v>
      </c>
      <c r="Y9" s="189"/>
      <c r="Z9" s="189">
        <f>'Super R'!Z12</f>
        <v>0</v>
      </c>
      <c r="AA9" s="189">
        <f>'Super R'!AA12</f>
        <v>0</v>
      </c>
      <c r="AB9" s="189">
        <f>'Super R'!AB12</f>
        <v>0</v>
      </c>
      <c r="AC9" s="189">
        <f>'Super R'!AC12</f>
        <v>0</v>
      </c>
      <c r="AD9" s="189">
        <f>'Super R'!AD12</f>
        <v>0</v>
      </c>
      <c r="AE9" s="189">
        <f>'Super R'!AE12</f>
        <v>2</v>
      </c>
      <c r="AF9" s="189">
        <f>'Super R'!AF12</f>
        <v>0</v>
      </c>
      <c r="AG9" s="189">
        <f>'Super R'!AG12</f>
        <v>3</v>
      </c>
      <c r="AH9" s="189">
        <f>'Super R'!AH12</f>
        <v>0</v>
      </c>
    </row>
    <row r="10" spans="1:34" ht="15.55" customHeight="1">
      <c r="A10" s="186">
        <f t="shared" si="0"/>
        <v>8</v>
      </c>
      <c r="B10" s="185" t="str">
        <f>'Super R'!B13</f>
        <v>Ole S</v>
      </c>
      <c r="C10" s="189">
        <f>'Super R'!C13</f>
        <v>18</v>
      </c>
      <c r="D10" s="189">
        <f>'Super R'!D13</f>
        <v>6</v>
      </c>
      <c r="E10" s="185"/>
      <c r="F10" s="189">
        <f>'Super R'!F13</f>
        <v>0</v>
      </c>
      <c r="G10" s="189">
        <f>'Super R'!G13</f>
        <v>0</v>
      </c>
      <c r="H10" s="189">
        <f>'Super R'!H13</f>
        <v>0</v>
      </c>
      <c r="I10" s="189">
        <f>'Super R'!I13</f>
        <v>0</v>
      </c>
      <c r="J10" s="189">
        <f>'Super R'!J13</f>
        <v>0</v>
      </c>
      <c r="K10" s="189">
        <f>'Super R'!K13</f>
        <v>3</v>
      </c>
      <c r="L10" s="189">
        <f>'Super R'!L13</f>
        <v>0</v>
      </c>
      <c r="M10" s="189">
        <f>'Super R'!M13</f>
        <v>0</v>
      </c>
      <c r="N10" s="189">
        <f>'Super R'!N13</f>
        <v>0</v>
      </c>
      <c r="O10" s="189"/>
      <c r="P10" s="189">
        <f>'Super R'!P13</f>
        <v>0</v>
      </c>
      <c r="Q10" s="189">
        <f>'Super R'!Q13</f>
        <v>0</v>
      </c>
      <c r="R10" s="189">
        <f>'Super R'!R13</f>
        <v>3</v>
      </c>
      <c r="S10" s="189">
        <f>'Super R'!S13</f>
        <v>0</v>
      </c>
      <c r="T10" s="189">
        <f>'Super R'!T13</f>
        <v>3</v>
      </c>
      <c r="U10" s="189">
        <f>'Super R'!U13</f>
        <v>0</v>
      </c>
      <c r="V10" s="189">
        <f>'Super R'!V13</f>
        <v>0</v>
      </c>
      <c r="W10" s="189">
        <f>'Super R'!W13</f>
        <v>0</v>
      </c>
      <c r="X10" s="189">
        <f>'Super R'!X13</f>
        <v>0</v>
      </c>
      <c r="Y10" s="189"/>
      <c r="Z10" s="189">
        <f>'Super R'!Z13</f>
        <v>0</v>
      </c>
      <c r="AA10" s="189">
        <f>'Super R'!AA13</f>
        <v>0</v>
      </c>
      <c r="AB10" s="189">
        <f>'Super R'!AB13</f>
        <v>0</v>
      </c>
      <c r="AC10" s="189">
        <f>'Super R'!AC13</f>
        <v>3</v>
      </c>
      <c r="AD10" s="189">
        <f>'Super R'!AD13</f>
        <v>3</v>
      </c>
      <c r="AE10" s="189">
        <f>'Super R'!AE13</f>
        <v>0</v>
      </c>
      <c r="AF10" s="189">
        <f>'Super R'!AF13</f>
        <v>0</v>
      </c>
      <c r="AG10" s="189">
        <f>'Super R'!AG13</f>
        <v>0</v>
      </c>
      <c r="AH10" s="189">
        <f>'Super R'!AH13</f>
        <v>3</v>
      </c>
    </row>
    <row r="11" spans="1:34" ht="15.55" customHeight="1">
      <c r="A11" s="186">
        <f t="shared" si="0"/>
        <v>9</v>
      </c>
      <c r="B11" s="185" t="str">
        <f>'Super R'!B14</f>
        <v>Anders N</v>
      </c>
      <c r="C11" s="189">
        <f>'Super R'!C14</f>
        <v>16</v>
      </c>
      <c r="D11" s="189">
        <f>'Super R'!D14</f>
        <v>5</v>
      </c>
      <c r="E11" s="185"/>
      <c r="F11" s="189">
        <f>'Super R'!F14</f>
        <v>0</v>
      </c>
      <c r="G11" s="189">
        <f>'Super R'!G14</f>
        <v>4</v>
      </c>
      <c r="H11" s="189">
        <f>'Super R'!H14</f>
        <v>0</v>
      </c>
      <c r="I11" s="189">
        <f>'Super R'!I14</f>
        <v>0</v>
      </c>
      <c r="J11" s="189">
        <f>'Super R'!J14</f>
        <v>0</v>
      </c>
      <c r="K11" s="189">
        <f>'Super R'!K14</f>
        <v>3</v>
      </c>
      <c r="L11" s="189">
        <f>'Super R'!L14</f>
        <v>0</v>
      </c>
      <c r="M11" s="189">
        <f>'Super R'!M14</f>
        <v>0</v>
      </c>
      <c r="N11" s="189">
        <f>'Super R'!N14</f>
        <v>3</v>
      </c>
      <c r="O11" s="189"/>
      <c r="P11" s="189">
        <f>'Super R'!P14</f>
        <v>0</v>
      </c>
      <c r="Q11" s="189">
        <f>'Super R'!Q14</f>
        <v>0</v>
      </c>
      <c r="R11" s="189">
        <f>'Super R'!R14</f>
        <v>0</v>
      </c>
      <c r="S11" s="189">
        <f>'Super R'!S14</f>
        <v>3</v>
      </c>
      <c r="T11" s="189">
        <f>'Super R'!T14</f>
        <v>0</v>
      </c>
      <c r="U11" s="189">
        <f>'Super R'!U14</f>
        <v>0</v>
      </c>
      <c r="V11" s="189">
        <f>'Super R'!V14</f>
        <v>3</v>
      </c>
      <c r="W11" s="189">
        <f>'Super R'!W14</f>
        <v>0</v>
      </c>
      <c r="X11" s="189">
        <f>'Super R'!X14</f>
        <v>0</v>
      </c>
      <c r="Y11" s="189"/>
      <c r="Z11" s="189">
        <f>'Super R'!Z14</f>
        <v>0</v>
      </c>
      <c r="AA11" s="189">
        <f>'Super R'!AA14</f>
        <v>0</v>
      </c>
      <c r="AB11" s="189">
        <f>'Super R'!AB14</f>
        <v>0</v>
      </c>
      <c r="AC11" s="189">
        <f>'Super R'!AC14</f>
        <v>0</v>
      </c>
      <c r="AD11" s="189">
        <f>'Super R'!AD14</f>
        <v>0</v>
      </c>
      <c r="AE11" s="189">
        <f>'Super R'!AE14</f>
        <v>0</v>
      </c>
      <c r="AF11" s="189">
        <f>'Super R'!AF14</f>
        <v>0</v>
      </c>
      <c r="AG11" s="189">
        <f>'Super R'!AG14</f>
        <v>0</v>
      </c>
      <c r="AH11" s="189">
        <f>'Super R'!AH14</f>
        <v>0</v>
      </c>
    </row>
    <row r="12" spans="1:34" ht="15.55" customHeight="1">
      <c r="A12" s="186">
        <f t="shared" si="0"/>
        <v>10</v>
      </c>
      <c r="B12" s="185" t="str">
        <f>'Super R'!B15</f>
        <v>Claus J</v>
      </c>
      <c r="C12" s="189">
        <f>'Super R'!C15</f>
        <v>14</v>
      </c>
      <c r="D12" s="189">
        <f>'Super R'!D15</f>
        <v>5</v>
      </c>
      <c r="E12" s="185"/>
      <c r="F12" s="189">
        <f>'Super R'!F15</f>
        <v>3</v>
      </c>
      <c r="G12" s="189">
        <f>'Super R'!G15</f>
        <v>0</v>
      </c>
      <c r="H12" s="189">
        <f>'Super R'!H15</f>
        <v>0</v>
      </c>
      <c r="I12" s="189">
        <f>'Super R'!I15</f>
        <v>0</v>
      </c>
      <c r="J12" s="189">
        <f>'Super R'!J15</f>
        <v>3</v>
      </c>
      <c r="K12" s="189">
        <f>'Super R'!K15</f>
        <v>0</v>
      </c>
      <c r="L12" s="189">
        <f>'Super R'!L15</f>
        <v>0</v>
      </c>
      <c r="M12" s="189">
        <f>'Super R'!M15</f>
        <v>0</v>
      </c>
      <c r="N12" s="189">
        <f>'Super R'!N15</f>
        <v>0</v>
      </c>
      <c r="O12" s="189"/>
      <c r="P12" s="189">
        <f>'Super R'!P15</f>
        <v>0</v>
      </c>
      <c r="Q12" s="189">
        <f>'Super R'!Q15</f>
        <v>0</v>
      </c>
      <c r="R12" s="189">
        <f>'Super R'!R15</f>
        <v>0</v>
      </c>
      <c r="S12" s="189">
        <f>'Super R'!S15</f>
        <v>0</v>
      </c>
      <c r="T12" s="189">
        <f>'Super R'!T15</f>
        <v>0</v>
      </c>
      <c r="U12" s="189">
        <f>'Super R'!U15</f>
        <v>0</v>
      </c>
      <c r="V12" s="189">
        <f>'Super R'!V15</f>
        <v>0</v>
      </c>
      <c r="W12" s="189">
        <f>'Super R'!W15</f>
        <v>2</v>
      </c>
      <c r="X12" s="189">
        <f>'Super R'!X15</f>
        <v>0</v>
      </c>
      <c r="Y12" s="189"/>
      <c r="Z12" s="189">
        <f>'Super R'!Z15</f>
        <v>0</v>
      </c>
      <c r="AA12" s="189">
        <f>'Super R'!AA15</f>
        <v>3</v>
      </c>
      <c r="AB12" s="189">
        <f>'Super R'!AB15</f>
        <v>0</v>
      </c>
      <c r="AC12" s="189">
        <f>'Super R'!AC15</f>
        <v>0</v>
      </c>
      <c r="AD12" s="189">
        <f>'Super R'!AD15</f>
        <v>3</v>
      </c>
      <c r="AE12" s="189">
        <f>'Super R'!AE15</f>
        <v>0</v>
      </c>
      <c r="AF12" s="189">
        <f>'Super R'!AF15</f>
        <v>0</v>
      </c>
      <c r="AG12" s="189">
        <f>'Super R'!AG15</f>
        <v>0</v>
      </c>
      <c r="AH12" s="189">
        <f>'Super R'!AH15</f>
        <v>0</v>
      </c>
    </row>
    <row r="13" spans="1:34" ht="15.55" customHeight="1">
      <c r="A13" s="186">
        <f t="shared" si="0"/>
        <v>11</v>
      </c>
      <c r="B13" s="185" t="str">
        <f>'Super R'!B16</f>
        <v>Per N</v>
      </c>
      <c r="C13" s="189">
        <f>'Super R'!C16</f>
        <v>13</v>
      </c>
      <c r="D13" s="189">
        <f>'Super R'!D16</f>
        <v>4</v>
      </c>
      <c r="E13" s="185"/>
      <c r="F13" s="189">
        <f>'Super R'!F16</f>
        <v>0</v>
      </c>
      <c r="G13" s="189">
        <f>'Super R'!G16</f>
        <v>0</v>
      </c>
      <c r="H13" s="189">
        <f>'Super R'!H16</f>
        <v>0</v>
      </c>
      <c r="I13" s="189">
        <f>'Super R'!I16</f>
        <v>0</v>
      </c>
      <c r="J13" s="189">
        <f>'Super R'!J16</f>
        <v>0</v>
      </c>
      <c r="K13" s="189">
        <f>'Super R'!K16</f>
        <v>0</v>
      </c>
      <c r="L13" s="189">
        <f>'Super R'!L16</f>
        <v>0</v>
      </c>
      <c r="M13" s="189">
        <f>'Super R'!M16</f>
        <v>0</v>
      </c>
      <c r="N13" s="189">
        <f>'Super R'!N16</f>
        <v>0</v>
      </c>
      <c r="O13" s="189"/>
      <c r="P13" s="189">
        <f>'Super R'!P16</f>
        <v>0</v>
      </c>
      <c r="Q13" s="189">
        <f>'Super R'!Q16</f>
        <v>0</v>
      </c>
      <c r="R13" s="189">
        <f>'Super R'!R16</f>
        <v>0</v>
      </c>
      <c r="S13" s="189">
        <f>'Super R'!S16</f>
        <v>0</v>
      </c>
      <c r="T13" s="189">
        <f>'Super R'!T16</f>
        <v>4</v>
      </c>
      <c r="U13" s="189">
        <f>'Super R'!U16</f>
        <v>0</v>
      </c>
      <c r="V13" s="189">
        <f>'Super R'!V16</f>
        <v>3</v>
      </c>
      <c r="W13" s="189">
        <f>'Super R'!W16</f>
        <v>0</v>
      </c>
      <c r="X13" s="189">
        <f>'Super R'!X16</f>
        <v>0</v>
      </c>
      <c r="Y13" s="189"/>
      <c r="Z13" s="189">
        <f>'Super R'!Z16</f>
        <v>0</v>
      </c>
      <c r="AA13" s="189">
        <f>'Super R'!AA16</f>
        <v>0</v>
      </c>
      <c r="AB13" s="189">
        <f>'Super R'!AB16</f>
        <v>0</v>
      </c>
      <c r="AC13" s="189">
        <f>'Super R'!AC16</f>
        <v>3</v>
      </c>
      <c r="AD13" s="189">
        <f>'Super R'!AD16</f>
        <v>0</v>
      </c>
      <c r="AE13" s="189">
        <f>'Super R'!AE16</f>
        <v>0</v>
      </c>
      <c r="AF13" s="189">
        <f>'Super R'!AF16</f>
        <v>3</v>
      </c>
      <c r="AG13" s="189">
        <f>'Super R'!AG16</f>
        <v>0</v>
      </c>
      <c r="AH13" s="189">
        <f>'Super R'!AH16</f>
        <v>0</v>
      </c>
    </row>
    <row r="14" spans="1:34" ht="15.55" customHeight="1">
      <c r="A14" s="186">
        <f t="shared" si="0"/>
        <v>12</v>
      </c>
      <c r="B14" s="185" t="str">
        <f>'Super R'!B17</f>
        <v>Kim P</v>
      </c>
      <c r="C14" s="189">
        <f>'Super R'!C17</f>
        <v>11</v>
      </c>
      <c r="D14" s="189">
        <f>'Super R'!D17</f>
        <v>3</v>
      </c>
      <c r="E14" s="185"/>
      <c r="F14" s="189">
        <f>'Super R'!F17</f>
        <v>0</v>
      </c>
      <c r="G14" s="189">
        <f>'Super R'!G17</f>
        <v>0</v>
      </c>
      <c r="H14" s="189">
        <f>'Super R'!H17</f>
        <v>3</v>
      </c>
      <c r="I14" s="189">
        <f>'Super R'!I17</f>
        <v>0</v>
      </c>
      <c r="J14" s="189">
        <f>'Super R'!J17</f>
        <v>4</v>
      </c>
      <c r="K14" s="189">
        <f>'Super R'!K17</f>
        <v>0</v>
      </c>
      <c r="L14" s="189">
        <f>'Super R'!L17</f>
        <v>0</v>
      </c>
      <c r="M14" s="189">
        <f>'Super R'!M17</f>
        <v>4</v>
      </c>
      <c r="N14" s="189">
        <f>'Super R'!N17</f>
        <v>0</v>
      </c>
      <c r="O14" s="189"/>
      <c r="P14" s="189">
        <f>'Super R'!P17</f>
        <v>0</v>
      </c>
      <c r="Q14" s="189">
        <f>'Super R'!Q17</f>
        <v>0</v>
      </c>
      <c r="R14" s="189">
        <f>'Super R'!R17</f>
        <v>0</v>
      </c>
      <c r="S14" s="189">
        <f>'Super R'!S17</f>
        <v>0</v>
      </c>
      <c r="T14" s="189">
        <f>'Super R'!T17</f>
        <v>0</v>
      </c>
      <c r="U14" s="189">
        <f>'Super R'!U17</f>
        <v>0</v>
      </c>
      <c r="V14" s="189">
        <f>'Super R'!V17</f>
        <v>0</v>
      </c>
      <c r="W14" s="189">
        <f>'Super R'!W17</f>
        <v>0</v>
      </c>
      <c r="X14" s="189">
        <f>'Super R'!X17</f>
        <v>0</v>
      </c>
      <c r="Y14" s="189"/>
      <c r="Z14" s="189">
        <f>'Super R'!Z17</f>
        <v>0</v>
      </c>
      <c r="AA14" s="189">
        <f>'Super R'!AA17</f>
        <v>0</v>
      </c>
      <c r="AB14" s="189">
        <f>'Super R'!AB17</f>
        <v>0</v>
      </c>
      <c r="AC14" s="189">
        <f>'Super R'!AC17</f>
        <v>0</v>
      </c>
      <c r="AD14" s="189">
        <f>'Super R'!AD17</f>
        <v>0</v>
      </c>
      <c r="AE14" s="189">
        <f>'Super R'!AE17</f>
        <v>0</v>
      </c>
      <c r="AF14" s="189">
        <f>'Super R'!AF17</f>
        <v>0</v>
      </c>
      <c r="AG14" s="189">
        <f>'Super R'!AG17</f>
        <v>0</v>
      </c>
      <c r="AH14" s="189">
        <f>'Super R'!AH17</f>
        <v>0</v>
      </c>
    </row>
    <row r="15" spans="1:34" ht="15.55" customHeight="1">
      <c r="A15" s="186">
        <f t="shared" si="0"/>
        <v>13</v>
      </c>
      <c r="B15" s="185">
        <f>'Super R'!B18</f>
        <v>0</v>
      </c>
      <c r="C15" s="189">
        <f>'Super R'!C18</f>
        <v>0</v>
      </c>
      <c r="D15" s="189">
        <f>'Super R'!D18</f>
        <v>0</v>
      </c>
      <c r="E15" s="185"/>
      <c r="F15" s="189">
        <f>'Super R'!F18</f>
        <v>0</v>
      </c>
      <c r="G15" s="189">
        <f>'Super R'!G18</f>
        <v>0</v>
      </c>
      <c r="H15" s="189">
        <f>'Super R'!H18</f>
        <v>0</v>
      </c>
      <c r="I15" s="189">
        <f>'Super R'!I18</f>
        <v>0</v>
      </c>
      <c r="J15" s="189">
        <f>'Super R'!J18</f>
        <v>0</v>
      </c>
      <c r="K15" s="189">
        <f>'Super R'!K18</f>
        <v>0</v>
      </c>
      <c r="L15" s="189">
        <f>'Super R'!L18</f>
        <v>0</v>
      </c>
      <c r="M15" s="189">
        <f>'Super R'!M18</f>
        <v>0</v>
      </c>
      <c r="N15" s="189">
        <f>'Super R'!N18</f>
        <v>0</v>
      </c>
      <c r="O15" s="189"/>
      <c r="P15" s="189">
        <f>'Super R'!P18</f>
        <v>0</v>
      </c>
      <c r="Q15" s="189">
        <f>'Super R'!Q18</f>
        <v>0</v>
      </c>
      <c r="R15" s="189">
        <f>'Super R'!R18</f>
        <v>0</v>
      </c>
      <c r="S15" s="189">
        <f>'Super R'!S18</f>
        <v>0</v>
      </c>
      <c r="T15" s="189">
        <f>'Super R'!T18</f>
        <v>0</v>
      </c>
      <c r="U15" s="189">
        <f>'Super R'!U18</f>
        <v>0</v>
      </c>
      <c r="V15" s="189">
        <f>'Super R'!V18</f>
        <v>0</v>
      </c>
      <c r="W15" s="189">
        <f>'Super R'!W18</f>
        <v>0</v>
      </c>
      <c r="X15" s="189">
        <f>'Super R'!X18</f>
        <v>0</v>
      </c>
      <c r="Y15" s="189"/>
      <c r="Z15" s="189">
        <f>'Super R'!Z18</f>
        <v>0</v>
      </c>
      <c r="AA15" s="189">
        <f>'Super R'!AA18</f>
        <v>0</v>
      </c>
      <c r="AB15" s="189">
        <f>'Super R'!AB18</f>
        <v>0</v>
      </c>
      <c r="AC15" s="189">
        <f>'Super R'!AC18</f>
        <v>0</v>
      </c>
      <c r="AD15" s="189">
        <f>'Super R'!AD18</f>
        <v>0</v>
      </c>
      <c r="AE15" s="189">
        <f>'Super R'!AE18</f>
        <v>0</v>
      </c>
      <c r="AF15" s="189">
        <f>'Super R'!AF18</f>
        <v>0</v>
      </c>
      <c r="AG15" s="189">
        <f>'Super R'!AG18</f>
        <v>0</v>
      </c>
      <c r="AH15" s="189">
        <f>'Super R'!AH18</f>
        <v>0</v>
      </c>
    </row>
    <row r="16" spans="1:34" ht="15.55" customHeight="1">
      <c r="A16" s="186">
        <f t="shared" si="0"/>
        <v>14</v>
      </c>
      <c r="B16" s="185">
        <f>'Super R'!B19</f>
        <v>0</v>
      </c>
      <c r="C16" s="189">
        <f>'Super R'!C19</f>
        <v>0</v>
      </c>
      <c r="D16" s="189">
        <f>'Super R'!D19</f>
        <v>0</v>
      </c>
      <c r="E16" s="185"/>
      <c r="F16" s="189">
        <f>'Super R'!F19</f>
        <v>0</v>
      </c>
      <c r="G16" s="189">
        <f>'Super R'!G19</f>
        <v>0</v>
      </c>
      <c r="H16" s="189">
        <f>'Super R'!H19</f>
        <v>0</v>
      </c>
      <c r="I16" s="189">
        <f>'Super R'!I19</f>
        <v>0</v>
      </c>
      <c r="J16" s="189">
        <f>'Super R'!J19</f>
        <v>0</v>
      </c>
      <c r="K16" s="189">
        <f>'Super R'!K19</f>
        <v>0</v>
      </c>
      <c r="L16" s="189">
        <f>'Super R'!L19</f>
        <v>0</v>
      </c>
      <c r="M16" s="189">
        <f>'Super R'!M19</f>
        <v>0</v>
      </c>
      <c r="N16" s="189">
        <f>'Super R'!N19</f>
        <v>0</v>
      </c>
      <c r="O16" s="189"/>
      <c r="P16" s="189">
        <f>'Super R'!P19</f>
        <v>0</v>
      </c>
      <c r="Q16" s="189">
        <f>'Super R'!Q19</f>
        <v>0</v>
      </c>
      <c r="R16" s="189">
        <f>'Super R'!R19</f>
        <v>0</v>
      </c>
      <c r="S16" s="189">
        <f>'Super R'!S19</f>
        <v>0</v>
      </c>
      <c r="T16" s="189">
        <f>'Super R'!T19</f>
        <v>0</v>
      </c>
      <c r="U16" s="189">
        <f>'Super R'!U19</f>
        <v>0</v>
      </c>
      <c r="V16" s="189">
        <f>'Super R'!V19</f>
        <v>0</v>
      </c>
      <c r="W16" s="189">
        <f>'Super R'!W19</f>
        <v>0</v>
      </c>
      <c r="X16" s="189">
        <f>'Super R'!X19</f>
        <v>0</v>
      </c>
      <c r="Y16" s="189"/>
      <c r="Z16" s="189">
        <f>'Super R'!Z19</f>
        <v>0</v>
      </c>
      <c r="AA16" s="189">
        <f>'Super R'!AA19</f>
        <v>0</v>
      </c>
      <c r="AB16" s="189">
        <f>'Super R'!AB19</f>
        <v>0</v>
      </c>
      <c r="AC16" s="189">
        <f>'Super R'!AC19</f>
        <v>0</v>
      </c>
      <c r="AD16" s="189">
        <f>'Super R'!AD19</f>
        <v>0</v>
      </c>
      <c r="AE16" s="189">
        <f>'Super R'!AE19</f>
        <v>0</v>
      </c>
      <c r="AF16" s="189">
        <f>'Super R'!AF19</f>
        <v>0</v>
      </c>
      <c r="AG16" s="189">
        <f>'Super R'!AG19</f>
        <v>0</v>
      </c>
      <c r="AH16" s="189">
        <f>'Super R'!AH19</f>
        <v>0</v>
      </c>
    </row>
    <row r="17" spans="1:34" ht="15.55" customHeight="1">
      <c r="A17" s="186">
        <f t="shared" si="0"/>
        <v>15</v>
      </c>
      <c r="B17" s="185">
        <f>'Super R'!B20</f>
        <v>0</v>
      </c>
      <c r="C17" s="189">
        <f>'Super R'!C20</f>
        <v>0</v>
      </c>
      <c r="D17" s="189">
        <f>'Super R'!D20</f>
        <v>0</v>
      </c>
      <c r="E17" s="185"/>
      <c r="F17" s="189">
        <f>'Super R'!F20</f>
        <v>0</v>
      </c>
      <c r="G17" s="189">
        <f>'Super R'!G20</f>
        <v>0</v>
      </c>
      <c r="H17" s="189">
        <f>'Super R'!H20</f>
        <v>0</v>
      </c>
      <c r="I17" s="189">
        <f>'Super R'!I20</f>
        <v>0</v>
      </c>
      <c r="J17" s="189">
        <f>'Super R'!J20</f>
        <v>0</v>
      </c>
      <c r="K17" s="189">
        <f>'Super R'!K20</f>
        <v>0</v>
      </c>
      <c r="L17" s="189">
        <f>'Super R'!L20</f>
        <v>0</v>
      </c>
      <c r="M17" s="189">
        <f>'Super R'!M20</f>
        <v>0</v>
      </c>
      <c r="N17" s="189">
        <f>'Super R'!N20</f>
        <v>0</v>
      </c>
      <c r="O17" s="189"/>
      <c r="P17" s="189">
        <f>'Super R'!P20</f>
        <v>0</v>
      </c>
      <c r="Q17" s="189">
        <f>'Super R'!Q20</f>
        <v>0</v>
      </c>
      <c r="R17" s="189">
        <f>'Super R'!R20</f>
        <v>0</v>
      </c>
      <c r="S17" s="189">
        <f>'Super R'!S20</f>
        <v>0</v>
      </c>
      <c r="T17" s="189">
        <f>'Super R'!T20</f>
        <v>0</v>
      </c>
      <c r="U17" s="189">
        <f>'Super R'!U20</f>
        <v>0</v>
      </c>
      <c r="V17" s="189">
        <f>'Super R'!V20</f>
        <v>0</v>
      </c>
      <c r="W17" s="189">
        <f>'Super R'!W20</f>
        <v>0</v>
      </c>
      <c r="X17" s="189">
        <f>'Super R'!X20</f>
        <v>0</v>
      </c>
      <c r="Y17" s="189"/>
      <c r="Z17" s="189">
        <f>'Super R'!Z20</f>
        <v>0</v>
      </c>
      <c r="AA17" s="189">
        <f>'Super R'!AA20</f>
        <v>0</v>
      </c>
      <c r="AB17" s="189">
        <f>'Super R'!AB20</f>
        <v>0</v>
      </c>
      <c r="AC17" s="189">
        <f>'Super R'!AC20</f>
        <v>0</v>
      </c>
      <c r="AD17" s="189">
        <f>'Super R'!AD20</f>
        <v>0</v>
      </c>
      <c r="AE17" s="189">
        <f>'Super R'!AE20</f>
        <v>0</v>
      </c>
      <c r="AF17" s="189">
        <f>'Super R'!AF20</f>
        <v>0</v>
      </c>
      <c r="AG17" s="189">
        <f>'Super R'!AG20</f>
        <v>0</v>
      </c>
      <c r="AH17" s="189">
        <f>'Super R'!AH20</f>
        <v>0</v>
      </c>
    </row>
    <row r="18" spans="1:34" ht="15.55" customHeight="1">
      <c r="A18" s="186">
        <f t="shared" si="0"/>
        <v>16</v>
      </c>
      <c r="B18" s="185">
        <f>'Super R'!B21</f>
        <v>0</v>
      </c>
      <c r="C18" s="189">
        <f>'Super R'!C21</f>
        <v>0</v>
      </c>
      <c r="D18" s="189">
        <f>'Super R'!D21</f>
        <v>0</v>
      </c>
      <c r="E18" s="185"/>
      <c r="F18" s="189">
        <f>'Super R'!F21</f>
        <v>0</v>
      </c>
      <c r="G18" s="189">
        <f>'Super R'!G21</f>
        <v>0</v>
      </c>
      <c r="H18" s="189">
        <f>'Super R'!H21</f>
        <v>0</v>
      </c>
      <c r="I18" s="189">
        <f>'Super R'!I21</f>
        <v>0</v>
      </c>
      <c r="J18" s="189">
        <f>'Super R'!J21</f>
        <v>0</v>
      </c>
      <c r="K18" s="189">
        <f>'Super R'!K21</f>
        <v>0</v>
      </c>
      <c r="L18" s="189">
        <f>'Super R'!L21</f>
        <v>0</v>
      </c>
      <c r="M18" s="189">
        <f>'Super R'!M21</f>
        <v>0</v>
      </c>
      <c r="N18" s="189">
        <f>'Super R'!N21</f>
        <v>0</v>
      </c>
      <c r="O18" s="189"/>
      <c r="P18" s="189">
        <f>'Super R'!P21</f>
        <v>0</v>
      </c>
      <c r="Q18" s="189">
        <f>'Super R'!Q21</f>
        <v>0</v>
      </c>
      <c r="R18" s="189">
        <f>'Super R'!R21</f>
        <v>0</v>
      </c>
      <c r="S18" s="189">
        <f>'Super R'!S21</f>
        <v>0</v>
      </c>
      <c r="T18" s="189">
        <f>'Super R'!T21</f>
        <v>0</v>
      </c>
      <c r="U18" s="189">
        <f>'Super R'!U21</f>
        <v>0</v>
      </c>
      <c r="V18" s="189">
        <f>'Super R'!V21</f>
        <v>0</v>
      </c>
      <c r="W18" s="189">
        <f>'Super R'!W21</f>
        <v>0</v>
      </c>
      <c r="X18" s="189">
        <f>'Super R'!X21</f>
        <v>0</v>
      </c>
      <c r="Y18" s="189"/>
      <c r="Z18" s="189">
        <f>'Super R'!Z21</f>
        <v>0</v>
      </c>
      <c r="AA18" s="189">
        <f>'Super R'!AA21</f>
        <v>0</v>
      </c>
      <c r="AB18" s="189">
        <f>'Super R'!AB21</f>
        <v>0</v>
      </c>
      <c r="AC18" s="189">
        <f>'Super R'!AC21</f>
        <v>0</v>
      </c>
      <c r="AD18" s="189">
        <f>'Super R'!AD21</f>
        <v>0</v>
      </c>
      <c r="AE18" s="189">
        <f>'Super R'!AE21</f>
        <v>0</v>
      </c>
      <c r="AF18" s="189">
        <f>'Super R'!AF21</f>
        <v>0</v>
      </c>
      <c r="AG18" s="189">
        <f>'Super R'!AG21</f>
        <v>0</v>
      </c>
      <c r="AH18" s="189">
        <f>'Super R'!AH21</f>
        <v>0</v>
      </c>
    </row>
    <row r="19" spans="1:34" ht="15.55" customHeight="1">
      <c r="A19" s="186">
        <f t="shared" si="0"/>
        <v>17</v>
      </c>
      <c r="B19" s="185">
        <f>'Super R'!B22</f>
        <v>0</v>
      </c>
      <c r="C19" s="189">
        <f>'Super R'!C22</f>
        <v>0</v>
      </c>
      <c r="D19" s="189">
        <f>'Super R'!D22</f>
        <v>0</v>
      </c>
      <c r="E19" s="185"/>
      <c r="F19" s="189">
        <f>'Super R'!F22</f>
        <v>0</v>
      </c>
      <c r="G19" s="189">
        <f>'Super R'!G22</f>
        <v>0</v>
      </c>
      <c r="H19" s="189">
        <f>'Super R'!H22</f>
        <v>0</v>
      </c>
      <c r="I19" s="189">
        <f>'Super R'!I22</f>
        <v>0</v>
      </c>
      <c r="J19" s="189">
        <f>'Super R'!J22</f>
        <v>0</v>
      </c>
      <c r="K19" s="189">
        <f>'Super R'!K22</f>
        <v>0</v>
      </c>
      <c r="L19" s="189">
        <f>'Super R'!L22</f>
        <v>0</v>
      </c>
      <c r="M19" s="189">
        <f>'Super R'!M22</f>
        <v>0</v>
      </c>
      <c r="N19" s="189">
        <f>'Super R'!N22</f>
        <v>0</v>
      </c>
      <c r="O19" s="189"/>
      <c r="P19" s="189">
        <f>'Super R'!P22</f>
        <v>0</v>
      </c>
      <c r="Q19" s="189">
        <f>'Super R'!Q22</f>
        <v>0</v>
      </c>
      <c r="R19" s="189">
        <f>'Super R'!R22</f>
        <v>0</v>
      </c>
      <c r="S19" s="189">
        <f>'Super R'!S22</f>
        <v>0</v>
      </c>
      <c r="T19" s="189">
        <f>'Super R'!T22</f>
        <v>0</v>
      </c>
      <c r="U19" s="189">
        <f>'Super R'!U22</f>
        <v>0</v>
      </c>
      <c r="V19" s="189">
        <f>'Super R'!V22</f>
        <v>0</v>
      </c>
      <c r="W19" s="189">
        <f>'Super R'!W22</f>
        <v>0</v>
      </c>
      <c r="X19" s="189">
        <f>'Super R'!X22</f>
        <v>0</v>
      </c>
      <c r="Y19" s="189"/>
      <c r="Z19" s="189">
        <f>'Super R'!Z22</f>
        <v>0</v>
      </c>
      <c r="AA19" s="189">
        <f>'Super R'!AA22</f>
        <v>0</v>
      </c>
      <c r="AB19" s="189">
        <f>'Super R'!AB22</f>
        <v>0</v>
      </c>
      <c r="AC19" s="189">
        <f>'Super R'!AC22</f>
        <v>0</v>
      </c>
      <c r="AD19" s="189">
        <f>'Super R'!AD22</f>
        <v>0</v>
      </c>
      <c r="AE19" s="189">
        <f>'Super R'!AE22</f>
        <v>0</v>
      </c>
      <c r="AF19" s="189">
        <f>'Super R'!AF22</f>
        <v>0</v>
      </c>
      <c r="AG19" s="189">
        <f>'Super R'!AG22</f>
        <v>0</v>
      </c>
      <c r="AH19" s="189">
        <f>'Super R'!AH22</f>
        <v>0</v>
      </c>
    </row>
    <row r="20" spans="1:34">
      <c r="E20" s="82"/>
      <c r="O20" s="82"/>
      <c r="Y20" s="82"/>
    </row>
    <row r="21" spans="1:34">
      <c r="Y21" s="82"/>
    </row>
  </sheetData>
  <mergeCells count="5">
    <mergeCell ref="C1:C2"/>
    <mergeCell ref="D1:D2"/>
    <mergeCell ref="F1:N1"/>
    <mergeCell ref="P1:X1"/>
    <mergeCell ref="Z1:A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26"/>
  <sheetViews>
    <sheetView showZeros="0" topLeftCell="A25" workbookViewId="0">
      <selection activeCell="N30" sqref="N30"/>
    </sheetView>
  </sheetViews>
  <sheetFormatPr defaultRowHeight="14.6"/>
  <cols>
    <col min="1" max="1" width="21.07421875" bestFit="1" customWidth="1"/>
    <col min="2" max="2" width="11.921875" customWidth="1"/>
    <col min="3" max="3" width="7" style="3" customWidth="1"/>
    <col min="4" max="38" width="3.61328125" customWidth="1"/>
  </cols>
  <sheetData>
    <row r="1" spans="1:37" s="119" customFormat="1" ht="25" customHeight="1">
      <c r="C1" s="119" t="s">
        <v>198</v>
      </c>
    </row>
    <row r="2" spans="1:37" s="2" customFormat="1" ht="67.5" customHeight="1">
      <c r="C2" s="2" t="s">
        <v>49</v>
      </c>
      <c r="D2" s="2" t="s">
        <v>48</v>
      </c>
      <c r="E2" s="2" t="s">
        <v>50</v>
      </c>
      <c r="F2" s="2" t="s">
        <v>51</v>
      </c>
      <c r="G2" s="2" t="s">
        <v>52</v>
      </c>
      <c r="H2" s="2" t="s">
        <v>53</v>
      </c>
      <c r="I2" s="2" t="s">
        <v>54</v>
      </c>
      <c r="J2" s="2" t="s">
        <v>55</v>
      </c>
      <c r="K2" s="2" t="s">
        <v>56</v>
      </c>
      <c r="L2" s="2" t="s">
        <v>57</v>
      </c>
      <c r="M2" s="2" t="s">
        <v>58</v>
      </c>
      <c r="N2" s="2" t="s">
        <v>59</v>
      </c>
      <c r="O2" s="2" t="s">
        <v>60</v>
      </c>
      <c r="P2" s="2" t="s">
        <v>61</v>
      </c>
      <c r="Q2" s="2" t="s">
        <v>62</v>
      </c>
      <c r="R2" s="2" t="s">
        <v>63</v>
      </c>
      <c r="S2" s="2" t="s">
        <v>64</v>
      </c>
      <c r="T2" s="2" t="s">
        <v>65</v>
      </c>
      <c r="U2" s="2" t="s">
        <v>66</v>
      </c>
      <c r="V2" s="2" t="s">
        <v>67</v>
      </c>
      <c r="W2" s="2" t="s">
        <v>68</v>
      </c>
      <c r="X2" s="2" t="s">
        <v>69</v>
      </c>
      <c r="Y2" s="2" t="s">
        <v>70</v>
      </c>
      <c r="Z2" s="2" t="s">
        <v>71</v>
      </c>
      <c r="AA2" s="2" t="s">
        <v>72</v>
      </c>
      <c r="AB2" s="2" t="s">
        <v>73</v>
      </c>
      <c r="AC2" s="2" t="s">
        <v>74</v>
      </c>
      <c r="AD2" s="2" t="s">
        <v>75</v>
      </c>
      <c r="AE2" s="2" t="s">
        <v>76</v>
      </c>
      <c r="AF2" s="2" t="s">
        <v>77</v>
      </c>
      <c r="AG2" s="2" t="s">
        <v>78</v>
      </c>
      <c r="AH2" s="2" t="s">
        <v>79</v>
      </c>
      <c r="AI2" s="2" t="s">
        <v>80</v>
      </c>
      <c r="AJ2" s="2" t="s">
        <v>81</v>
      </c>
      <c r="AK2" s="2" t="s">
        <v>82</v>
      </c>
    </row>
    <row r="3" spans="1:37">
      <c r="A3" t="s">
        <v>2</v>
      </c>
      <c r="B3" s="1" t="s">
        <v>3</v>
      </c>
      <c r="C3" s="3">
        <f>LARGE(D3:AK3,1)+LARGE(D3:AK3,2)+LARGE(D3:AK3,3)+LARGE(D3:AK3,4)+LARGE(D3:AK3,5)+LARGE(D3:AK3,6)+LARGE(D3:AK3,7)+LARGE(D3:AK3,8)+LARGE(D3:AK3,9)+LARGE(D3:AK3,10)+LARGE(D3:AK3,11)+LARGE(D3:AK3,12)+LARGE(D3:AK3,13)+LARGE(D3:AK3,14)+LARGE(D3:AK3,15)+LARGE(D3:AK3,16)+LARGE(D3:AK3,17)+LARGE(D3:AK3,18)</f>
        <v>38</v>
      </c>
      <c r="D3">
        <f>IFERROR(VLOOKUP($A3,'24-03'!$A$6:$L$29,6,FALSE),0)</f>
        <v>0</v>
      </c>
      <c r="E3">
        <f>IFERROR(VLOOKUP($A3,'28-03'!$A$6:$L$29,6,FALSE),0)</f>
        <v>6</v>
      </c>
      <c r="F3" t="str">
        <f>IFERROR(VLOOKUP($A3,'04-04'!$A$6:$L$29,6,FALSE),0)</f>
        <v/>
      </c>
      <c r="G3">
        <f>IFERROR(VLOOKUP($A3,'11-04'!$A$6:$L$29,6,FALSE),0)</f>
        <v>5</v>
      </c>
      <c r="H3">
        <f>IFERROR(VLOOKUP($A3,'18-04'!$A$6:$L$29,6,FALSE),0)</f>
        <v>10</v>
      </c>
      <c r="I3">
        <f>IFERROR(VLOOKUP($A3,'25-04'!$A$6:$L$29,6,FALSE),0)</f>
        <v>12</v>
      </c>
      <c r="J3">
        <f>IFERROR(VLOOKUP($A3,'02-05'!$A$6:$L$29,6,FALSE),0)</f>
        <v>5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</row>
    <row r="4" spans="1:37">
      <c r="A4" t="s">
        <v>40</v>
      </c>
      <c r="B4" s="1" t="s">
        <v>41</v>
      </c>
      <c r="C4" s="3">
        <f>LARGE(D4:AK4,1)+LARGE(D4:AK4,2)+LARGE(D4:AK4,3)+LARGE(D4:AK4,4)+LARGE(D4:AK4,5)+LARGE(D4:AK4,6)+LARGE(D4:AK4,7)+LARGE(D4:AK4,8)+LARGE(D4:AK4,9)+LARGE(D4:AK4,10)+LARGE(D4:AK4,11)+LARGE(D4:AK4,12)+LARGE(D4:AK4,13)+LARGE(D4:AK4,14)+LARGE(D4:AK4,15)+LARGE(D4:AK4,16)+LARGE(D4:AK4,17)+LARGE(D4:AK4,18)</f>
        <v>32</v>
      </c>
      <c r="D4">
        <f>IFERROR(VLOOKUP($A4,'24-03'!$A$6:$L$29,6,FALSE),0)</f>
        <v>0</v>
      </c>
      <c r="E4">
        <f>IFERROR(VLOOKUP($A4,'28-03'!$A$6:$L$29,6,FALSE),0)</f>
        <v>4</v>
      </c>
      <c r="F4">
        <f>IFERROR(VLOOKUP($A4,'04-04'!$A$6:$L$29,6,FALSE),0)</f>
        <v>12</v>
      </c>
      <c r="G4">
        <f>IFERROR(VLOOKUP($A4,'11-04'!$A$6:$L$29,6,FALSE),0)</f>
        <v>0</v>
      </c>
      <c r="H4">
        <f>IFERROR(VLOOKUP($A4,'18-04'!$A$6:$L$29,6,FALSE),0)</f>
        <v>7</v>
      </c>
      <c r="I4">
        <f>IFERROR(VLOOKUP($A4,'25-04'!$A$6:$L$29,6,FALSE),0)</f>
        <v>5</v>
      </c>
      <c r="J4">
        <f>IFERROR(VLOOKUP($A4,'02-05'!$A$6:$L$29,6,FALSE),0)</f>
        <v>4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</row>
    <row r="5" spans="1:37">
      <c r="A5" t="s">
        <v>6</v>
      </c>
      <c r="B5" s="1" t="s">
        <v>7</v>
      </c>
      <c r="C5" s="3">
        <f>LARGE(D5:AK5,1)+LARGE(D5:AK5,2)+LARGE(D5:AK5,3)+LARGE(D5:AK5,4)+LARGE(D5:AK5,5)+LARGE(D5:AK5,6)+LARGE(D5:AK5,7)+LARGE(D5:AK5,8)+LARGE(D5:AK5,9)+LARGE(D5:AK5,10)+LARGE(D5:AK5,11)+LARGE(D5:AK5,12)+LARGE(D5:AK5,13)+LARGE(D5:AK5,14)+LARGE(D5:AK5,15)+LARGE(D5:AK5,16)+LARGE(D5:AK5,17)+LARGE(D5:AK5,18)</f>
        <v>31</v>
      </c>
      <c r="D5">
        <f>IFERROR(VLOOKUP($A5,'24-03'!$A$6:$L$29,6,FALSE),0)</f>
        <v>5</v>
      </c>
      <c r="E5">
        <f>IFERROR(VLOOKUP($A5,'28-03'!$A$6:$L$29,6,FALSE),0)</f>
        <v>2</v>
      </c>
      <c r="F5">
        <f>IFERROR(VLOOKUP($A5,'04-04'!$A$6:$L$29,6,FALSE),0)</f>
        <v>5</v>
      </c>
      <c r="G5">
        <f>IFERROR(VLOOKUP($A5,'11-04'!$A$6:$L$29,6,FALSE),0)</f>
        <v>7</v>
      </c>
      <c r="H5">
        <f>IFERROR(VLOOKUP($A5,'18-04'!$A$6:$L$29,6,FALSE),0)</f>
        <v>5</v>
      </c>
      <c r="I5">
        <f>IFERROR(VLOOKUP($A5,'25-04'!$A$6:$L$29,6,FALSE),0)</f>
        <v>0</v>
      </c>
      <c r="J5">
        <f>IFERROR(VLOOKUP($A5,'02-05'!$A$6:$L$29,6,FALSE),0)</f>
        <v>7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</row>
    <row r="6" spans="1:37">
      <c r="A6" t="s">
        <v>20</v>
      </c>
      <c r="B6" s="1" t="s">
        <v>21</v>
      </c>
      <c r="C6" s="3">
        <f>LARGE(D6:AK6,1)+LARGE(D6:AK6,2)+LARGE(D6:AK6,3)+LARGE(D6:AK6,4)+LARGE(D6:AK6,5)+LARGE(D6:AK6,6)+LARGE(D6:AK6,7)+LARGE(D6:AK6,8)+LARGE(D6:AK6,9)+LARGE(D6:AK6,10)+LARGE(D6:AK6,11)+LARGE(D6:AK6,12)+LARGE(D6:AK6,13)+LARGE(D6:AK6,14)+LARGE(D6:AK6,15)+LARGE(D6:AK6,16)+LARGE(D6:AK6,17)+LARGE(D6:AK6,18)</f>
        <v>29</v>
      </c>
      <c r="D6">
        <f>IFERROR(VLOOKUP($A6,'24-03'!$A$6:$L$29,6,FALSE),0)</f>
        <v>7</v>
      </c>
      <c r="E6">
        <f>IFERROR(VLOOKUP($A6,'28-03'!$A$6:$L$29,6,FALSE),0)</f>
        <v>0</v>
      </c>
      <c r="F6">
        <f>IFERROR(VLOOKUP($A6,'04-04'!$A$6:$L$29,6,FALSE),0)</f>
        <v>10</v>
      </c>
      <c r="G6">
        <f>IFERROR(VLOOKUP($A6,'11-04'!$A$6:$L$29,6,FALSE),0)</f>
        <v>0</v>
      </c>
      <c r="H6">
        <f>IFERROR(VLOOKUP($A6,'18-04'!$A$6:$L$29,6,FALSE),0)</f>
        <v>12</v>
      </c>
      <c r="I6">
        <f>IFERROR(VLOOKUP($A6,'25-04'!$A$6:$L$29,6,FALSE),0)</f>
        <v>0</v>
      </c>
      <c r="J6">
        <f>IFERROR(VLOOKUP($A6,'02-05'!$A$6:$L$29,6,FALSE),0)</f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</row>
    <row r="7" spans="1:37">
      <c r="A7" t="s">
        <v>34</v>
      </c>
      <c r="B7" s="1" t="s">
        <v>35</v>
      </c>
      <c r="C7" s="3">
        <f>LARGE(D7:AK7,1)+LARGE(D7:AK7,2)+LARGE(D7:AK7,3)+LARGE(D7:AK7,4)+LARGE(D7:AK7,5)+LARGE(D7:AK7,6)+LARGE(D7:AK7,7)+LARGE(D7:AK7,8)+LARGE(D7:AK7,9)+LARGE(D7:AK7,10)+LARGE(D7:AK7,11)+LARGE(D7:AK7,12)+LARGE(D7:AK7,13)+LARGE(D7:AK7,14)+LARGE(D7:AK7,15)+LARGE(D7:AK7,16)+LARGE(D7:AK7,17)+LARGE(D7:AK7,18)</f>
        <v>28</v>
      </c>
      <c r="D7">
        <f>IFERROR(VLOOKUP($A7,'24-03'!$A$6:$L$29,6,FALSE),0)</f>
        <v>6</v>
      </c>
      <c r="E7">
        <f>IFERROR(VLOOKUP($A7,'28-03'!$A$6:$L$29,6,FALSE),0)</f>
        <v>10</v>
      </c>
      <c r="F7" t="str">
        <f>IFERROR(VLOOKUP($A7,'04-04'!$A$6:$L$29,6,FALSE),0)</f>
        <v/>
      </c>
      <c r="G7">
        <f>IFERROR(VLOOKUP($A7,'11-04'!$A$6:$L$29,6,FALSE),0)</f>
        <v>4</v>
      </c>
      <c r="H7">
        <f>IFERROR(VLOOKUP($A7,'18-04'!$A$6:$L$29,6,FALSE),0)</f>
        <v>0</v>
      </c>
      <c r="I7">
        <f>IFERROR(VLOOKUP($A7,'25-04'!$A$6:$L$29,6,FALSE),0)</f>
        <v>8</v>
      </c>
      <c r="J7">
        <f>IFERROR(VLOOKUP($A7,'02-05'!$A$6:$L$29,6,FALSE),0)</f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</row>
    <row r="8" spans="1:37">
      <c r="A8" t="s">
        <v>4</v>
      </c>
      <c r="B8" s="1" t="s">
        <v>5</v>
      </c>
      <c r="C8" s="3">
        <f>LARGE(D8:AK8,1)+LARGE(D8:AK8,2)+LARGE(D8:AK8,3)+LARGE(D8:AK8,4)+LARGE(D8:AK8,5)+LARGE(D8:AK8,6)+LARGE(D8:AK8,7)+LARGE(D8:AK8,8)+LARGE(D8:AK8,9)+LARGE(D8:AK8,10)+LARGE(D8:AK8,11)+LARGE(D8:AK8,12)+LARGE(D8:AK8,13)+LARGE(D8:AK8,14)+LARGE(D8:AK8,15)+LARGE(D8:AK8,16)+LARGE(D8:AK8,17)+LARGE(D8:AK8,18)</f>
        <v>28</v>
      </c>
      <c r="D8">
        <f>IFERROR(VLOOKUP($A8,'24-03'!$A$6:$L$29,6,FALSE),0)</f>
        <v>0</v>
      </c>
      <c r="E8">
        <f>IFERROR(VLOOKUP($A8,'28-03'!$A$6:$L$29,6,FALSE),0)</f>
        <v>0</v>
      </c>
      <c r="F8">
        <f>IFERROR(VLOOKUP($A8,'04-04'!$A$6:$L$29,6,FALSE),0)</f>
        <v>0</v>
      </c>
      <c r="G8">
        <f>IFERROR(VLOOKUP($A8,'11-04'!$A$6:$L$29,6,FALSE),0)</f>
        <v>8</v>
      </c>
      <c r="H8">
        <f>IFERROR(VLOOKUP($A8,'18-04'!$A$6:$L$29,6,FALSE),0)</f>
        <v>8</v>
      </c>
      <c r="I8">
        <f>IFERROR(VLOOKUP($A8,'25-04'!$A$6:$L$29,6,FALSE),0)</f>
        <v>10</v>
      </c>
      <c r="J8">
        <f>IFERROR(VLOOKUP($A8,'02-05'!$A$6:$L$29,6,FALSE),0)</f>
        <v>2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</row>
    <row r="9" spans="1:37">
      <c r="A9" t="s">
        <v>14</v>
      </c>
      <c r="B9" s="1" t="s">
        <v>15</v>
      </c>
      <c r="C9" s="3">
        <f>LARGE(D9:AK9,1)+LARGE(D9:AK9,2)+LARGE(D9:AK9,3)+LARGE(D9:AK9,4)+LARGE(D9:AK9,5)+LARGE(D9:AK9,6)+LARGE(D9:AK9,7)+LARGE(D9:AK9,8)+LARGE(D9:AK9,9)+LARGE(D9:AK9,10)+LARGE(D9:AK9,11)+LARGE(D9:AK9,12)+LARGE(D9:AK9,13)+LARGE(D9:AK9,14)+LARGE(D9:AK9,15)+LARGE(D9:AK9,16)+LARGE(D9:AK9,17)+LARGE(D9:AK9,18)</f>
        <v>27</v>
      </c>
      <c r="D9">
        <f>IFERROR(VLOOKUP($A9,'24-03'!$A$6:$L$29,6,FALSE),0)</f>
        <v>8</v>
      </c>
      <c r="E9">
        <f>IFERROR(VLOOKUP($A9,'28-03'!$A$6:$L$29,6,FALSE),0)</f>
        <v>0</v>
      </c>
      <c r="F9" t="str">
        <f>IFERROR(VLOOKUP($A9,'04-04'!$A$6:$L$29,6,FALSE),0)</f>
        <v/>
      </c>
      <c r="G9">
        <f>IFERROR(VLOOKUP($A9,'11-04'!$A$6:$L$29,6,FALSE),0)</f>
        <v>6</v>
      </c>
      <c r="H9">
        <f>IFERROR(VLOOKUP($A9,'18-04'!$A$6:$L$29,6,FALSE),0)</f>
        <v>6</v>
      </c>
      <c r="I9">
        <f>IFERROR(VLOOKUP($A9,'25-04'!$A$6:$L$29,6,FALSE),0)</f>
        <v>7</v>
      </c>
      <c r="J9">
        <f>IFERROR(VLOOKUP($A9,'02-05'!$A$6:$L$29,6,FALSE),0)</f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</row>
    <row r="10" spans="1:37">
      <c r="A10" t="s">
        <v>0</v>
      </c>
      <c r="B10" s="1" t="s">
        <v>1</v>
      </c>
      <c r="C10" s="3">
        <f>LARGE(D10:AK10,1)+LARGE(D10:AK10,2)+LARGE(D10:AK10,3)+LARGE(D10:AK10,4)+LARGE(D10:AK10,5)+LARGE(D10:AK10,6)+LARGE(D10:AK10,7)+LARGE(D10:AK10,8)+LARGE(D10:AK10,9)+LARGE(D10:AK10,10)+LARGE(D10:AK10,11)+LARGE(D10:AK10,12)+LARGE(D10:AK10,13)+LARGE(D10:AK10,14)+LARGE(D10:AK10,15)+LARGE(D10:AK10,16)+LARGE(D10:AK10,17)+LARGE(D10:AK10,18)</f>
        <v>25</v>
      </c>
      <c r="D10">
        <f>IFERROR(VLOOKUP($A10,'24-03'!$A$6:$L$29,6,FALSE),0)</f>
        <v>10</v>
      </c>
      <c r="E10">
        <f>IFERROR(VLOOKUP($A10,'28-03'!$A$6:$L$29,6,FALSE),0)</f>
        <v>12</v>
      </c>
      <c r="F10">
        <f>IFERROR(VLOOKUP($A10,'04-04'!$A$6:$L$29,6,FALSE),0)</f>
        <v>3</v>
      </c>
      <c r="G10">
        <f>IFERROR(VLOOKUP($A10,'11-04'!$A$6:$L$29,6,FALSE),0)</f>
        <v>0</v>
      </c>
      <c r="H10">
        <f>IFERROR(VLOOKUP($A10,'18-04'!$A$6:$L$29,6,FALSE),0)</f>
        <v>0</v>
      </c>
      <c r="I10">
        <f>IFERROR(VLOOKUP($A10,'25-04'!$A$6:$L$29,6,FALSE),0)</f>
        <v>0</v>
      </c>
      <c r="J10">
        <f>IFERROR(VLOOKUP($A10,'02-05'!$A$6:$L$29,6,FALSE),0)</f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</row>
    <row r="11" spans="1:37">
      <c r="A11" t="s">
        <v>10</v>
      </c>
      <c r="B11" s="1" t="s">
        <v>11</v>
      </c>
      <c r="C11" s="3">
        <f>LARGE(D11:AK11,1)+LARGE(D11:AK11,2)+LARGE(D11:AK11,3)+LARGE(D11:AK11,4)+LARGE(D11:AK11,5)+LARGE(D11:AK11,6)+LARGE(D11:AK11,7)+LARGE(D11:AK11,8)+LARGE(D11:AK11,9)+LARGE(D11:AK11,10)+LARGE(D11:AK11,11)+LARGE(D11:AK11,12)+LARGE(D11:AK11,13)+LARGE(D11:AK11,14)+LARGE(D11:AK11,15)+LARGE(D11:AK11,16)+LARGE(D11:AK11,17)+LARGE(D11:AK11,18)</f>
        <v>25</v>
      </c>
      <c r="D11">
        <f>IFERROR(VLOOKUP($A11,'24-03'!$A$6:$L$29,6,FALSE),0)</f>
        <v>12</v>
      </c>
      <c r="E11">
        <f>IFERROR(VLOOKUP($A11,'28-03'!$A$6:$L$29,6,FALSE),0)</f>
        <v>3</v>
      </c>
      <c r="F11">
        <f>IFERROR(VLOOKUP($A11,'04-04'!$A$6:$L$29,6,FALSE),0)</f>
        <v>6</v>
      </c>
      <c r="G11">
        <f>IFERROR(VLOOKUP($A11,'11-04'!$A$6:$L$29,6,FALSE),0)</f>
        <v>0</v>
      </c>
      <c r="H11">
        <f>IFERROR(VLOOKUP($A11,'18-04'!$A$6:$L$29,6,FALSE),0)</f>
        <v>0</v>
      </c>
      <c r="I11">
        <f>IFERROR(VLOOKUP($A11,'25-04'!$A$6:$L$29,6,FALSE),0)</f>
        <v>4</v>
      </c>
      <c r="J11">
        <f>IFERROR(VLOOKUP($A11,'02-05'!$A$6:$L$29,6,FALSE),0)</f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</row>
    <row r="12" spans="1:37">
      <c r="A12" t="s">
        <v>32</v>
      </c>
      <c r="B12" s="1" t="s">
        <v>33</v>
      </c>
      <c r="C12" s="3">
        <f>LARGE(D12:AK12,1)+LARGE(D12:AK12,2)+LARGE(D12:AK12,3)+LARGE(D12:AK12,4)+LARGE(D12:AK12,5)+LARGE(D12:AK12,6)+LARGE(D12:AK12,7)+LARGE(D12:AK12,8)+LARGE(D12:AK12,9)+LARGE(D12:AK12,10)+LARGE(D12:AK12,11)+LARGE(D12:AK12,12)+LARGE(D12:AK12,13)+LARGE(D12:AK12,14)+LARGE(D12:AK12,15)+LARGE(D12:AK12,16)+LARGE(D12:AK12,17)+LARGE(D12:AK12,18)</f>
        <v>23</v>
      </c>
      <c r="D12">
        <f>IFERROR(VLOOKUP($A12,'24-03'!$A$6:$L$29,6,FALSE),0)</f>
        <v>3</v>
      </c>
      <c r="E12">
        <f>IFERROR(VLOOKUP($A12,'28-03'!$A$6:$L$29,6,FALSE),0)</f>
        <v>0</v>
      </c>
      <c r="F12" t="str">
        <f>IFERROR(VLOOKUP($A12,'04-04'!$A$6:$L$29,6,FALSE),0)</f>
        <v/>
      </c>
      <c r="G12">
        <f>IFERROR(VLOOKUP($A12,'11-04'!$A$6:$L$29,6,FALSE),0)</f>
        <v>12</v>
      </c>
      <c r="H12">
        <f>IFERROR(VLOOKUP($A12,'18-04'!$A$6:$L$29,6,FALSE),0)</f>
        <v>0</v>
      </c>
      <c r="I12">
        <f>IFERROR(VLOOKUP($A12,'25-04'!$A$6:$L$29,6,FALSE),0)</f>
        <v>0</v>
      </c>
      <c r="J12">
        <f>IFERROR(VLOOKUP($A12,'02-05'!$A$6:$L$29,6,FALSE),0)</f>
        <v>8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</row>
    <row r="13" spans="1:37">
      <c r="A13" t="s">
        <v>28</v>
      </c>
      <c r="B13" s="1" t="s">
        <v>29</v>
      </c>
      <c r="C13" s="3">
        <f>LARGE(D13:AK13,1)+LARGE(D13:AK13,2)+LARGE(D13:AK13,3)+LARGE(D13:AK13,4)+LARGE(D13:AK13,5)+LARGE(D13:AK13,6)+LARGE(D13:AK13,7)+LARGE(D13:AK13,8)+LARGE(D13:AK13,9)+LARGE(D13:AK13,10)+LARGE(D13:AK13,11)+LARGE(D13:AK13,12)+LARGE(D13:AK13,13)+LARGE(D13:AK13,14)+LARGE(D13:AK13,15)+LARGE(D13:AK13,16)+LARGE(D13:AK13,17)+LARGE(D13:AK13,18)</f>
        <v>22</v>
      </c>
      <c r="D13">
        <f>IFERROR(VLOOKUP($A13,'24-03'!$A$6:$L$29,6,FALSE),0)</f>
        <v>0</v>
      </c>
      <c r="E13">
        <f>IFERROR(VLOOKUP($A13,'28-03'!$A$6:$L$29,6,FALSE),0)</f>
        <v>8</v>
      </c>
      <c r="F13">
        <f>IFERROR(VLOOKUP($A13,'04-04'!$A$6:$L$29,6,FALSE),0)</f>
        <v>2</v>
      </c>
      <c r="G13">
        <f>IFERROR(VLOOKUP($A13,'11-04'!$A$6:$L$29,6,FALSE),0)</f>
        <v>10</v>
      </c>
      <c r="H13">
        <f>IFERROR(VLOOKUP($A13,'18-04'!$A$6:$L$29,6,FALSE),0)</f>
        <v>2</v>
      </c>
      <c r="I13">
        <f>IFERROR(VLOOKUP($A13,'25-04'!$A$6:$L$29,6,FALSE),0)</f>
        <v>0</v>
      </c>
      <c r="J13">
        <f>IFERROR(VLOOKUP($A13,'02-05'!$A$6:$L$29,6,FALSE),0)</f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</row>
    <row r="14" spans="1:37">
      <c r="A14" t="s">
        <v>38</v>
      </c>
      <c r="B14" s="1" t="s">
        <v>39</v>
      </c>
      <c r="C14" s="3">
        <f>LARGE(D14:AK14,1)+LARGE(D14:AK14,2)+LARGE(D14:AK14,3)+LARGE(D14:AK14,4)+LARGE(D14:AK14,5)+LARGE(D14:AK14,6)+LARGE(D14:AK14,7)+LARGE(D14:AK14,8)+LARGE(D14:AK14,9)+LARGE(D14:AK14,10)+LARGE(D14:AK14,11)+LARGE(D14:AK14,12)+LARGE(D14:AK14,13)+LARGE(D14:AK14,14)+LARGE(D14:AK14,15)+LARGE(D14:AK14,16)+LARGE(D14:AK14,17)+LARGE(D14:AK14,18)</f>
        <v>22</v>
      </c>
      <c r="D14">
        <f>IFERROR(VLOOKUP($A14,'24-03'!$A$6:$L$29,6,FALSE),0)</f>
        <v>4</v>
      </c>
      <c r="E14">
        <f>IFERROR(VLOOKUP($A14,'28-03'!$A$6:$L$29,6,FALSE),0)</f>
        <v>5</v>
      </c>
      <c r="F14">
        <f>IFERROR(VLOOKUP($A14,'04-04'!$A$6:$L$29,6,FALSE),0)</f>
        <v>0</v>
      </c>
      <c r="G14">
        <f>IFERROR(VLOOKUP($A14,'11-04'!$A$6:$L$29,6,FALSE),0)</f>
        <v>0</v>
      </c>
      <c r="H14">
        <f>IFERROR(VLOOKUP($A14,'18-04'!$A$6:$L$29,6,FALSE),0)</f>
        <v>1</v>
      </c>
      <c r="I14">
        <f>IFERROR(VLOOKUP($A14,'25-04'!$A$6:$L$29,6,FALSE),0)</f>
        <v>6</v>
      </c>
      <c r="J14">
        <f>IFERROR(VLOOKUP($A14,'02-05'!$A$6:$L$29,6,FALSE),0)</f>
        <v>6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</row>
    <row r="15" spans="1:37">
      <c r="A15" t="s">
        <v>24</v>
      </c>
      <c r="B15" s="1" t="s">
        <v>25</v>
      </c>
      <c r="C15" s="3">
        <f>LARGE(D15:AK15,1)+LARGE(D15:AK15,2)+LARGE(D15:AK15,3)+LARGE(D15:AK15,4)+LARGE(D15:AK15,5)+LARGE(D15:AK15,6)+LARGE(D15:AK15,7)+LARGE(D15:AK15,8)+LARGE(D15:AK15,9)+LARGE(D15:AK15,10)+LARGE(D15:AK15,11)+LARGE(D15:AK15,12)+LARGE(D15:AK15,13)+LARGE(D15:AK15,14)+LARGE(D15:AK15,15)+LARGE(D15:AK15,16)+LARGE(D15:AK15,17)+LARGE(D15:AK15,18)</f>
        <v>22</v>
      </c>
      <c r="D15">
        <f>IFERROR(VLOOKUP($A15,'24-03'!$A$6:$L$29,6,FALSE),0)</f>
        <v>0</v>
      </c>
      <c r="E15">
        <f>IFERROR(VLOOKUP($A15,'28-03'!$A$6:$L$29,6,FALSE),0)</f>
        <v>7</v>
      </c>
      <c r="F15">
        <f>IFERROR(VLOOKUP($A15,'04-04'!$A$6:$L$29,6,FALSE),0)</f>
        <v>0</v>
      </c>
      <c r="G15">
        <f>IFERROR(VLOOKUP($A15,'11-04'!$A$6:$L$29,6,FALSE),0)</f>
        <v>2</v>
      </c>
      <c r="H15">
        <f>IFERROR(VLOOKUP($A15,'18-04'!$A$6:$L$29,6,FALSE),0)</f>
        <v>0</v>
      </c>
      <c r="I15">
        <f>IFERROR(VLOOKUP($A15,'25-04'!$A$6:$L$29,6,FALSE),0)</f>
        <v>3</v>
      </c>
      <c r="J15">
        <f>IFERROR(VLOOKUP($A15,'02-05'!$A$6:$L$29,6,FALSE),0)</f>
        <v>10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</row>
    <row r="16" spans="1:37">
      <c r="A16" t="s">
        <v>22</v>
      </c>
      <c r="B16" s="1" t="s">
        <v>23</v>
      </c>
      <c r="C16" s="3">
        <f>LARGE(D16:AK16,1)+LARGE(D16:AK16,2)+LARGE(D16:AK16,3)+LARGE(D16:AK16,4)+LARGE(D16:AK16,5)+LARGE(D16:AK16,6)+LARGE(D16:AK16,7)+LARGE(D16:AK16,8)+LARGE(D16:AK16,9)+LARGE(D16:AK16,10)+LARGE(D16:AK16,11)+LARGE(D16:AK16,12)+LARGE(D16:AK16,13)+LARGE(D16:AK16,14)+LARGE(D16:AK16,15)+LARGE(D16:AK16,16)+LARGE(D16:AK16,17)+LARGE(D16:AK16,18)</f>
        <v>18</v>
      </c>
      <c r="D16">
        <f>IFERROR(VLOOKUP($A16,'24-03'!$A$6:$L$29,6,FALSE),0)</f>
        <v>2</v>
      </c>
      <c r="E16">
        <f>IFERROR(VLOOKUP($A16,'28-03'!$A$6:$L$29,6,FALSE),0)</f>
        <v>0</v>
      </c>
      <c r="F16" t="str">
        <f>IFERROR(VLOOKUP($A16,'04-04'!$A$6:$L$29,6,FALSE),0)</f>
        <v/>
      </c>
      <c r="G16">
        <f>IFERROR(VLOOKUP($A16,'11-04'!$A$6:$L$29,6,FALSE),0)</f>
        <v>0</v>
      </c>
      <c r="H16">
        <f>IFERROR(VLOOKUP($A16,'18-04'!$A$6:$L$29,6,FALSE),0)</f>
        <v>4</v>
      </c>
      <c r="I16">
        <f>IFERROR(VLOOKUP($A16,'25-04'!$A$6:$L$29,6,FALSE),0)</f>
        <v>0</v>
      </c>
      <c r="J16">
        <f>IFERROR(VLOOKUP($A16,'02-05'!$A$6:$L$29,6,FALSE),0)</f>
        <v>12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</row>
    <row r="17" spans="1:37">
      <c r="A17" t="s">
        <v>44</v>
      </c>
      <c r="B17" s="1" t="s">
        <v>45</v>
      </c>
      <c r="C17" s="3">
        <f>LARGE(D17:AK17,1)+LARGE(D17:AK17,2)+LARGE(D17:AK17,3)+LARGE(D17:AK17,4)+LARGE(D17:AK17,5)+LARGE(D17:AK17,6)+LARGE(D17:AK17,7)+LARGE(D17:AK17,8)+LARGE(D17:AK17,9)+LARGE(D17:AK17,10)+LARGE(D17:AK17,11)+LARGE(D17:AK17,12)+LARGE(D17:AK17,13)+LARGE(D17:AK17,14)+LARGE(D17:AK17,15)+LARGE(D17:AK17,16)+LARGE(D17:AK17,17)+LARGE(D17:AK17,18)</f>
        <v>11</v>
      </c>
      <c r="D17">
        <f>IFERROR(VLOOKUP($A17,'24-03'!$A$6:$L$29,6,FALSE),0)</f>
        <v>0</v>
      </c>
      <c r="E17">
        <f>IFERROR(VLOOKUP($A17,'28-03'!$A$6:$L$29,6,FALSE),0)</f>
        <v>0</v>
      </c>
      <c r="F17">
        <f>IFERROR(VLOOKUP($A17,'04-04'!$A$6:$L$29,6,FALSE),0)</f>
        <v>8</v>
      </c>
      <c r="G17">
        <f>IFERROR(VLOOKUP($A17,'11-04'!$A$6:$L$29,6,FALSE),0)</f>
        <v>0</v>
      </c>
      <c r="H17">
        <f>IFERROR(VLOOKUP($A17,'18-04'!$A$6:$L$29,6,FALSE),0)</f>
        <v>0</v>
      </c>
      <c r="I17">
        <f>IFERROR(VLOOKUP($A17,'25-04'!$A$6:$L$29,6,FALSE),0)</f>
        <v>0</v>
      </c>
      <c r="J17">
        <f>IFERROR(VLOOKUP($A17,'02-05'!$A$6:$L$29,6,FALSE),0)</f>
        <v>3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</row>
    <row r="18" spans="1:37">
      <c r="A18" t="s">
        <v>18</v>
      </c>
      <c r="B18" s="1" t="s">
        <v>19</v>
      </c>
      <c r="C18" s="3">
        <f>LARGE(D18:AK18,1)+LARGE(D18:AK18,2)+LARGE(D18:AK18,3)+LARGE(D18:AK18,4)+LARGE(D18:AK18,5)+LARGE(D18:AK18,6)+LARGE(D18:AK18,7)+LARGE(D18:AK18,8)+LARGE(D18:AK18,9)+LARGE(D18:AK18,10)+LARGE(D18:AK18,11)+LARGE(D18:AK18,12)+LARGE(D18:AK18,13)+LARGE(D18:AK18,14)+LARGE(D18:AK18,15)+LARGE(D18:AK18,16)+LARGE(D18:AK18,17)+LARGE(D18:AK18,18)</f>
        <v>8</v>
      </c>
      <c r="D18">
        <f>IFERROR(VLOOKUP($A18,'24-03'!$A$6:$L$29,6,FALSE),0)</f>
        <v>1</v>
      </c>
      <c r="E18">
        <f>IFERROR(VLOOKUP($A18,'28-03'!$A$6:$L$29,6,FALSE),0)</f>
        <v>0</v>
      </c>
      <c r="F18">
        <f>IFERROR(VLOOKUP($A18,'04-04'!$A$6:$L$29,6,FALSE),0)</f>
        <v>7</v>
      </c>
      <c r="G18">
        <f>IFERROR(VLOOKUP($A18,'11-04'!$A$6:$L$29,6,FALSE),0)</f>
        <v>0</v>
      </c>
      <c r="H18">
        <f>IFERROR(VLOOKUP($A18,'18-04'!$A$6:$L$29,6,FALSE),0)</f>
        <v>0</v>
      </c>
      <c r="I18">
        <f>IFERROR(VLOOKUP($A18,'25-04'!$A$6:$L$29,6,FALSE),0)</f>
        <v>0</v>
      </c>
      <c r="J18">
        <f>IFERROR(VLOOKUP($A18,'02-05'!$A$6:$L$29,6,FALSE),0)</f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</row>
    <row r="19" spans="1:37">
      <c r="A19" t="s">
        <v>16</v>
      </c>
      <c r="B19" s="1" t="s">
        <v>17</v>
      </c>
      <c r="C19" s="3">
        <f>LARGE(D19:AK19,1)+LARGE(D19:AK19,2)+LARGE(D19:AK19,3)+LARGE(D19:AK19,4)+LARGE(D19:AK19,5)+LARGE(D19:AK19,6)+LARGE(D19:AK19,7)+LARGE(D19:AK19,8)+LARGE(D19:AK19,9)+LARGE(D19:AK19,10)+LARGE(D19:AK19,11)+LARGE(D19:AK19,12)+LARGE(D19:AK19,13)+LARGE(D19:AK19,14)+LARGE(D19:AK19,15)+LARGE(D19:AK19,16)+LARGE(D19:AK19,17)+LARGE(D19:AK19,18)</f>
        <v>5</v>
      </c>
      <c r="D19">
        <f>IFERROR(VLOOKUP($A19,'24-03'!$A$6:$L$29,6,FALSE),0)</f>
        <v>0</v>
      </c>
      <c r="E19">
        <f>IFERROR(VLOOKUP($A19,'28-03'!$A$6:$L$29,6,FALSE),0)</f>
        <v>0</v>
      </c>
      <c r="F19">
        <f>IFERROR(VLOOKUP($A19,'04-04'!$A$6:$L$29,6,FALSE),0)</f>
        <v>4</v>
      </c>
      <c r="G19">
        <f>IFERROR(VLOOKUP($A19,'11-04'!$A$6:$L$29,6,FALSE),0)</f>
        <v>0</v>
      </c>
      <c r="H19">
        <f>IFERROR(VLOOKUP($A19,'18-04'!$A$6:$L$29,6,FALSE),0)</f>
        <v>0</v>
      </c>
      <c r="I19">
        <f>IFERROR(VLOOKUP($A19,'25-04'!$A$6:$L$29,6,FALSE),0)</f>
        <v>0</v>
      </c>
      <c r="J19">
        <f>IFERROR(VLOOKUP($A19,'02-05'!$A$6:$L$29,6,FALSE),0)</f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</row>
    <row r="20" spans="1:37">
      <c r="A20" t="s">
        <v>12</v>
      </c>
      <c r="B20" s="1" t="s">
        <v>13</v>
      </c>
      <c r="C20" s="3">
        <f>LARGE(D20:AK20,1)+LARGE(D20:AK20,2)+LARGE(D20:AK20,3)+LARGE(D20:AK20,4)+LARGE(D20:AK20,5)+LARGE(D20:AK20,6)+LARGE(D20:AK20,7)+LARGE(D20:AK20,8)+LARGE(D20:AK20,9)+LARGE(D20:AK20,10)+LARGE(D20:AK20,11)+LARGE(D20:AK20,12)+LARGE(D20:AK20,13)+LARGE(D20:AK20,14)+LARGE(D20:AK20,15)+LARGE(D20:AK20,16)+LARGE(D20:AK20,17)+LARGE(D20:AK20,18)</f>
        <v>4</v>
      </c>
      <c r="D20">
        <f>IFERROR(VLOOKUP($A20,'24-03'!$A$6:$L$29,6,FALSE),0)</f>
        <v>0</v>
      </c>
      <c r="E20">
        <f>IFERROR(VLOOKUP($A20,'28-03'!$A$6:$L$29,6,FALSE),0)</f>
        <v>0</v>
      </c>
      <c r="F20">
        <f>IFERROR(VLOOKUP($A20,'04-04'!$A$6:$L$29,6,FALSE),0)</f>
        <v>0</v>
      </c>
      <c r="G20">
        <f>IFERROR(VLOOKUP($A20,'11-04'!$A$6:$L$29,6,FALSE),0)</f>
        <v>3</v>
      </c>
      <c r="H20">
        <f>IFERROR(VLOOKUP($A20,'18-04'!$A$6:$L$29,6,FALSE),0)</f>
        <v>0</v>
      </c>
      <c r="I20">
        <f>IFERROR(VLOOKUP($A20,'25-04'!$A$6:$L$29,6,FALSE),0)</f>
        <v>1</v>
      </c>
      <c r="J20">
        <f>IFERROR(VLOOKUP($A20,'02-05'!$A$6:$L$29,6,FALSE),0)</f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</row>
    <row r="21" spans="1:37">
      <c r="A21" t="s">
        <v>36</v>
      </c>
      <c r="B21" s="1" t="s">
        <v>37</v>
      </c>
      <c r="C21" s="3">
        <f>LARGE(D21:AK21,1)+LARGE(D21:AK21,2)+LARGE(D21:AK21,3)+LARGE(D21:AK21,4)+LARGE(D21:AK21,5)+LARGE(D21:AK21,6)+LARGE(D21:AK21,7)+LARGE(D21:AK21,8)+LARGE(D21:AK21,9)+LARGE(D21:AK21,10)+LARGE(D21:AK21,11)+LARGE(D21:AK21,12)+LARGE(D21:AK21,13)+LARGE(D21:AK21,14)+LARGE(D21:AK21,15)+LARGE(D21:AK21,16)+LARGE(D21:AK21,17)+LARGE(D21:AK21,18)</f>
        <v>4</v>
      </c>
      <c r="D21">
        <f>IFERROR(VLOOKUP($A21,'24-03'!$A$6:$L$29,6,FALSE),0)</f>
        <v>0</v>
      </c>
      <c r="E21">
        <f>IFERROR(VLOOKUP($A21,'28-03'!$A$6:$L$29,6,FALSE),0)</f>
        <v>0</v>
      </c>
      <c r="F21">
        <f>IFERROR(VLOOKUP($A21,'04-04'!$A$6:$L$29,6,FALSE),0)</f>
        <v>1</v>
      </c>
      <c r="G21">
        <f>IFERROR(VLOOKUP($A21,'11-04'!$A$6:$L$29,6,FALSE),0)</f>
        <v>1</v>
      </c>
      <c r="H21">
        <f>IFERROR(VLOOKUP($A21,'18-04'!$A$6:$L$29,6,FALSE),0)</f>
        <v>0</v>
      </c>
      <c r="I21">
        <f>IFERROR(VLOOKUP($A21,'25-04'!$A$6:$L$29,6,FALSE),0)</f>
        <v>2</v>
      </c>
      <c r="J21">
        <f>IFERROR(VLOOKUP($A21,'02-05'!$A$6:$L$29,6,FALSE),0)</f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</row>
    <row r="22" spans="1:37">
      <c r="A22" t="s">
        <v>8</v>
      </c>
      <c r="B22" s="1" t="s">
        <v>9</v>
      </c>
      <c r="C22" s="3">
        <f>LARGE(D22:AK22,1)+LARGE(D22:AK22,2)+LARGE(D22:AK22,3)+LARGE(D22:AK22,4)+LARGE(D22:AK22,5)+LARGE(D22:AK22,6)+LARGE(D22:AK22,7)+LARGE(D22:AK22,8)+LARGE(D22:AK22,9)+LARGE(D22:AK22,10)+LARGE(D22:AK22,11)+LARGE(D22:AK22,12)+LARGE(D22:AK22,13)+LARGE(D22:AK22,14)+LARGE(D22:AK22,15)+LARGE(D22:AK22,16)+LARGE(D22:AK22,17)+LARGE(D22:AK22,18)</f>
        <v>3</v>
      </c>
      <c r="D22">
        <f>IFERROR(VLOOKUP($A22,'24-03'!$A$6:$L$29,6,FALSE),0)</f>
        <v>0</v>
      </c>
      <c r="E22">
        <f>IFERROR(VLOOKUP($A22,'28-03'!$A$6:$L$29,6,FALSE),0)</f>
        <v>0</v>
      </c>
      <c r="F22">
        <f>IFERROR(VLOOKUP($A22,'04-04'!$A$6:$L$29,6,FALSE),0)</f>
        <v>0</v>
      </c>
      <c r="G22">
        <f>IFERROR(VLOOKUP($A22,'11-04'!$A$6:$L$29,6,FALSE),0)</f>
        <v>0</v>
      </c>
      <c r="H22">
        <f>IFERROR(VLOOKUP($A22,'18-04'!$A$6:$L$29,6,FALSE),0)</f>
        <v>3</v>
      </c>
      <c r="I22">
        <f>IFERROR(VLOOKUP($A22,'25-04'!$A$6:$L$29,6,FALSE),0)</f>
        <v>0</v>
      </c>
      <c r="J22">
        <f>IFERROR(VLOOKUP($A22,'02-05'!$A$6:$L$29,6,FALSE),0)</f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</row>
    <row r="23" spans="1:37">
      <c r="A23" t="s">
        <v>26</v>
      </c>
      <c r="B23" s="1" t="s">
        <v>27</v>
      </c>
      <c r="C23" s="3">
        <f>LARGE(D23:AK23,1)+LARGE(D23:AK23,2)+LARGE(D23:AK23,3)+LARGE(D23:AK23,4)+LARGE(D23:AK23,5)+LARGE(D23:AK23,6)+LARGE(D23:AK23,7)+LARGE(D23:AK23,8)+LARGE(D23:AK23,9)+LARGE(D23:AK23,10)+LARGE(D23:AK23,11)+LARGE(D23:AK23,12)+LARGE(D23:AK23,13)+LARGE(D23:AK23,14)+LARGE(D23:AK23,15)+LARGE(D23:AK23,16)+LARGE(D23:AK23,17)+LARGE(D23:AK23,18)</f>
        <v>0</v>
      </c>
      <c r="D23">
        <f>IFERROR(VLOOKUP($A23,'24-03'!$A$6:$L$29,6,FALSE),0)</f>
        <v>0</v>
      </c>
      <c r="E23">
        <f>IFERROR(VLOOKUP($A23,'28-03'!$A$6:$L$29,6,FALSE),0)</f>
        <v>0</v>
      </c>
      <c r="F23">
        <f>IFERROR(VLOOKUP($A23,'04-04'!$A$6:$L$29,6,FALSE),0)</f>
        <v>0</v>
      </c>
      <c r="G23">
        <f>IFERROR(VLOOKUP($A23,'11-04'!$A$6:$L$29,6,FALSE),0)</f>
        <v>0</v>
      </c>
      <c r="H23">
        <f>IFERROR(VLOOKUP($A23,'18-04'!$A$6:$L$29,6,FALSE),0)</f>
        <v>0</v>
      </c>
      <c r="I23">
        <f>IFERROR(VLOOKUP($A23,'25-04'!$A$6:$L$29,6,FALSE),0)</f>
        <v>0</v>
      </c>
      <c r="J23">
        <f>IFERROR(VLOOKUP($A23,'02-05'!$A$6:$L$29,6,FALSE),0)</f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</row>
    <row r="24" spans="1:37">
      <c r="A24" t="s">
        <v>30</v>
      </c>
      <c r="B24" s="1" t="s">
        <v>31</v>
      </c>
      <c r="C24" s="3">
        <f>LARGE(D24:AK24,1)+LARGE(D24:AK24,2)+LARGE(D24:AK24,3)+LARGE(D24:AK24,4)+LARGE(D24:AK24,5)+LARGE(D24:AK24,6)+LARGE(D24:AK24,7)+LARGE(D24:AK24,8)+LARGE(D24:AK24,9)+LARGE(D24:AK24,10)+LARGE(D24:AK24,11)+LARGE(D24:AK24,12)+LARGE(D24:AK24,13)+LARGE(D24:AK24,14)+LARGE(D24:AK24,15)+LARGE(D24:AK24,16)+LARGE(D24:AK24,17)+LARGE(D24:AK24,18)</f>
        <v>0</v>
      </c>
      <c r="D24">
        <f>IFERROR(VLOOKUP($A24,'24-03'!$A$6:$L$29,6,FALSE),0)</f>
        <v>0</v>
      </c>
      <c r="E24">
        <f>IFERROR(VLOOKUP($A24,'28-03'!$A$6:$L$29,6,FALSE),0)</f>
        <v>0</v>
      </c>
      <c r="F24">
        <f>IFERROR(VLOOKUP($A24,'04-04'!$A$6:$L$29,6,FALSE),0)</f>
        <v>0</v>
      </c>
      <c r="G24">
        <f>IFERROR(VLOOKUP($A24,'11-04'!$A$6:$L$29,6,FALSE),0)</f>
        <v>0</v>
      </c>
      <c r="H24">
        <f>IFERROR(VLOOKUP($A24,'18-04'!$A$6:$L$29,6,FALSE),0)</f>
        <v>0</v>
      </c>
      <c r="I24">
        <f>IFERROR(VLOOKUP($A24,'25-04'!$A$6:$L$29,6,FALSE),0)</f>
        <v>0</v>
      </c>
      <c r="J24">
        <f>IFERROR(VLOOKUP($A24,'02-05'!$A$6:$L$29,6,FALSE),0)</f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</row>
    <row r="25" spans="1:37">
      <c r="A25" t="s">
        <v>42</v>
      </c>
      <c r="B25" s="1" t="s">
        <v>43</v>
      </c>
      <c r="C25" s="3">
        <f>LARGE(D25:AK25,1)+LARGE(D25:AK25,2)+LARGE(D25:AK25,3)+LARGE(D25:AK25,4)+LARGE(D25:AK25,5)+LARGE(D25:AK25,6)+LARGE(D25:AK25,7)+LARGE(D25:AK25,8)+LARGE(D25:AK25,9)+LARGE(D25:AK25,10)+LARGE(D25:AK25,11)+LARGE(D25:AK25,12)+LARGE(D25:AK25,13)+LARGE(D25:AK25,14)+LARGE(D25:AK25,15)+LARGE(D25:AK25,16)+LARGE(D25:AK25,17)+LARGE(D25:AK25,18)</f>
        <v>0</v>
      </c>
      <c r="D25">
        <f>IFERROR(VLOOKUP($A25,'24-03'!$A$6:$L$29,6,FALSE),0)</f>
        <v>0</v>
      </c>
      <c r="E25">
        <f>IFERROR(VLOOKUP($A25,'28-03'!$A$6:$L$29,6,FALSE),0)</f>
        <v>0</v>
      </c>
      <c r="F25">
        <f>IFERROR(VLOOKUP($A25,'04-04'!$A$6:$L$29,6,FALSE),0)</f>
        <v>0</v>
      </c>
      <c r="G25">
        <f>IFERROR(VLOOKUP($A25,'11-04'!$A$6:$L$29,6,FALSE),0)</f>
        <v>0</v>
      </c>
      <c r="H25">
        <f>IFERROR(VLOOKUP($A25,'18-04'!$A$6:$L$29,6,FALSE),0)</f>
        <v>0</v>
      </c>
      <c r="I25">
        <f>IFERROR(VLOOKUP($A25,'25-04'!$A$6:$L$29,6,FALSE),0)</f>
        <v>0</v>
      </c>
      <c r="J25">
        <f>IFERROR(VLOOKUP($A25,'02-05'!$A$6:$L$29,6,FALSE),0)</f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</row>
    <row r="26" spans="1:37">
      <c r="A26" t="s">
        <v>46</v>
      </c>
      <c r="B26" s="1" t="s">
        <v>47</v>
      </c>
      <c r="C26" s="3">
        <f>LARGE(D26:AK26,1)+LARGE(D26:AK26,2)+LARGE(D26:AK26,3)+LARGE(D26:AK26,4)+LARGE(D26:AK26,5)+LARGE(D26:AK26,6)+LARGE(D26:AK26,7)+LARGE(D26:AK26,8)+LARGE(D26:AK26,9)+LARGE(D26:AK26,10)+LARGE(D26:AK26,11)+LARGE(D26:AK26,12)+LARGE(D26:AK26,13)+LARGE(D26:AK26,14)+LARGE(D26:AK26,15)+LARGE(D26:AK26,16)+LARGE(D26:AK26,17)+LARGE(D26:AK26,18)</f>
        <v>0</v>
      </c>
      <c r="D26">
        <f>IFERROR(VLOOKUP($A26,'24-03'!$A$6:$L$29,6,FALSE),0)</f>
        <v>0</v>
      </c>
      <c r="E26">
        <f>IFERROR(VLOOKUP($A26,'28-03'!$A$6:$L$29,6,FALSE),0)</f>
        <v>0</v>
      </c>
      <c r="F26">
        <f>IFERROR(VLOOKUP($A26,'04-04'!$A$6:$L$29,6,FALSE),0)</f>
        <v>0</v>
      </c>
      <c r="G26">
        <f>IFERROR(VLOOKUP($A26,'11-04'!$A$6:$L$29,6,FALSE),0)</f>
        <v>0</v>
      </c>
      <c r="H26">
        <f>IFERROR(VLOOKUP($A26,'18-04'!$A$6:$L$29,6,FALSE),0)</f>
        <v>0</v>
      </c>
      <c r="I26">
        <f>IFERROR(VLOOKUP($A26,'25-04'!$A$6:$L$29,6,FALSE),0)</f>
        <v>0</v>
      </c>
      <c r="J26">
        <f>IFERROR(VLOOKUP($A26,'02-05'!$A$6:$L$29,6,FALSE),0)</f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</row>
  </sheetData>
  <autoFilter ref="A2:AK26" xr:uid="{00000000-0009-0000-0000-000003000000}">
    <sortState xmlns:xlrd2="http://schemas.microsoft.com/office/spreadsheetml/2017/richdata2" ref="A3:AK26">
      <sortCondition descending="1" ref="C2:C26"/>
    </sortState>
  </autoFilter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26"/>
  <sheetViews>
    <sheetView showZeros="0" workbookViewId="0">
      <selection activeCell="A2" sqref="A2"/>
    </sheetView>
  </sheetViews>
  <sheetFormatPr defaultRowHeight="14.6"/>
  <cols>
    <col min="1" max="1" width="21.07421875" bestFit="1" customWidth="1"/>
    <col min="2" max="2" width="11.921875" customWidth="1"/>
    <col min="3" max="3" width="10.53515625" style="3" customWidth="1"/>
    <col min="4" max="10" width="8.921875" bestFit="1" customWidth="1"/>
    <col min="11" max="38" width="3.61328125" customWidth="1"/>
  </cols>
  <sheetData>
    <row r="1" spans="1:38" ht="25" customHeight="1">
      <c r="C1" s="119" t="s">
        <v>199</v>
      </c>
    </row>
    <row r="2" spans="1:38" s="2" customFormat="1" ht="68.5" customHeight="1">
      <c r="C2" s="2" t="s">
        <v>197</v>
      </c>
      <c r="D2" s="2" t="s">
        <v>48</v>
      </c>
      <c r="E2" s="2" t="s">
        <v>50</v>
      </c>
      <c r="F2" s="2" t="s">
        <v>51</v>
      </c>
      <c r="G2" s="2" t="s">
        <v>52</v>
      </c>
      <c r="H2" s="2" t="s">
        <v>53</v>
      </c>
      <c r="I2" s="2" t="s">
        <v>54</v>
      </c>
      <c r="J2" s="2" t="s">
        <v>55</v>
      </c>
      <c r="K2" s="2" t="s">
        <v>56</v>
      </c>
      <c r="L2" s="2" t="s">
        <v>57</v>
      </c>
      <c r="M2" s="2" t="s">
        <v>58</v>
      </c>
      <c r="N2" s="2" t="s">
        <v>59</v>
      </c>
      <c r="O2" s="2" t="s">
        <v>60</v>
      </c>
      <c r="P2" s="2" t="s">
        <v>61</v>
      </c>
      <c r="Q2" s="2" t="s">
        <v>62</v>
      </c>
      <c r="R2" s="2" t="s">
        <v>63</v>
      </c>
      <c r="S2" s="2" t="s">
        <v>64</v>
      </c>
      <c r="T2" s="2" t="s">
        <v>65</v>
      </c>
      <c r="U2" s="2" t="s">
        <v>66</v>
      </c>
      <c r="V2" s="2" t="s">
        <v>67</v>
      </c>
      <c r="W2" s="2" t="s">
        <v>68</v>
      </c>
      <c r="X2" s="2" t="s">
        <v>69</v>
      </c>
      <c r="Y2" s="2" t="s">
        <v>70</v>
      </c>
      <c r="Z2" s="2" t="s">
        <v>71</v>
      </c>
      <c r="AA2" s="2" t="s">
        <v>72</v>
      </c>
      <c r="AB2" s="2" t="s">
        <v>73</v>
      </c>
      <c r="AC2" s="2" t="s">
        <v>74</v>
      </c>
      <c r="AD2" s="2" t="s">
        <v>75</v>
      </c>
      <c r="AE2" s="2" t="s">
        <v>76</v>
      </c>
      <c r="AF2" s="2" t="s">
        <v>77</v>
      </c>
      <c r="AG2" s="2" t="s">
        <v>78</v>
      </c>
      <c r="AH2" s="2" t="s">
        <v>79</v>
      </c>
      <c r="AI2" s="2" t="s">
        <v>80</v>
      </c>
      <c r="AJ2" s="2" t="s">
        <v>81</v>
      </c>
      <c r="AK2" s="2" t="s">
        <v>82</v>
      </c>
    </row>
    <row r="3" spans="1:38">
      <c r="A3" t="s">
        <v>20</v>
      </c>
      <c r="B3" s="1" t="s">
        <v>21</v>
      </c>
      <c r="C3" s="122">
        <f>LARGE(D3:AK3,1)+LARGE(D3:AK3,2)+LARGE(D3:AK3,3)+LARGE(D3:AK3,4)+LARGE(D3:AK3,5)+LARGE(D3:AK3,6)+LARGE(D3:AK3,7)+LARGE(D3:AK3,8)+LARGE(D3:AK3,9)+LARGE(D3:AK3,10)+LARGE(D3:AK3,11)+LARGE(D3:AK3,12)+LARGE(D3:AK3,13)+LARGE(D3:AK3,14)+LARGE(D3:AK3,15)+LARGE(D3:AK3,16)+LARGE(D3:AK3,17)+LARGE(D3:AK3,18)</f>
        <v>3170000</v>
      </c>
      <c r="D3" s="123">
        <f>IFERROR(VLOOKUP($A3,'24-03'!$A$6:$L$29,9,FALSE),0)</f>
        <v>800000</v>
      </c>
      <c r="E3" s="123">
        <f>IFERROR(VLOOKUP($A3,'28-03'!$A$6:$L$29,9,FALSE),0)</f>
        <v>0</v>
      </c>
      <c r="F3" s="123">
        <f>IFERROR(VLOOKUP($A3,'04-04'!$A$6:$L$29,9,FALSE),0)</f>
        <v>1220000</v>
      </c>
      <c r="G3" s="123">
        <f>IFERROR(VLOOKUP($A3,'11-04'!$A$6:$L$29,9,FALSE),0)</f>
        <v>50000</v>
      </c>
      <c r="H3" s="123">
        <f>IFERROR(VLOOKUP($A3,'18-04'!$A$6:$L$29,9,FALSE),0)</f>
        <v>1000000</v>
      </c>
      <c r="I3" s="123">
        <f>IFERROR(VLOOKUP($A3,'25-04'!$A$6:$L$29,9,FALSE),0)</f>
        <v>50000</v>
      </c>
      <c r="J3" s="123">
        <f>IFERROR(VLOOKUP($A3,'02-05'!$A$6:$L$29,9,FALSE),0)</f>
        <v>50000</v>
      </c>
      <c r="K3" s="123">
        <v>0</v>
      </c>
      <c r="L3" s="123">
        <v>0</v>
      </c>
      <c r="M3" s="123">
        <v>0</v>
      </c>
      <c r="N3" s="123">
        <v>0</v>
      </c>
      <c r="O3" s="123">
        <v>0</v>
      </c>
      <c r="P3" s="123">
        <v>0</v>
      </c>
      <c r="Q3" s="123">
        <v>0</v>
      </c>
      <c r="R3" s="123">
        <v>0</v>
      </c>
      <c r="S3" s="123">
        <v>0</v>
      </c>
      <c r="T3" s="123">
        <v>0</v>
      </c>
      <c r="U3" s="123">
        <v>0</v>
      </c>
      <c r="V3" s="123">
        <v>0</v>
      </c>
      <c r="W3" s="123">
        <v>0</v>
      </c>
      <c r="X3" s="123">
        <v>0</v>
      </c>
      <c r="Y3" s="123">
        <v>0</v>
      </c>
      <c r="Z3" s="123">
        <v>0</v>
      </c>
      <c r="AA3" s="123">
        <v>0</v>
      </c>
      <c r="AB3" s="123">
        <v>0</v>
      </c>
      <c r="AC3" s="123">
        <v>0</v>
      </c>
      <c r="AD3" s="123">
        <v>0</v>
      </c>
      <c r="AE3" s="123">
        <v>0</v>
      </c>
      <c r="AF3" s="123">
        <v>0</v>
      </c>
      <c r="AG3" s="123">
        <v>0</v>
      </c>
      <c r="AH3" s="123">
        <v>0</v>
      </c>
      <c r="AI3" s="123">
        <v>0</v>
      </c>
      <c r="AJ3" s="123">
        <v>0</v>
      </c>
      <c r="AK3" s="123">
        <v>0</v>
      </c>
      <c r="AL3" s="123"/>
    </row>
    <row r="4" spans="1:38">
      <c r="A4" t="s">
        <v>2</v>
      </c>
      <c r="B4" s="1" t="s">
        <v>3</v>
      </c>
      <c r="C4" s="122">
        <f>LARGE(D4:AK4,1)+LARGE(D4:AK4,2)+LARGE(D4:AK4,3)+LARGE(D4:AK4,4)+LARGE(D4:AK4,5)+LARGE(D4:AK4,6)+LARGE(D4:AK4,7)+LARGE(D4:AK4,8)+LARGE(D4:AK4,9)+LARGE(D4:AK4,10)+LARGE(D4:AK4,11)+LARGE(D4:AK4,12)+LARGE(D4:AK4,13)+LARGE(D4:AK4,14)+LARGE(D4:AK4,15)+LARGE(D4:AK4,16)+LARGE(D4:AK4,17)+LARGE(D4:AK4,18)</f>
        <v>2970000</v>
      </c>
      <c r="D4" s="123">
        <f>IFERROR(VLOOKUP($A4,'24-03'!$A$6:$L$29,9,FALSE),0)</f>
        <v>0</v>
      </c>
      <c r="E4" s="123">
        <f>IFERROR(VLOOKUP($A4,'28-03'!$A$6:$L$29,9,FALSE),0)</f>
        <v>400000</v>
      </c>
      <c r="F4" s="123">
        <f>IFERROR(VLOOKUP($A4,'04-04'!$A$6:$L$29,9,FALSE),0)</f>
        <v>70000</v>
      </c>
      <c r="G4" s="123">
        <f>IFERROR(VLOOKUP($A4,'11-04'!$A$6:$L$29,9,FALSE),0)</f>
        <v>350000.00000000006</v>
      </c>
      <c r="H4" s="123">
        <f>IFERROR(VLOOKUP($A4,'18-04'!$A$6:$L$29,9,FALSE),0)</f>
        <v>800000</v>
      </c>
      <c r="I4" s="123">
        <f>IFERROR(VLOOKUP($A4,'25-04'!$A$6:$L$29,9,FALSE),0)</f>
        <v>1000000</v>
      </c>
      <c r="J4" s="123">
        <f>IFERROR(VLOOKUP($A4,'02-05'!$A$6:$L$29,9,FALSE),0)</f>
        <v>350000.00000000006</v>
      </c>
      <c r="K4" s="123">
        <v>0</v>
      </c>
      <c r="L4" s="123">
        <v>0</v>
      </c>
      <c r="M4" s="123">
        <v>0</v>
      </c>
      <c r="N4" s="123">
        <v>0</v>
      </c>
      <c r="O4" s="123">
        <v>0</v>
      </c>
      <c r="P4" s="123">
        <v>0</v>
      </c>
      <c r="Q4" s="123">
        <v>0</v>
      </c>
      <c r="R4" s="123">
        <v>0</v>
      </c>
      <c r="S4" s="123">
        <v>0</v>
      </c>
      <c r="T4" s="123">
        <v>0</v>
      </c>
      <c r="U4" s="123">
        <v>0</v>
      </c>
      <c r="V4" s="123">
        <v>0</v>
      </c>
      <c r="W4" s="123">
        <v>0</v>
      </c>
      <c r="X4" s="123">
        <v>0</v>
      </c>
      <c r="Y4" s="123">
        <v>0</v>
      </c>
      <c r="Z4" s="123">
        <v>0</v>
      </c>
      <c r="AA4" s="123">
        <v>0</v>
      </c>
      <c r="AB4" s="123">
        <v>0</v>
      </c>
      <c r="AC4" s="123">
        <v>0</v>
      </c>
      <c r="AD4" s="123">
        <v>0</v>
      </c>
      <c r="AE4" s="123">
        <v>0</v>
      </c>
      <c r="AF4" s="123">
        <v>0</v>
      </c>
      <c r="AG4" s="123">
        <v>0</v>
      </c>
      <c r="AH4" s="123">
        <v>0</v>
      </c>
      <c r="AI4" s="123">
        <v>0</v>
      </c>
      <c r="AJ4" s="123">
        <v>0</v>
      </c>
      <c r="AK4" s="123">
        <v>0</v>
      </c>
      <c r="AL4" s="123"/>
    </row>
    <row r="5" spans="1:38">
      <c r="A5" t="s">
        <v>40</v>
      </c>
      <c r="B5" s="1" t="s">
        <v>41</v>
      </c>
      <c r="C5" s="122">
        <f>LARGE(D5:AK5,1)+LARGE(D5:AK5,2)+LARGE(D5:AK5,3)+LARGE(D5:AK5,4)+LARGE(D5:AK5,5)+LARGE(D5:AK5,6)+LARGE(D5:AK5,7)+LARGE(D5:AK5,8)+LARGE(D5:AK5,9)+LARGE(D5:AK5,10)+LARGE(D5:AK5,11)+LARGE(D5:AK5,12)+LARGE(D5:AK5,13)+LARGE(D5:AK5,14)+LARGE(D5:AK5,15)+LARGE(D5:AK5,16)+LARGE(D5:AK5,17)+LARGE(D5:AK5,18)</f>
        <v>2900000</v>
      </c>
      <c r="D5" s="123">
        <f>IFERROR(VLOOKUP($A5,'24-03'!$A$6:$L$29,9,FALSE),0)</f>
        <v>0</v>
      </c>
      <c r="E5" s="123">
        <f>IFERROR(VLOOKUP($A5,'28-03'!$A$6:$L$29,9,FALSE),0)</f>
        <v>300000</v>
      </c>
      <c r="F5" s="123">
        <f>IFERROR(VLOOKUP($A5,'04-04'!$A$6:$L$29,9,FALSE),0)</f>
        <v>1400000</v>
      </c>
      <c r="G5" s="123">
        <f>IFERROR(VLOOKUP($A5,'11-04'!$A$6:$L$29,9,FALSE),0)</f>
        <v>50000</v>
      </c>
      <c r="H5" s="123">
        <f>IFERROR(VLOOKUP($A5,'18-04'!$A$6:$L$29,9,FALSE),0)</f>
        <v>500000</v>
      </c>
      <c r="I5" s="123">
        <f>IFERROR(VLOOKUP($A5,'25-04'!$A$6:$L$29,9,FALSE),0)</f>
        <v>350000.00000000006</v>
      </c>
      <c r="J5" s="123">
        <f>IFERROR(VLOOKUP($A5,'02-05'!$A$6:$L$29,9,FALSE),0)</f>
        <v>300000</v>
      </c>
      <c r="K5" s="123">
        <v>0</v>
      </c>
      <c r="L5" s="123">
        <v>0</v>
      </c>
      <c r="M5" s="123">
        <v>0</v>
      </c>
      <c r="N5" s="123">
        <v>0</v>
      </c>
      <c r="O5" s="123">
        <v>0</v>
      </c>
      <c r="P5" s="123">
        <v>0</v>
      </c>
      <c r="Q5" s="123">
        <v>0</v>
      </c>
      <c r="R5" s="123">
        <v>0</v>
      </c>
      <c r="S5" s="123">
        <v>0</v>
      </c>
      <c r="T5" s="123">
        <v>0</v>
      </c>
      <c r="U5" s="123">
        <v>0</v>
      </c>
      <c r="V5" s="123">
        <v>0</v>
      </c>
      <c r="W5" s="123">
        <v>0</v>
      </c>
      <c r="X5" s="123">
        <v>0</v>
      </c>
      <c r="Y5" s="123">
        <v>0</v>
      </c>
      <c r="Z5" s="123">
        <v>0</v>
      </c>
      <c r="AA5" s="123">
        <v>0</v>
      </c>
      <c r="AB5" s="123">
        <v>0</v>
      </c>
      <c r="AC5" s="123">
        <v>0</v>
      </c>
      <c r="AD5" s="123">
        <v>0</v>
      </c>
      <c r="AE5" s="123">
        <v>0</v>
      </c>
      <c r="AF5" s="123">
        <v>0</v>
      </c>
      <c r="AG5" s="123">
        <v>0</v>
      </c>
      <c r="AH5" s="123">
        <v>0</v>
      </c>
      <c r="AI5" s="123">
        <v>0</v>
      </c>
      <c r="AJ5" s="123">
        <v>0</v>
      </c>
      <c r="AK5" s="123">
        <v>0</v>
      </c>
      <c r="AL5" s="123"/>
    </row>
    <row r="6" spans="1:38">
      <c r="A6" t="s">
        <v>10</v>
      </c>
      <c r="B6" s="1" t="s">
        <v>11</v>
      </c>
      <c r="C6" s="122">
        <f>LARGE(D6:AK6,1)+LARGE(D6:AK6,2)+LARGE(D6:AK6,3)+LARGE(D6:AK6,4)+LARGE(D6:AK6,5)+LARGE(D6:AK6,6)+LARGE(D6:AK6,7)+LARGE(D6:AK6,8)+LARGE(D6:AK6,9)+LARGE(D6:AK6,10)+LARGE(D6:AK6,11)+LARGE(D6:AK6,12)+LARGE(D6:AK6,13)+LARGE(D6:AK6,14)+LARGE(D6:AK6,15)+LARGE(D6:AK6,16)+LARGE(D6:AK6,17)+LARGE(D6:AK6,18)</f>
        <v>2730000</v>
      </c>
      <c r="D6" s="123">
        <f>IFERROR(VLOOKUP($A6,'24-03'!$A$6:$L$29,9,FALSE),0)</f>
        <v>1000000</v>
      </c>
      <c r="E6" s="123">
        <f>IFERROR(VLOOKUP($A6,'28-03'!$A$6:$L$29,9,FALSE),0)</f>
        <v>250000</v>
      </c>
      <c r="F6" s="123">
        <f>IFERROR(VLOOKUP($A6,'04-04'!$A$6:$L$29,9,FALSE),0)</f>
        <v>1080000</v>
      </c>
      <c r="G6" s="123">
        <f>IFERROR(VLOOKUP($A6,'11-04'!$A$6:$L$29,9,FALSE),0)</f>
        <v>50000</v>
      </c>
      <c r="H6" s="123">
        <f>IFERROR(VLOOKUP($A6,'18-04'!$A$6:$L$29,9,FALSE),0)</f>
        <v>50000</v>
      </c>
      <c r="I6" s="123">
        <f>IFERROR(VLOOKUP($A6,'25-04'!$A$6:$L$29,9,FALSE),0)</f>
        <v>300000</v>
      </c>
      <c r="J6" s="123">
        <f>IFERROR(VLOOKUP($A6,'02-05'!$A$6:$L$29,9,FALSE),0)</f>
        <v>0</v>
      </c>
      <c r="K6" s="123">
        <v>0</v>
      </c>
      <c r="L6" s="123">
        <v>0</v>
      </c>
      <c r="M6" s="123">
        <v>0</v>
      </c>
      <c r="N6" s="123">
        <v>0</v>
      </c>
      <c r="O6" s="123">
        <v>0</v>
      </c>
      <c r="P6" s="123">
        <v>0</v>
      </c>
      <c r="Q6" s="123">
        <v>0</v>
      </c>
      <c r="R6" s="123">
        <v>0</v>
      </c>
      <c r="S6" s="123">
        <v>0</v>
      </c>
      <c r="T6" s="123">
        <v>0</v>
      </c>
      <c r="U6" s="123">
        <v>0</v>
      </c>
      <c r="V6" s="123">
        <v>0</v>
      </c>
      <c r="W6" s="123">
        <v>0</v>
      </c>
      <c r="X6" s="123">
        <v>0</v>
      </c>
      <c r="Y6" s="123">
        <v>0</v>
      </c>
      <c r="Z6" s="123">
        <v>0</v>
      </c>
      <c r="AA6" s="123">
        <v>0</v>
      </c>
      <c r="AB6" s="123">
        <v>0</v>
      </c>
      <c r="AC6" s="123">
        <v>0</v>
      </c>
      <c r="AD6" s="123">
        <v>0</v>
      </c>
      <c r="AE6" s="123">
        <v>0</v>
      </c>
      <c r="AF6" s="123">
        <v>0</v>
      </c>
      <c r="AG6" s="123">
        <v>0</v>
      </c>
      <c r="AH6" s="123">
        <v>0</v>
      </c>
      <c r="AI6" s="123">
        <v>0</v>
      </c>
      <c r="AJ6" s="123">
        <v>0</v>
      </c>
      <c r="AK6" s="123">
        <v>0</v>
      </c>
      <c r="AL6" s="123"/>
    </row>
    <row r="7" spans="1:38">
      <c r="A7" t="s">
        <v>14</v>
      </c>
      <c r="B7" s="1" t="s">
        <v>15</v>
      </c>
      <c r="C7" s="122">
        <f>LARGE(D7:AK7,1)+LARGE(D7:AK7,2)+LARGE(D7:AK7,3)+LARGE(D7:AK7,4)+LARGE(D7:AK7,5)+LARGE(D7:AK7,6)+LARGE(D7:AK7,7)+LARGE(D7:AK7,8)+LARGE(D7:AK7,9)+LARGE(D7:AK7,10)+LARGE(D7:AK7,11)+LARGE(D7:AK7,12)+LARGE(D7:AK7,13)+LARGE(D7:AK7,14)+LARGE(D7:AK7,15)+LARGE(D7:AK7,16)+LARGE(D7:AK7,17)+LARGE(D7:AK7,18)</f>
        <v>2470000</v>
      </c>
      <c r="D7" s="123">
        <f>IFERROR(VLOOKUP($A7,'24-03'!$A$6:$L$29,9,FALSE),0)</f>
        <v>650000</v>
      </c>
      <c r="E7" s="123">
        <f>IFERROR(VLOOKUP($A7,'28-03'!$A$6:$L$29,9,FALSE),0)</f>
        <v>0</v>
      </c>
      <c r="F7" s="123">
        <f>IFERROR(VLOOKUP($A7,'04-04'!$A$6:$L$29,9,FALSE),0)</f>
        <v>170000</v>
      </c>
      <c r="G7" s="123">
        <f>IFERROR(VLOOKUP($A7,'11-04'!$A$6:$L$29,9,FALSE),0)</f>
        <v>400000</v>
      </c>
      <c r="H7" s="123">
        <f>IFERROR(VLOOKUP($A7,'18-04'!$A$6:$L$29,9,FALSE),0)</f>
        <v>700000</v>
      </c>
      <c r="I7" s="123">
        <f>IFERROR(VLOOKUP($A7,'25-04'!$A$6:$L$29,9,FALSE),0)</f>
        <v>500000</v>
      </c>
      <c r="J7" s="123">
        <f>IFERROR(VLOOKUP($A7,'02-05'!$A$6:$L$29,9,FALSE),0)</f>
        <v>50000</v>
      </c>
      <c r="K7" s="123">
        <v>0</v>
      </c>
      <c r="L7" s="123">
        <v>0</v>
      </c>
      <c r="M7" s="123">
        <v>0</v>
      </c>
      <c r="N7" s="123">
        <v>0</v>
      </c>
      <c r="O7" s="123">
        <v>0</v>
      </c>
      <c r="P7" s="123">
        <v>0</v>
      </c>
      <c r="Q7" s="123">
        <v>0</v>
      </c>
      <c r="R7" s="123">
        <v>0</v>
      </c>
      <c r="S7" s="123">
        <v>0</v>
      </c>
      <c r="T7" s="123">
        <v>0</v>
      </c>
      <c r="U7" s="123">
        <v>0</v>
      </c>
      <c r="V7" s="123">
        <v>0</v>
      </c>
      <c r="W7" s="123">
        <v>0</v>
      </c>
      <c r="X7" s="123">
        <v>0</v>
      </c>
      <c r="Y7" s="123">
        <v>0</v>
      </c>
      <c r="Z7" s="123">
        <v>0</v>
      </c>
      <c r="AA7" s="123">
        <v>0</v>
      </c>
      <c r="AB7" s="123">
        <v>0</v>
      </c>
      <c r="AC7" s="123">
        <v>0</v>
      </c>
      <c r="AD7" s="123">
        <v>0</v>
      </c>
      <c r="AE7" s="123">
        <v>0</v>
      </c>
      <c r="AF7" s="123">
        <v>0</v>
      </c>
      <c r="AG7" s="123">
        <v>0</v>
      </c>
      <c r="AH7" s="123">
        <v>0</v>
      </c>
      <c r="AI7" s="123">
        <v>0</v>
      </c>
      <c r="AJ7" s="123">
        <v>0</v>
      </c>
      <c r="AK7" s="123">
        <v>0</v>
      </c>
      <c r="AL7" s="123"/>
    </row>
    <row r="8" spans="1:38">
      <c r="A8" t="s">
        <v>6</v>
      </c>
      <c r="B8" s="1" t="s">
        <v>7</v>
      </c>
      <c r="C8" s="122">
        <f>LARGE(D8:AK8,1)+LARGE(D8:AK8,2)+LARGE(D8:AK8,3)+LARGE(D8:AK8,4)+LARGE(D8:AK8,5)+LARGE(D8:AK8,6)+LARGE(D8:AK8,7)+LARGE(D8:AK8,8)+LARGE(D8:AK8,9)+LARGE(D8:AK8,10)+LARGE(D8:AK8,11)+LARGE(D8:AK8,12)+LARGE(D8:AK8,13)+LARGE(D8:AK8,14)+LARGE(D8:AK8,15)+LARGE(D8:AK8,16)+LARGE(D8:AK8,17)+LARGE(D8:AK8,18)</f>
        <v>2390000</v>
      </c>
      <c r="D8" s="123">
        <f>IFERROR(VLOOKUP($A8,'24-03'!$A$6:$L$29,9,FALSE),0)</f>
        <v>350000.00000000006</v>
      </c>
      <c r="E8" s="123">
        <f>IFERROR(VLOOKUP($A8,'28-03'!$A$6:$L$29,9,FALSE),0)</f>
        <v>150000</v>
      </c>
      <c r="F8" s="123">
        <f>IFERROR(VLOOKUP($A8,'04-04'!$A$6:$L$29,9,FALSE),0)</f>
        <v>490000.00000000006</v>
      </c>
      <c r="G8" s="123">
        <f>IFERROR(VLOOKUP($A8,'11-04'!$A$6:$L$29,9,FALSE),0)</f>
        <v>500000</v>
      </c>
      <c r="H8" s="123">
        <f>IFERROR(VLOOKUP($A8,'18-04'!$A$6:$L$29,9,FALSE),0)</f>
        <v>350000.00000000006</v>
      </c>
      <c r="I8" s="123">
        <f>IFERROR(VLOOKUP($A8,'25-04'!$A$6:$L$29,9,FALSE),0)</f>
        <v>50000</v>
      </c>
      <c r="J8" s="123">
        <f>IFERROR(VLOOKUP($A8,'02-05'!$A$6:$L$29,9,FALSE),0)</f>
        <v>500000</v>
      </c>
      <c r="K8" s="123">
        <v>0</v>
      </c>
      <c r="L8" s="123">
        <v>0</v>
      </c>
      <c r="M8" s="123">
        <v>0</v>
      </c>
      <c r="N8" s="123">
        <v>0</v>
      </c>
      <c r="O8" s="123">
        <v>0</v>
      </c>
      <c r="P8" s="123">
        <v>0</v>
      </c>
      <c r="Q8" s="123">
        <v>0</v>
      </c>
      <c r="R8" s="123">
        <v>0</v>
      </c>
      <c r="S8" s="123">
        <v>0</v>
      </c>
      <c r="T8" s="123">
        <v>0</v>
      </c>
      <c r="U8" s="123">
        <v>0</v>
      </c>
      <c r="V8" s="123">
        <v>0</v>
      </c>
      <c r="W8" s="123">
        <v>0</v>
      </c>
      <c r="X8" s="123">
        <v>0</v>
      </c>
      <c r="Y8" s="123">
        <v>0</v>
      </c>
      <c r="Z8" s="123">
        <v>0</v>
      </c>
      <c r="AA8" s="123">
        <v>0</v>
      </c>
      <c r="AB8" s="123">
        <v>0</v>
      </c>
      <c r="AC8" s="123">
        <v>0</v>
      </c>
      <c r="AD8" s="123">
        <v>0</v>
      </c>
      <c r="AE8" s="123">
        <v>0</v>
      </c>
      <c r="AF8" s="123">
        <v>0</v>
      </c>
      <c r="AG8" s="123">
        <v>0</v>
      </c>
      <c r="AH8" s="123">
        <v>0</v>
      </c>
      <c r="AI8" s="123">
        <v>0</v>
      </c>
      <c r="AJ8" s="123">
        <v>0</v>
      </c>
      <c r="AK8" s="123">
        <v>0</v>
      </c>
      <c r="AL8" s="123"/>
    </row>
    <row r="9" spans="1:38">
      <c r="A9" t="s">
        <v>34</v>
      </c>
      <c r="B9" s="1" t="s">
        <v>35</v>
      </c>
      <c r="C9" s="122">
        <f>LARGE(D9:AK9,1)+LARGE(D9:AK9,2)+LARGE(D9:AK9,3)+LARGE(D9:AK9,4)+LARGE(D9:AK9,5)+LARGE(D9:AK9,6)+LARGE(D9:AK9,7)+LARGE(D9:AK9,8)+LARGE(D9:AK9,9)+LARGE(D9:AK9,10)+LARGE(D9:AK9,11)+LARGE(D9:AK9,12)+LARGE(D9:AK9,13)+LARGE(D9:AK9,14)+LARGE(D9:AK9,15)+LARGE(D9:AK9,16)+LARGE(D9:AK9,17)+LARGE(D9:AK9,18)</f>
        <v>2320000</v>
      </c>
      <c r="D9" s="123">
        <f>IFERROR(VLOOKUP($A9,'24-03'!$A$6:$L$29,9,FALSE),0)</f>
        <v>400000</v>
      </c>
      <c r="E9" s="123">
        <f>IFERROR(VLOOKUP($A9,'28-03'!$A$6:$L$29,9,FALSE),0)</f>
        <v>800000</v>
      </c>
      <c r="F9" s="123">
        <f>IFERROR(VLOOKUP($A9,'04-04'!$A$6:$L$29,9,FALSE),0)</f>
        <v>70000</v>
      </c>
      <c r="G9" s="123">
        <f>IFERROR(VLOOKUP($A9,'11-04'!$A$6:$L$29,9,FALSE),0)</f>
        <v>300000</v>
      </c>
      <c r="H9" s="123">
        <f>IFERROR(VLOOKUP($A9,'18-04'!$A$6:$L$29,9,FALSE),0)</f>
        <v>50000</v>
      </c>
      <c r="I9" s="123">
        <f>IFERROR(VLOOKUP($A9,'25-04'!$A$6:$L$29,9,FALSE),0)</f>
        <v>650000</v>
      </c>
      <c r="J9" s="123">
        <f>IFERROR(VLOOKUP($A9,'02-05'!$A$6:$L$29,9,FALSE),0)</f>
        <v>50000</v>
      </c>
      <c r="K9" s="123">
        <v>0</v>
      </c>
      <c r="L9" s="123">
        <v>0</v>
      </c>
      <c r="M9" s="123">
        <v>0</v>
      </c>
      <c r="N9" s="123">
        <v>0</v>
      </c>
      <c r="O9" s="123">
        <v>0</v>
      </c>
      <c r="P9" s="123">
        <v>0</v>
      </c>
      <c r="Q9" s="123">
        <v>0</v>
      </c>
      <c r="R9" s="123">
        <v>0</v>
      </c>
      <c r="S9" s="123">
        <v>0</v>
      </c>
      <c r="T9" s="123">
        <v>0</v>
      </c>
      <c r="U9" s="123">
        <v>0</v>
      </c>
      <c r="V9" s="123">
        <v>0</v>
      </c>
      <c r="W9" s="123">
        <v>0</v>
      </c>
      <c r="X9" s="123">
        <v>0</v>
      </c>
      <c r="Y9" s="123">
        <v>0</v>
      </c>
      <c r="Z9" s="123">
        <v>0</v>
      </c>
      <c r="AA9" s="123">
        <v>0</v>
      </c>
      <c r="AB9" s="123">
        <v>0</v>
      </c>
      <c r="AC9" s="123">
        <v>0</v>
      </c>
      <c r="AD9" s="123">
        <v>0</v>
      </c>
      <c r="AE9" s="123">
        <v>0</v>
      </c>
      <c r="AF9" s="123">
        <v>0</v>
      </c>
      <c r="AG9" s="123">
        <v>0</v>
      </c>
      <c r="AH9" s="123">
        <v>0</v>
      </c>
      <c r="AI9" s="123">
        <v>0</v>
      </c>
      <c r="AJ9" s="123">
        <v>0</v>
      </c>
      <c r="AK9" s="123">
        <v>0</v>
      </c>
      <c r="AL9" s="123"/>
    </row>
    <row r="10" spans="1:38">
      <c r="A10" t="s">
        <v>0</v>
      </c>
      <c r="B10" s="1" t="s">
        <v>1</v>
      </c>
      <c r="C10" s="122">
        <f>LARGE(D10:AK10,1)+LARGE(D10:AK10,2)+LARGE(D10:AK10,3)+LARGE(D10:AK10,4)+LARGE(D10:AK10,5)+LARGE(D10:AK10,6)+LARGE(D10:AK10,7)+LARGE(D10:AK10,8)+LARGE(D10:AK10,9)+LARGE(D10:AK10,10)+LARGE(D10:AK10,11)+LARGE(D10:AK10,12)+LARGE(D10:AK10,13)+LARGE(D10:AK10,14)+LARGE(D10:AK10,15)+LARGE(D10:AK10,16)+LARGE(D10:AK10,17)+LARGE(D10:AK10,18)</f>
        <v>2250000</v>
      </c>
      <c r="D10" s="123">
        <f>IFERROR(VLOOKUP($A10,'24-03'!$A$6:$L$29,9,FALSE),0)</f>
        <v>800000</v>
      </c>
      <c r="E10" s="123">
        <f>IFERROR(VLOOKUP($A10,'28-03'!$A$6:$L$29,9,FALSE),0)</f>
        <v>1000000</v>
      </c>
      <c r="F10" s="123">
        <f>IFERROR(VLOOKUP($A10,'04-04'!$A$6:$L$29,9,FALSE),0)</f>
        <v>350000</v>
      </c>
      <c r="G10" s="123">
        <f>IFERROR(VLOOKUP($A10,'11-04'!$A$6:$L$29,9,FALSE),0)</f>
        <v>50000</v>
      </c>
      <c r="H10" s="123">
        <f>IFERROR(VLOOKUP($A10,'18-04'!$A$6:$L$29,9,FALSE),0)</f>
        <v>0</v>
      </c>
      <c r="I10" s="123">
        <f>IFERROR(VLOOKUP($A10,'25-04'!$A$6:$L$29,9,FALSE),0)</f>
        <v>0</v>
      </c>
      <c r="J10" s="123">
        <f>IFERROR(VLOOKUP($A10,'02-05'!$A$6:$L$29,9,FALSE),0)</f>
        <v>50000</v>
      </c>
      <c r="K10" s="123">
        <v>0</v>
      </c>
      <c r="L10" s="123">
        <v>0</v>
      </c>
      <c r="M10" s="123">
        <v>0</v>
      </c>
      <c r="N10" s="123">
        <v>0</v>
      </c>
      <c r="O10" s="123">
        <v>0</v>
      </c>
      <c r="P10" s="123">
        <v>0</v>
      </c>
      <c r="Q10" s="123">
        <v>0</v>
      </c>
      <c r="R10" s="123">
        <v>0</v>
      </c>
      <c r="S10" s="123">
        <v>0</v>
      </c>
      <c r="T10" s="123">
        <v>0</v>
      </c>
      <c r="U10" s="123">
        <v>0</v>
      </c>
      <c r="V10" s="123">
        <v>0</v>
      </c>
      <c r="W10" s="123">
        <v>0</v>
      </c>
      <c r="X10" s="123">
        <v>0</v>
      </c>
      <c r="Y10" s="123">
        <v>0</v>
      </c>
      <c r="Z10" s="123">
        <v>0</v>
      </c>
      <c r="AA10" s="123">
        <v>0</v>
      </c>
      <c r="AB10" s="123">
        <v>0</v>
      </c>
      <c r="AC10" s="123">
        <v>0</v>
      </c>
      <c r="AD10" s="123">
        <v>0</v>
      </c>
      <c r="AE10" s="123">
        <v>0</v>
      </c>
      <c r="AF10" s="123">
        <v>0</v>
      </c>
      <c r="AG10" s="123">
        <v>0</v>
      </c>
      <c r="AH10" s="123">
        <v>0</v>
      </c>
      <c r="AI10" s="123">
        <v>0</v>
      </c>
      <c r="AJ10" s="123">
        <v>0</v>
      </c>
      <c r="AK10" s="123">
        <v>0</v>
      </c>
      <c r="AL10" s="123"/>
    </row>
    <row r="11" spans="1:38">
      <c r="A11" t="s">
        <v>4</v>
      </c>
      <c r="B11" s="1" t="s">
        <v>5</v>
      </c>
      <c r="C11" s="122">
        <f>LARGE(D11:AK11,1)+LARGE(D11:AK11,2)+LARGE(D11:AK11,3)+LARGE(D11:AK11,4)+LARGE(D11:AK11,5)+LARGE(D11:AK11,6)+LARGE(D11:AK11,7)+LARGE(D11:AK11,8)+LARGE(D11:AK11,9)+LARGE(D11:AK11,10)+LARGE(D11:AK11,11)+LARGE(D11:AK11,12)+LARGE(D11:AK11,13)+LARGE(D11:AK11,14)+LARGE(D11:AK11,15)+LARGE(D11:AK11,16)+LARGE(D11:AK11,17)+LARGE(D11:AK11,18)</f>
        <v>2250000</v>
      </c>
      <c r="D11" s="123">
        <f>IFERROR(VLOOKUP($A11,'24-03'!$A$6:$L$29,9,FALSE),0)</f>
        <v>0</v>
      </c>
      <c r="E11" s="123">
        <f>IFERROR(VLOOKUP($A11,'28-03'!$A$6:$L$29,9,FALSE),0)</f>
        <v>0</v>
      </c>
      <c r="F11" s="123">
        <f>IFERROR(VLOOKUP($A11,'04-04'!$A$6:$L$29,9,FALSE),0)</f>
        <v>0</v>
      </c>
      <c r="G11" s="123">
        <f>IFERROR(VLOOKUP($A11,'11-04'!$A$6:$L$29,9,FALSE),0)</f>
        <v>650000</v>
      </c>
      <c r="H11" s="123">
        <f>IFERROR(VLOOKUP($A11,'18-04'!$A$6:$L$29,9,FALSE),0)</f>
        <v>650000</v>
      </c>
      <c r="I11" s="123">
        <f>IFERROR(VLOOKUP($A11,'25-04'!$A$6:$L$29,9,FALSE),0)</f>
        <v>800000</v>
      </c>
      <c r="J11" s="123">
        <f>IFERROR(VLOOKUP($A11,'02-05'!$A$6:$L$29,9,FALSE),0)</f>
        <v>150000</v>
      </c>
      <c r="K11" s="123">
        <v>0</v>
      </c>
      <c r="L11" s="123">
        <v>0</v>
      </c>
      <c r="M11" s="123">
        <v>0</v>
      </c>
      <c r="N11" s="123">
        <v>0</v>
      </c>
      <c r="O11" s="123">
        <v>0</v>
      </c>
      <c r="P11" s="123">
        <v>0</v>
      </c>
      <c r="Q11" s="123">
        <v>0</v>
      </c>
      <c r="R11" s="123">
        <v>0</v>
      </c>
      <c r="S11" s="123">
        <v>0</v>
      </c>
      <c r="T11" s="123">
        <v>0</v>
      </c>
      <c r="U11" s="123">
        <v>0</v>
      </c>
      <c r="V11" s="123">
        <v>0</v>
      </c>
      <c r="W11" s="123">
        <v>0</v>
      </c>
      <c r="X11" s="123">
        <v>0</v>
      </c>
      <c r="Y11" s="123">
        <v>0</v>
      </c>
      <c r="Z11" s="123">
        <v>0</v>
      </c>
      <c r="AA11" s="123">
        <v>0</v>
      </c>
      <c r="AB11" s="123">
        <v>0</v>
      </c>
      <c r="AC11" s="123">
        <v>0</v>
      </c>
      <c r="AD11" s="123">
        <v>0</v>
      </c>
      <c r="AE11" s="123">
        <v>0</v>
      </c>
      <c r="AF11" s="123">
        <v>0</v>
      </c>
      <c r="AG11" s="123">
        <v>0</v>
      </c>
      <c r="AH11" s="123">
        <v>0</v>
      </c>
      <c r="AI11" s="123">
        <v>0</v>
      </c>
      <c r="AJ11" s="123">
        <v>0</v>
      </c>
      <c r="AK11" s="123">
        <v>0</v>
      </c>
      <c r="AL11" s="123"/>
    </row>
    <row r="12" spans="1:38">
      <c r="A12" t="s">
        <v>28</v>
      </c>
      <c r="B12" s="1" t="s">
        <v>29</v>
      </c>
      <c r="C12" s="122">
        <f>LARGE(D12:AK12,1)+LARGE(D12:AK12,2)+LARGE(D12:AK12,3)+LARGE(D12:AK12,4)+LARGE(D12:AK12,5)+LARGE(D12:AK12,6)+LARGE(D12:AK12,7)+LARGE(D12:AK12,8)+LARGE(D12:AK12,9)+LARGE(D12:AK12,10)+LARGE(D12:AK12,11)+LARGE(D12:AK12,12)+LARGE(D12:AK12,13)+LARGE(D12:AK12,14)+LARGE(D12:AK12,15)+LARGE(D12:AK12,16)+LARGE(D12:AK12,17)+LARGE(D12:AK12,18)</f>
        <v>2210000</v>
      </c>
      <c r="D12" s="123">
        <f>IFERROR(VLOOKUP($A12,'24-03'!$A$6:$L$29,9,FALSE),0)</f>
        <v>50000</v>
      </c>
      <c r="E12" s="123">
        <f>IFERROR(VLOOKUP($A12,'28-03'!$A$6:$L$29,9,FALSE),0)</f>
        <v>650000</v>
      </c>
      <c r="F12" s="123">
        <f>IFERROR(VLOOKUP($A12,'04-04'!$A$6:$L$29,9,FALSE),0)</f>
        <v>210000</v>
      </c>
      <c r="G12" s="123">
        <f>IFERROR(VLOOKUP($A12,'11-04'!$A$6:$L$29,9,FALSE),0)</f>
        <v>1100000</v>
      </c>
      <c r="H12" s="123">
        <f>IFERROR(VLOOKUP($A12,'18-04'!$A$6:$L$29,9,FALSE),0)</f>
        <v>150000</v>
      </c>
      <c r="I12" s="123">
        <f>IFERROR(VLOOKUP($A12,'25-04'!$A$6:$L$29,9,FALSE),0)</f>
        <v>50000</v>
      </c>
      <c r="J12" s="123">
        <f>IFERROR(VLOOKUP($A12,'02-05'!$A$6:$L$29,9,FALSE),0)</f>
        <v>0</v>
      </c>
      <c r="K12" s="123">
        <v>0</v>
      </c>
      <c r="L12" s="123">
        <v>0</v>
      </c>
      <c r="M12" s="123">
        <v>0</v>
      </c>
      <c r="N12" s="123">
        <v>0</v>
      </c>
      <c r="O12" s="123">
        <v>0</v>
      </c>
      <c r="P12" s="123">
        <v>0</v>
      </c>
      <c r="Q12" s="123">
        <v>0</v>
      </c>
      <c r="R12" s="123">
        <v>0</v>
      </c>
      <c r="S12" s="123">
        <v>0</v>
      </c>
      <c r="T12" s="123">
        <v>0</v>
      </c>
      <c r="U12" s="123">
        <v>0</v>
      </c>
      <c r="V12" s="123">
        <v>0</v>
      </c>
      <c r="W12" s="123">
        <v>0</v>
      </c>
      <c r="X12" s="123">
        <v>0</v>
      </c>
      <c r="Y12" s="123">
        <v>0</v>
      </c>
      <c r="Z12" s="123">
        <v>0</v>
      </c>
      <c r="AA12" s="123">
        <v>0</v>
      </c>
      <c r="AB12" s="123">
        <v>0</v>
      </c>
      <c r="AC12" s="123">
        <v>0</v>
      </c>
      <c r="AD12" s="123">
        <v>0</v>
      </c>
      <c r="AE12" s="123">
        <v>0</v>
      </c>
      <c r="AF12" s="123">
        <v>0</v>
      </c>
      <c r="AG12" s="123">
        <v>0</v>
      </c>
      <c r="AH12" s="123">
        <v>0</v>
      </c>
      <c r="AI12" s="123">
        <v>0</v>
      </c>
      <c r="AJ12" s="123">
        <v>0</v>
      </c>
      <c r="AK12" s="123">
        <v>0</v>
      </c>
      <c r="AL12" s="123"/>
    </row>
    <row r="13" spans="1:38">
      <c r="A13" t="s">
        <v>32</v>
      </c>
      <c r="B13" s="1" t="s">
        <v>33</v>
      </c>
      <c r="C13" s="122">
        <f>LARGE(D13:AK13,1)+LARGE(D13:AK13,2)+LARGE(D13:AK13,3)+LARGE(D13:AK13,4)+LARGE(D13:AK13,5)+LARGE(D13:AK13,6)+LARGE(D13:AK13,7)+LARGE(D13:AK13,8)+LARGE(D13:AK13,9)+LARGE(D13:AK13,10)+LARGE(D13:AK13,11)+LARGE(D13:AK13,12)+LARGE(D13:AK13,13)+LARGE(D13:AK13,14)+LARGE(D13:AK13,15)+LARGE(D13:AK13,16)+LARGE(D13:AK13,17)+LARGE(D13:AK13,18)</f>
        <v>2070000</v>
      </c>
      <c r="D13" s="123">
        <f>IFERROR(VLOOKUP($A13,'24-03'!$A$6:$L$29,9,FALSE),0)</f>
        <v>250000</v>
      </c>
      <c r="E13" s="123">
        <f>IFERROR(VLOOKUP($A13,'28-03'!$A$6:$L$29,9,FALSE),0)</f>
        <v>0</v>
      </c>
      <c r="F13" s="123">
        <f>IFERROR(VLOOKUP($A13,'04-04'!$A$6:$L$29,9,FALSE),0)</f>
        <v>70000</v>
      </c>
      <c r="G13" s="123">
        <f>IFERROR(VLOOKUP($A13,'11-04'!$A$6:$L$29,9,FALSE),0)</f>
        <v>1000000</v>
      </c>
      <c r="H13" s="123">
        <f>IFERROR(VLOOKUP($A13,'18-04'!$A$6:$L$29,9,FALSE),0)</f>
        <v>50000</v>
      </c>
      <c r="I13" s="123">
        <f>IFERROR(VLOOKUP($A13,'25-04'!$A$6:$L$29,9,FALSE),0)</f>
        <v>50000</v>
      </c>
      <c r="J13" s="123">
        <f>IFERROR(VLOOKUP($A13,'02-05'!$A$6:$L$29,9,FALSE),0)</f>
        <v>650000</v>
      </c>
      <c r="K13" s="123">
        <v>0</v>
      </c>
      <c r="L13" s="123">
        <v>0</v>
      </c>
      <c r="M13" s="123">
        <v>0</v>
      </c>
      <c r="N13" s="123">
        <v>0</v>
      </c>
      <c r="O13" s="123">
        <v>0</v>
      </c>
      <c r="P13" s="123">
        <v>0</v>
      </c>
      <c r="Q13" s="123">
        <v>0</v>
      </c>
      <c r="R13" s="123">
        <v>0</v>
      </c>
      <c r="S13" s="123">
        <v>0</v>
      </c>
      <c r="T13" s="123">
        <v>0</v>
      </c>
      <c r="U13" s="123">
        <v>0</v>
      </c>
      <c r="V13" s="123">
        <v>0</v>
      </c>
      <c r="W13" s="123">
        <v>0</v>
      </c>
      <c r="X13" s="123">
        <v>0</v>
      </c>
      <c r="Y13" s="123">
        <v>0</v>
      </c>
      <c r="Z13" s="123">
        <v>0</v>
      </c>
      <c r="AA13" s="123">
        <v>0</v>
      </c>
      <c r="AB13" s="123">
        <v>0</v>
      </c>
      <c r="AC13" s="123">
        <v>0</v>
      </c>
      <c r="AD13" s="123">
        <v>0</v>
      </c>
      <c r="AE13" s="123">
        <v>0</v>
      </c>
      <c r="AF13" s="123">
        <v>0</v>
      </c>
      <c r="AG13" s="123">
        <v>0</v>
      </c>
      <c r="AH13" s="123">
        <v>0</v>
      </c>
      <c r="AI13" s="123">
        <v>0</v>
      </c>
      <c r="AJ13" s="123">
        <v>0</v>
      </c>
      <c r="AK13" s="123">
        <v>0</v>
      </c>
      <c r="AL13" s="123"/>
    </row>
    <row r="14" spans="1:38">
      <c r="A14" t="s">
        <v>24</v>
      </c>
      <c r="B14" s="1" t="s">
        <v>25</v>
      </c>
      <c r="C14" s="122">
        <f>LARGE(D14:AK14,1)+LARGE(D14:AK14,2)+LARGE(D14:AK14,3)+LARGE(D14:AK14,4)+LARGE(D14:AK14,5)+LARGE(D14:AK14,6)+LARGE(D14:AK14,7)+LARGE(D14:AK14,8)+LARGE(D14:AK14,9)+LARGE(D14:AK14,10)+LARGE(D14:AK14,11)+LARGE(D14:AK14,12)+LARGE(D14:AK14,13)+LARGE(D14:AK14,14)+LARGE(D14:AK14,15)+LARGE(D14:AK14,16)+LARGE(D14:AK14,17)+LARGE(D14:AK14,18)</f>
        <v>2050000</v>
      </c>
      <c r="D14" s="123">
        <f>IFERROR(VLOOKUP($A14,'24-03'!$A$6:$L$29,9,FALSE),0)</f>
        <v>0</v>
      </c>
      <c r="E14" s="123">
        <f>IFERROR(VLOOKUP($A14,'28-03'!$A$6:$L$29,9,FALSE),0)</f>
        <v>800000</v>
      </c>
      <c r="F14" s="123">
        <f>IFERROR(VLOOKUP($A14,'04-04'!$A$6:$L$29,9,FALSE),0)</f>
        <v>0</v>
      </c>
      <c r="G14" s="123">
        <f>IFERROR(VLOOKUP($A14,'11-04'!$A$6:$L$29,9,FALSE),0)</f>
        <v>150000</v>
      </c>
      <c r="H14" s="123">
        <f>IFERROR(VLOOKUP($A14,'18-04'!$A$6:$L$29,9,FALSE),0)</f>
        <v>50000</v>
      </c>
      <c r="I14" s="123">
        <f>IFERROR(VLOOKUP($A14,'25-04'!$A$6:$L$29,9,FALSE),0)</f>
        <v>250000</v>
      </c>
      <c r="J14" s="123">
        <f>IFERROR(VLOOKUP($A14,'02-05'!$A$6:$L$29,9,FALSE),0)</f>
        <v>800000</v>
      </c>
      <c r="K14" s="123">
        <v>0</v>
      </c>
      <c r="L14" s="123">
        <v>0</v>
      </c>
      <c r="M14" s="123">
        <v>0</v>
      </c>
      <c r="N14" s="123">
        <v>0</v>
      </c>
      <c r="O14" s="123">
        <v>0</v>
      </c>
      <c r="P14" s="123">
        <v>0</v>
      </c>
      <c r="Q14" s="123">
        <v>0</v>
      </c>
      <c r="R14" s="123">
        <v>0</v>
      </c>
      <c r="S14" s="123">
        <v>0</v>
      </c>
      <c r="T14" s="123">
        <v>0</v>
      </c>
      <c r="U14" s="123">
        <v>0</v>
      </c>
      <c r="V14" s="123">
        <v>0</v>
      </c>
      <c r="W14" s="123">
        <v>0</v>
      </c>
      <c r="X14" s="123">
        <v>0</v>
      </c>
      <c r="Y14" s="123">
        <v>0</v>
      </c>
      <c r="Z14" s="123">
        <v>0</v>
      </c>
      <c r="AA14" s="123">
        <v>0</v>
      </c>
      <c r="AB14" s="123">
        <v>0</v>
      </c>
      <c r="AC14" s="123">
        <v>0</v>
      </c>
      <c r="AD14" s="123">
        <v>0</v>
      </c>
      <c r="AE14" s="123">
        <v>0</v>
      </c>
      <c r="AF14" s="123">
        <v>0</v>
      </c>
      <c r="AG14" s="123">
        <v>0</v>
      </c>
      <c r="AH14" s="123">
        <v>0</v>
      </c>
      <c r="AI14" s="123">
        <v>0</v>
      </c>
      <c r="AJ14" s="123">
        <v>0</v>
      </c>
      <c r="AK14" s="123">
        <v>0</v>
      </c>
      <c r="AL14" s="123"/>
    </row>
    <row r="15" spans="1:38">
      <c r="A15" t="s">
        <v>38</v>
      </c>
      <c r="B15" s="1" t="s">
        <v>39</v>
      </c>
      <c r="C15" s="122">
        <f>LARGE(D15:AK15,1)+LARGE(D15:AK15,2)+LARGE(D15:AK15,3)+LARGE(D15:AK15,4)+LARGE(D15:AK15,5)+LARGE(D15:AK15,6)+LARGE(D15:AK15,7)+LARGE(D15:AK15,8)+LARGE(D15:AK15,9)+LARGE(D15:AK15,10)+LARGE(D15:AK15,11)+LARGE(D15:AK15,12)+LARGE(D15:AK15,13)+LARGE(D15:AK15,14)+LARGE(D15:AK15,15)+LARGE(D15:AK15,16)+LARGE(D15:AK15,17)+LARGE(D15:AK15,18)</f>
        <v>1900000</v>
      </c>
      <c r="D15" s="123">
        <f>IFERROR(VLOOKUP($A15,'24-03'!$A$6:$L$29,9,FALSE),0)</f>
        <v>300000</v>
      </c>
      <c r="E15" s="123">
        <f>IFERROR(VLOOKUP($A15,'28-03'!$A$6:$L$29,9,FALSE),0)</f>
        <v>350000.00000000006</v>
      </c>
      <c r="F15" s="123">
        <f>IFERROR(VLOOKUP($A15,'04-04'!$A$6:$L$29,9,FALSE),0)</f>
        <v>0</v>
      </c>
      <c r="G15" s="123">
        <f>IFERROR(VLOOKUP($A15,'11-04'!$A$6:$L$29,9,FALSE),0)</f>
        <v>50000</v>
      </c>
      <c r="H15" s="123">
        <f>IFERROR(VLOOKUP($A15,'18-04'!$A$6:$L$29,9,FALSE),0)</f>
        <v>100000</v>
      </c>
      <c r="I15" s="123">
        <f>IFERROR(VLOOKUP($A15,'25-04'!$A$6:$L$29,9,FALSE),0)</f>
        <v>700000</v>
      </c>
      <c r="J15" s="123">
        <f>IFERROR(VLOOKUP($A15,'02-05'!$A$6:$L$29,9,FALSE),0)</f>
        <v>400000</v>
      </c>
      <c r="K15" s="123">
        <v>0</v>
      </c>
      <c r="L15" s="123">
        <v>0</v>
      </c>
      <c r="M15" s="123">
        <v>0</v>
      </c>
      <c r="N15" s="123">
        <v>0</v>
      </c>
      <c r="O15" s="123">
        <v>0</v>
      </c>
      <c r="P15" s="123">
        <v>0</v>
      </c>
      <c r="Q15" s="123">
        <v>0</v>
      </c>
      <c r="R15" s="123">
        <v>0</v>
      </c>
      <c r="S15" s="123">
        <v>0</v>
      </c>
      <c r="T15" s="123">
        <v>0</v>
      </c>
      <c r="U15" s="123">
        <v>0</v>
      </c>
      <c r="V15" s="123">
        <v>0</v>
      </c>
      <c r="W15" s="123">
        <v>0</v>
      </c>
      <c r="X15" s="123">
        <v>0</v>
      </c>
      <c r="Y15" s="123">
        <v>0</v>
      </c>
      <c r="Z15" s="123">
        <v>0</v>
      </c>
      <c r="AA15" s="123">
        <v>0</v>
      </c>
      <c r="AB15" s="123">
        <v>0</v>
      </c>
      <c r="AC15" s="123">
        <v>0</v>
      </c>
      <c r="AD15" s="123">
        <v>0</v>
      </c>
      <c r="AE15" s="123">
        <v>0</v>
      </c>
      <c r="AF15" s="123">
        <v>0</v>
      </c>
      <c r="AG15" s="123">
        <v>0</v>
      </c>
      <c r="AH15" s="123">
        <v>0</v>
      </c>
      <c r="AI15" s="123">
        <v>0</v>
      </c>
      <c r="AJ15" s="123">
        <v>0</v>
      </c>
      <c r="AK15" s="123">
        <v>0</v>
      </c>
      <c r="AL15" s="123"/>
    </row>
    <row r="16" spans="1:38">
      <c r="A16" t="s">
        <v>22</v>
      </c>
      <c r="B16" s="1" t="s">
        <v>23</v>
      </c>
      <c r="C16" s="122">
        <f>LARGE(D16:AK16,1)+LARGE(D16:AK16,2)+LARGE(D16:AK16,3)+LARGE(D16:AK16,4)+LARGE(D16:AK16,5)+LARGE(D16:AK16,6)+LARGE(D16:AK16,7)+LARGE(D16:AK16,8)+LARGE(D16:AK16,9)+LARGE(D16:AK16,10)+LARGE(D16:AK16,11)+LARGE(D16:AK16,12)+LARGE(D16:AK16,13)+LARGE(D16:AK16,14)+LARGE(D16:AK16,15)+LARGE(D16:AK16,16)+LARGE(D16:AK16,17)+LARGE(D16:AK16,18)</f>
        <v>1570000</v>
      </c>
      <c r="D16" s="123">
        <f>IFERROR(VLOOKUP($A16,'24-03'!$A$6:$L$29,9,FALSE),0)</f>
        <v>150000</v>
      </c>
      <c r="E16" s="123">
        <f>IFERROR(VLOOKUP($A16,'28-03'!$A$6:$L$29,9,FALSE),0)</f>
        <v>0</v>
      </c>
      <c r="F16" s="123">
        <f>IFERROR(VLOOKUP($A16,'04-04'!$A$6:$L$29,9,FALSE),0)</f>
        <v>70000</v>
      </c>
      <c r="G16" s="123">
        <f>IFERROR(VLOOKUP($A16,'11-04'!$A$6:$L$29,9,FALSE),0)</f>
        <v>50000</v>
      </c>
      <c r="H16" s="123">
        <f>IFERROR(VLOOKUP($A16,'18-04'!$A$6:$L$29,9,FALSE),0)</f>
        <v>300000</v>
      </c>
      <c r="I16" s="123">
        <f>IFERROR(VLOOKUP($A16,'25-04'!$A$6:$L$29,9,FALSE),0)</f>
        <v>0</v>
      </c>
      <c r="J16" s="123">
        <f>IFERROR(VLOOKUP($A16,'02-05'!$A$6:$L$29,9,FALSE),0)</f>
        <v>1000000</v>
      </c>
      <c r="K16" s="123">
        <v>0</v>
      </c>
      <c r="L16" s="123">
        <v>0</v>
      </c>
      <c r="M16" s="123">
        <v>0</v>
      </c>
      <c r="N16" s="123">
        <v>0</v>
      </c>
      <c r="O16" s="123">
        <v>0</v>
      </c>
      <c r="P16" s="123">
        <v>0</v>
      </c>
      <c r="Q16" s="123">
        <v>0</v>
      </c>
      <c r="R16" s="123">
        <v>0</v>
      </c>
      <c r="S16" s="123">
        <v>0</v>
      </c>
      <c r="T16" s="123">
        <v>0</v>
      </c>
      <c r="U16" s="123">
        <v>0</v>
      </c>
      <c r="V16" s="123">
        <v>0</v>
      </c>
      <c r="W16" s="123">
        <v>0</v>
      </c>
      <c r="X16" s="123">
        <v>0</v>
      </c>
      <c r="Y16" s="123">
        <v>0</v>
      </c>
      <c r="Z16" s="123">
        <v>0</v>
      </c>
      <c r="AA16" s="123">
        <v>0</v>
      </c>
      <c r="AB16" s="123">
        <v>0</v>
      </c>
      <c r="AC16" s="123">
        <v>0</v>
      </c>
      <c r="AD16" s="123">
        <v>0</v>
      </c>
      <c r="AE16" s="123">
        <v>0</v>
      </c>
      <c r="AF16" s="123">
        <v>0</v>
      </c>
      <c r="AG16" s="123">
        <v>0</v>
      </c>
      <c r="AH16" s="123">
        <v>0</v>
      </c>
      <c r="AI16" s="123">
        <v>0</v>
      </c>
      <c r="AJ16" s="123">
        <v>0</v>
      </c>
      <c r="AK16" s="123">
        <v>0</v>
      </c>
      <c r="AL16" s="123"/>
    </row>
    <row r="17" spans="1:38">
      <c r="A17" t="s">
        <v>44</v>
      </c>
      <c r="B17" s="1" t="s">
        <v>45</v>
      </c>
      <c r="C17" s="122">
        <f>LARGE(D17:AK17,1)+LARGE(D17:AK17,2)+LARGE(D17:AK17,3)+LARGE(D17:AK17,4)+LARGE(D17:AK17,5)+LARGE(D17:AK17,6)+LARGE(D17:AK17,7)+LARGE(D17:AK17,8)+LARGE(D17:AK17,9)+LARGE(D17:AK17,10)+LARGE(D17:AK17,11)+LARGE(D17:AK17,12)+LARGE(D17:AK17,13)+LARGE(D17:AK17,14)+LARGE(D17:AK17,15)+LARGE(D17:AK17,16)+LARGE(D17:AK17,17)+LARGE(D17:AK17,18)</f>
        <v>1210000</v>
      </c>
      <c r="D17" s="123">
        <f>IFERROR(VLOOKUP($A17,'24-03'!$A$6:$L$29,9,FALSE),0)</f>
        <v>0</v>
      </c>
      <c r="E17" s="123">
        <f>IFERROR(VLOOKUP($A17,'28-03'!$A$6:$L$29,9,FALSE),0)</f>
        <v>0</v>
      </c>
      <c r="F17" s="123">
        <f>IFERROR(VLOOKUP($A17,'04-04'!$A$6:$L$29,9,FALSE),0)</f>
        <v>910000</v>
      </c>
      <c r="G17" s="123">
        <f>IFERROR(VLOOKUP($A17,'11-04'!$A$6:$L$29,9,FALSE),0)</f>
        <v>50000</v>
      </c>
      <c r="H17" s="123">
        <f>IFERROR(VLOOKUP($A17,'18-04'!$A$6:$L$29,9,FALSE),0)</f>
        <v>0</v>
      </c>
      <c r="I17" s="123">
        <f>IFERROR(VLOOKUP($A17,'25-04'!$A$6:$L$29,9,FALSE),0)</f>
        <v>0</v>
      </c>
      <c r="J17" s="123">
        <f>IFERROR(VLOOKUP($A17,'02-05'!$A$6:$L$29,9,FALSE),0)</f>
        <v>250000</v>
      </c>
      <c r="K17" s="123">
        <v>0</v>
      </c>
      <c r="L17" s="123">
        <v>0</v>
      </c>
      <c r="M17" s="123">
        <v>0</v>
      </c>
      <c r="N17" s="123">
        <v>0</v>
      </c>
      <c r="O17" s="123">
        <v>0</v>
      </c>
      <c r="P17" s="123">
        <v>0</v>
      </c>
      <c r="Q17" s="123">
        <v>0</v>
      </c>
      <c r="R17" s="123">
        <v>0</v>
      </c>
      <c r="S17" s="123">
        <v>0</v>
      </c>
      <c r="T17" s="123">
        <v>0</v>
      </c>
      <c r="U17" s="123">
        <v>0</v>
      </c>
      <c r="V17" s="123">
        <v>0</v>
      </c>
      <c r="W17" s="123">
        <v>0</v>
      </c>
      <c r="X17" s="123">
        <v>0</v>
      </c>
      <c r="Y17" s="123">
        <v>0</v>
      </c>
      <c r="Z17" s="123">
        <v>0</v>
      </c>
      <c r="AA17" s="123">
        <v>0</v>
      </c>
      <c r="AB17" s="123">
        <v>0</v>
      </c>
      <c r="AC17" s="123">
        <v>0</v>
      </c>
      <c r="AD17" s="123">
        <v>0</v>
      </c>
      <c r="AE17" s="123">
        <v>0</v>
      </c>
      <c r="AF17" s="123">
        <v>0</v>
      </c>
      <c r="AG17" s="123">
        <v>0</v>
      </c>
      <c r="AH17" s="123">
        <v>0</v>
      </c>
      <c r="AI17" s="123">
        <v>0</v>
      </c>
      <c r="AJ17" s="123">
        <v>0</v>
      </c>
      <c r="AK17" s="123">
        <v>0</v>
      </c>
      <c r="AL17" s="123"/>
    </row>
    <row r="18" spans="1:38">
      <c r="A18" t="s">
        <v>18</v>
      </c>
      <c r="B18" s="1" t="s">
        <v>19</v>
      </c>
      <c r="C18" s="122">
        <f>LARGE(D18:AK18,1)+LARGE(D18:AK18,2)+LARGE(D18:AK18,3)+LARGE(D18:AK18,4)+LARGE(D18:AK18,5)+LARGE(D18:AK18,6)+LARGE(D18:AK18,7)+LARGE(D18:AK18,8)+LARGE(D18:AK18,9)+LARGE(D18:AK18,10)+LARGE(D18:AK18,11)+LARGE(D18:AK18,12)+LARGE(D18:AK18,13)+LARGE(D18:AK18,14)+LARGE(D18:AK18,15)+LARGE(D18:AK18,16)+LARGE(D18:AK18,17)+LARGE(D18:AK18,18)</f>
        <v>950000</v>
      </c>
      <c r="D18" s="123">
        <f>IFERROR(VLOOKUP($A18,'24-03'!$A$6:$L$29,9,FALSE),0)</f>
        <v>100000</v>
      </c>
      <c r="E18" s="123">
        <f>IFERROR(VLOOKUP($A18,'28-03'!$A$6:$L$29,9,FALSE),0)</f>
        <v>0</v>
      </c>
      <c r="F18" s="123">
        <f>IFERROR(VLOOKUP($A18,'04-04'!$A$6:$L$29,9,FALSE),0)</f>
        <v>700000</v>
      </c>
      <c r="G18" s="123">
        <f>IFERROR(VLOOKUP($A18,'11-04'!$A$6:$L$29,9,FALSE),0)</f>
        <v>50000</v>
      </c>
      <c r="H18" s="123">
        <f>IFERROR(VLOOKUP($A18,'18-04'!$A$6:$L$29,9,FALSE),0)</f>
        <v>50000</v>
      </c>
      <c r="I18" s="123">
        <f>IFERROR(VLOOKUP($A18,'25-04'!$A$6:$L$29,9,FALSE),0)</f>
        <v>50000</v>
      </c>
      <c r="J18" s="123">
        <f>IFERROR(VLOOKUP($A18,'02-05'!$A$6:$L$29,9,FALSE),0)</f>
        <v>0</v>
      </c>
      <c r="K18" s="123">
        <v>0</v>
      </c>
      <c r="L18" s="123">
        <v>0</v>
      </c>
      <c r="M18" s="123">
        <v>0</v>
      </c>
      <c r="N18" s="123">
        <v>0</v>
      </c>
      <c r="O18" s="123">
        <v>0</v>
      </c>
      <c r="P18" s="123">
        <v>0</v>
      </c>
      <c r="Q18" s="123">
        <v>0</v>
      </c>
      <c r="R18" s="123">
        <v>0</v>
      </c>
      <c r="S18" s="123">
        <v>0</v>
      </c>
      <c r="T18" s="123">
        <v>0</v>
      </c>
      <c r="U18" s="123">
        <v>0</v>
      </c>
      <c r="V18" s="123">
        <v>0</v>
      </c>
      <c r="W18" s="123">
        <v>0</v>
      </c>
      <c r="X18" s="123">
        <v>0</v>
      </c>
      <c r="Y18" s="123">
        <v>0</v>
      </c>
      <c r="Z18" s="123">
        <v>0</v>
      </c>
      <c r="AA18" s="123">
        <v>0</v>
      </c>
      <c r="AB18" s="123">
        <v>0</v>
      </c>
      <c r="AC18" s="123">
        <v>0</v>
      </c>
      <c r="AD18" s="123">
        <v>0</v>
      </c>
      <c r="AE18" s="123">
        <v>0</v>
      </c>
      <c r="AF18" s="123">
        <v>0</v>
      </c>
      <c r="AG18" s="123">
        <v>0</v>
      </c>
      <c r="AH18" s="123">
        <v>0</v>
      </c>
      <c r="AI18" s="123">
        <v>0</v>
      </c>
      <c r="AJ18" s="123">
        <v>0</v>
      </c>
      <c r="AK18" s="123">
        <v>0</v>
      </c>
      <c r="AL18" s="123"/>
    </row>
    <row r="19" spans="1:38">
      <c r="A19" t="s">
        <v>16</v>
      </c>
      <c r="B19" s="1" t="s">
        <v>17</v>
      </c>
      <c r="C19" s="122">
        <f>LARGE(D19:AK19,1)+LARGE(D19:AK19,2)+LARGE(D19:AK19,3)+LARGE(D19:AK19,4)+LARGE(D19:AK19,5)+LARGE(D19:AK19,6)+LARGE(D19:AK19,7)+LARGE(D19:AK19,8)+LARGE(D19:AK19,9)+LARGE(D19:AK19,10)+LARGE(D19:AK19,11)+LARGE(D19:AK19,12)+LARGE(D19:AK19,13)+LARGE(D19:AK19,14)+LARGE(D19:AK19,15)+LARGE(D19:AK19,16)+LARGE(D19:AK19,17)+LARGE(D19:AK19,18)</f>
        <v>870000</v>
      </c>
      <c r="D19" s="123">
        <f>IFERROR(VLOOKUP($A19,'24-03'!$A$6:$L$29,9,FALSE),0)</f>
        <v>0</v>
      </c>
      <c r="E19" s="123">
        <f>IFERROR(VLOOKUP($A19,'28-03'!$A$6:$L$29,9,FALSE),0)</f>
        <v>0</v>
      </c>
      <c r="F19" s="123">
        <f>IFERROR(VLOOKUP($A19,'04-04'!$A$6:$L$29,9,FALSE),0)</f>
        <v>420000</v>
      </c>
      <c r="G19" s="123">
        <f>IFERROR(VLOOKUP($A19,'11-04'!$A$6:$L$29,9,FALSE),0)</f>
        <v>0</v>
      </c>
      <c r="H19" s="123">
        <f>IFERROR(VLOOKUP($A19,'18-04'!$A$6:$L$29,9,FALSE),0)</f>
        <v>0</v>
      </c>
      <c r="I19" s="123">
        <f>IFERROR(VLOOKUP($A19,'25-04'!$A$6:$L$29,9,FALSE),0)</f>
        <v>50000</v>
      </c>
      <c r="J19" s="123">
        <f>IFERROR(VLOOKUP($A19,'02-05'!$A$6:$L$29,9,FALSE),0)</f>
        <v>400000</v>
      </c>
      <c r="K19" s="123">
        <v>0</v>
      </c>
      <c r="L19" s="123">
        <v>0</v>
      </c>
      <c r="M19" s="123">
        <v>0</v>
      </c>
      <c r="N19" s="123">
        <v>0</v>
      </c>
      <c r="O19" s="123">
        <v>0</v>
      </c>
      <c r="P19" s="123">
        <v>0</v>
      </c>
      <c r="Q19" s="123">
        <v>0</v>
      </c>
      <c r="R19" s="123">
        <v>0</v>
      </c>
      <c r="S19" s="123">
        <v>0</v>
      </c>
      <c r="T19" s="123">
        <v>0</v>
      </c>
      <c r="U19" s="123">
        <v>0</v>
      </c>
      <c r="V19" s="123">
        <v>0</v>
      </c>
      <c r="W19" s="123">
        <v>0</v>
      </c>
      <c r="X19" s="123">
        <v>0</v>
      </c>
      <c r="Y19" s="123">
        <v>0</v>
      </c>
      <c r="Z19" s="123">
        <v>0</v>
      </c>
      <c r="AA19" s="123">
        <v>0</v>
      </c>
      <c r="AB19" s="123">
        <v>0</v>
      </c>
      <c r="AC19" s="123">
        <v>0</v>
      </c>
      <c r="AD19" s="123">
        <v>0</v>
      </c>
      <c r="AE19" s="123">
        <v>0</v>
      </c>
      <c r="AF19" s="123">
        <v>0</v>
      </c>
      <c r="AG19" s="123">
        <v>0</v>
      </c>
      <c r="AH19" s="123">
        <v>0</v>
      </c>
      <c r="AI19" s="123">
        <v>0</v>
      </c>
      <c r="AJ19" s="123">
        <v>0</v>
      </c>
      <c r="AK19" s="123">
        <v>0</v>
      </c>
      <c r="AL19" s="123"/>
    </row>
    <row r="20" spans="1:38">
      <c r="A20" t="s">
        <v>12</v>
      </c>
      <c r="B20" s="1" t="s">
        <v>13</v>
      </c>
      <c r="C20" s="122">
        <f>LARGE(D20:AK20,1)+LARGE(D20:AK20,2)+LARGE(D20:AK20,3)+LARGE(D20:AK20,4)+LARGE(D20:AK20,5)+LARGE(D20:AK20,6)+LARGE(D20:AK20,7)+LARGE(D20:AK20,8)+LARGE(D20:AK20,9)+LARGE(D20:AK20,10)+LARGE(D20:AK20,11)+LARGE(D20:AK20,12)+LARGE(D20:AK20,13)+LARGE(D20:AK20,14)+LARGE(D20:AK20,15)+LARGE(D20:AK20,16)+LARGE(D20:AK20,17)+LARGE(D20:AK20,18)</f>
        <v>520000</v>
      </c>
      <c r="D20" s="123">
        <f>IFERROR(VLOOKUP($A20,'24-03'!$A$6:$L$29,9,FALSE),0)</f>
        <v>0</v>
      </c>
      <c r="E20" s="123">
        <f>IFERROR(VLOOKUP($A20,'28-03'!$A$6:$L$29,9,FALSE),0)</f>
        <v>0</v>
      </c>
      <c r="F20" s="123">
        <f>IFERROR(VLOOKUP($A20,'04-04'!$A$6:$L$29,9,FALSE),0)</f>
        <v>70000</v>
      </c>
      <c r="G20" s="123">
        <f>IFERROR(VLOOKUP($A20,'11-04'!$A$6:$L$29,9,FALSE),0)</f>
        <v>250000</v>
      </c>
      <c r="H20" s="123">
        <f>IFERROR(VLOOKUP($A20,'18-04'!$A$6:$L$29,9,FALSE),0)</f>
        <v>50000</v>
      </c>
      <c r="I20" s="123">
        <f>IFERROR(VLOOKUP($A20,'25-04'!$A$6:$L$29,9,FALSE),0)</f>
        <v>100000</v>
      </c>
      <c r="J20" s="123">
        <f>IFERROR(VLOOKUP($A20,'02-05'!$A$6:$L$29,9,FALSE),0)</f>
        <v>50000</v>
      </c>
      <c r="K20" s="123">
        <v>0</v>
      </c>
      <c r="L20" s="123">
        <v>0</v>
      </c>
      <c r="M20" s="123">
        <v>0</v>
      </c>
      <c r="N20" s="123">
        <v>0</v>
      </c>
      <c r="O20" s="123">
        <v>0</v>
      </c>
      <c r="P20" s="123">
        <v>0</v>
      </c>
      <c r="Q20" s="123">
        <v>0</v>
      </c>
      <c r="R20" s="123">
        <v>0</v>
      </c>
      <c r="S20" s="123">
        <v>0</v>
      </c>
      <c r="T20" s="123">
        <v>0</v>
      </c>
      <c r="U20" s="123">
        <v>0</v>
      </c>
      <c r="V20" s="123">
        <v>0</v>
      </c>
      <c r="W20" s="123">
        <v>0</v>
      </c>
      <c r="X20" s="123">
        <v>0</v>
      </c>
      <c r="Y20" s="123">
        <v>0</v>
      </c>
      <c r="Z20" s="123">
        <v>0</v>
      </c>
      <c r="AA20" s="123">
        <v>0</v>
      </c>
      <c r="AB20" s="123">
        <v>0</v>
      </c>
      <c r="AC20" s="123">
        <v>0</v>
      </c>
      <c r="AD20" s="123">
        <v>0</v>
      </c>
      <c r="AE20" s="123">
        <v>0</v>
      </c>
      <c r="AF20" s="123">
        <v>0</v>
      </c>
      <c r="AG20" s="123">
        <v>0</v>
      </c>
      <c r="AH20" s="123">
        <v>0</v>
      </c>
      <c r="AI20" s="123">
        <v>0</v>
      </c>
      <c r="AJ20" s="123">
        <v>0</v>
      </c>
      <c r="AK20" s="123">
        <v>0</v>
      </c>
      <c r="AL20" s="123"/>
    </row>
    <row r="21" spans="1:38">
      <c r="A21" t="s">
        <v>36</v>
      </c>
      <c r="B21" s="1" t="s">
        <v>37</v>
      </c>
      <c r="C21" s="122">
        <f>LARGE(D21:AK21,1)+LARGE(D21:AK21,2)+LARGE(D21:AK21,3)+LARGE(D21:AK21,4)+LARGE(D21:AK21,5)+LARGE(D21:AK21,6)+LARGE(D21:AK21,7)+LARGE(D21:AK21,8)+LARGE(D21:AK21,9)+LARGE(D21:AK21,10)+LARGE(D21:AK21,11)+LARGE(D21:AK21,12)+LARGE(D21:AK21,13)+LARGE(D21:AK21,14)+LARGE(D21:AK21,15)+LARGE(D21:AK21,16)+LARGE(D21:AK21,17)+LARGE(D21:AK21,18)</f>
        <v>440000</v>
      </c>
      <c r="D21" s="123">
        <f>IFERROR(VLOOKUP($A21,'24-03'!$A$6:$L$29,9,FALSE),0)</f>
        <v>0</v>
      </c>
      <c r="E21" s="123">
        <f>IFERROR(VLOOKUP($A21,'28-03'!$A$6:$L$29,9,FALSE),0)</f>
        <v>0</v>
      </c>
      <c r="F21" s="123">
        <f>IFERROR(VLOOKUP($A21,'04-04'!$A$6:$L$29,9,FALSE),0)</f>
        <v>140000</v>
      </c>
      <c r="G21" s="123">
        <f>IFERROR(VLOOKUP($A21,'11-04'!$A$6:$L$29,9,FALSE),0)</f>
        <v>100000</v>
      </c>
      <c r="H21" s="123">
        <f>IFERROR(VLOOKUP($A21,'18-04'!$A$6:$L$29,9,FALSE),0)</f>
        <v>0</v>
      </c>
      <c r="I21" s="123">
        <f>IFERROR(VLOOKUP($A21,'25-04'!$A$6:$L$29,9,FALSE),0)</f>
        <v>150000</v>
      </c>
      <c r="J21" s="123">
        <f>IFERROR(VLOOKUP($A21,'02-05'!$A$6:$L$29,9,FALSE),0)</f>
        <v>50000</v>
      </c>
      <c r="K21" s="123">
        <v>0</v>
      </c>
      <c r="L21" s="123">
        <v>0</v>
      </c>
      <c r="M21" s="123">
        <v>0</v>
      </c>
      <c r="N21" s="123">
        <v>0</v>
      </c>
      <c r="O21" s="123">
        <v>0</v>
      </c>
      <c r="P21" s="123">
        <v>0</v>
      </c>
      <c r="Q21" s="123">
        <v>0</v>
      </c>
      <c r="R21" s="123">
        <v>0</v>
      </c>
      <c r="S21" s="123">
        <v>0</v>
      </c>
      <c r="T21" s="123">
        <v>0</v>
      </c>
      <c r="U21" s="123">
        <v>0</v>
      </c>
      <c r="V21" s="123">
        <v>0</v>
      </c>
      <c r="W21" s="123">
        <v>0</v>
      </c>
      <c r="X21" s="123">
        <v>0</v>
      </c>
      <c r="Y21" s="123">
        <v>0</v>
      </c>
      <c r="Z21" s="123">
        <v>0</v>
      </c>
      <c r="AA21" s="123">
        <v>0</v>
      </c>
      <c r="AB21" s="123">
        <v>0</v>
      </c>
      <c r="AC21" s="123">
        <v>0</v>
      </c>
      <c r="AD21" s="123">
        <v>0</v>
      </c>
      <c r="AE21" s="123">
        <v>0</v>
      </c>
      <c r="AF21" s="123">
        <v>0</v>
      </c>
      <c r="AG21" s="123">
        <v>0</v>
      </c>
      <c r="AH21" s="123">
        <v>0</v>
      </c>
      <c r="AI21" s="123">
        <v>0</v>
      </c>
      <c r="AJ21" s="123">
        <v>0</v>
      </c>
      <c r="AK21" s="123">
        <v>0</v>
      </c>
      <c r="AL21" s="123"/>
    </row>
    <row r="22" spans="1:38">
      <c r="A22" t="s">
        <v>8</v>
      </c>
      <c r="B22" s="1" t="s">
        <v>9</v>
      </c>
      <c r="C22" s="122">
        <f>LARGE(D22:AK22,1)+LARGE(D22:AK22,2)+LARGE(D22:AK22,3)+LARGE(D22:AK22,4)+LARGE(D22:AK22,5)+LARGE(D22:AK22,6)+LARGE(D22:AK22,7)+LARGE(D22:AK22,8)+LARGE(D22:AK22,9)+LARGE(D22:AK22,10)+LARGE(D22:AK22,11)+LARGE(D22:AK22,12)+LARGE(D22:AK22,13)+LARGE(D22:AK22,14)+LARGE(D22:AK22,15)+LARGE(D22:AK22,16)+LARGE(D22:AK22,17)+LARGE(D22:AK22,18)</f>
        <v>250000</v>
      </c>
      <c r="D22" s="123">
        <f>IFERROR(VLOOKUP($A22,'24-03'!$A$6:$L$29,9,FALSE),0)</f>
        <v>0</v>
      </c>
      <c r="E22" s="123">
        <f>IFERROR(VLOOKUP($A22,'28-03'!$A$6:$L$29,9,FALSE),0)</f>
        <v>0</v>
      </c>
      <c r="F22" s="123">
        <f>IFERROR(VLOOKUP($A22,'04-04'!$A$6:$L$29,9,FALSE),0)</f>
        <v>0</v>
      </c>
      <c r="G22" s="123">
        <f>IFERROR(VLOOKUP($A22,'11-04'!$A$6:$L$29,9,FALSE),0)</f>
        <v>0</v>
      </c>
      <c r="H22" s="123">
        <f>IFERROR(VLOOKUP($A22,'18-04'!$A$6:$L$29,9,FALSE),0)</f>
        <v>250000</v>
      </c>
      <c r="I22" s="123">
        <f>IFERROR(VLOOKUP($A22,'25-04'!$A$6:$L$29,9,FALSE),0)</f>
        <v>0</v>
      </c>
      <c r="J22" s="123">
        <f>IFERROR(VLOOKUP($A22,'02-05'!$A$6:$L$29,9,FALSE),0)</f>
        <v>0</v>
      </c>
      <c r="K22" s="123">
        <v>0</v>
      </c>
      <c r="L22" s="123">
        <v>0</v>
      </c>
      <c r="M22" s="123">
        <v>0</v>
      </c>
      <c r="N22" s="123">
        <v>0</v>
      </c>
      <c r="O22" s="123">
        <v>0</v>
      </c>
      <c r="P22" s="123">
        <v>0</v>
      </c>
      <c r="Q22" s="123">
        <v>0</v>
      </c>
      <c r="R22" s="123">
        <v>0</v>
      </c>
      <c r="S22" s="123">
        <v>0</v>
      </c>
      <c r="T22" s="123">
        <v>0</v>
      </c>
      <c r="U22" s="123">
        <v>0</v>
      </c>
      <c r="V22" s="123">
        <v>0</v>
      </c>
      <c r="W22" s="123">
        <v>0</v>
      </c>
      <c r="X22" s="123">
        <v>0</v>
      </c>
      <c r="Y22" s="123">
        <v>0</v>
      </c>
      <c r="Z22" s="123">
        <v>0</v>
      </c>
      <c r="AA22" s="123">
        <v>0</v>
      </c>
      <c r="AB22" s="123">
        <v>0</v>
      </c>
      <c r="AC22" s="123">
        <v>0</v>
      </c>
      <c r="AD22" s="123">
        <v>0</v>
      </c>
      <c r="AE22" s="123">
        <v>0</v>
      </c>
      <c r="AF22" s="123">
        <v>0</v>
      </c>
      <c r="AG22" s="123">
        <v>0</v>
      </c>
      <c r="AH22" s="123">
        <v>0</v>
      </c>
      <c r="AI22" s="123">
        <v>0</v>
      </c>
      <c r="AJ22" s="123">
        <v>0</v>
      </c>
      <c r="AK22" s="123">
        <v>0</v>
      </c>
      <c r="AL22" s="123"/>
    </row>
    <row r="23" spans="1:38">
      <c r="A23" t="s">
        <v>26</v>
      </c>
      <c r="B23" s="1" t="s">
        <v>27</v>
      </c>
      <c r="C23" s="122">
        <f>LARGE(D23:AK23,1)+LARGE(D23:AK23,2)+LARGE(D23:AK23,3)+LARGE(D23:AK23,4)+LARGE(D23:AK23,5)+LARGE(D23:AK23,6)+LARGE(D23:AK23,7)+LARGE(D23:AK23,8)+LARGE(D23:AK23,9)+LARGE(D23:AK23,10)+LARGE(D23:AK23,11)+LARGE(D23:AK23,12)+LARGE(D23:AK23,13)+LARGE(D23:AK23,14)+LARGE(D23:AK23,15)+LARGE(D23:AK23,16)+LARGE(D23:AK23,17)+LARGE(D23:AK23,18)</f>
        <v>100000</v>
      </c>
      <c r="D23" s="123">
        <f>IFERROR(VLOOKUP($A23,'24-03'!$A$6:$L$29,9,FALSE),0)</f>
        <v>0</v>
      </c>
      <c r="E23" s="123">
        <f>IFERROR(VLOOKUP($A23,'28-03'!$A$6:$L$29,9,FALSE),0)</f>
        <v>0</v>
      </c>
      <c r="F23" s="123">
        <f>IFERROR(VLOOKUP($A23,'04-04'!$A$6:$L$29,9,FALSE),0)</f>
        <v>0</v>
      </c>
      <c r="G23" s="123">
        <f>IFERROR(VLOOKUP($A23,'11-04'!$A$6:$L$29,9,FALSE),0)</f>
        <v>50000</v>
      </c>
      <c r="H23" s="123">
        <f>IFERROR(VLOOKUP($A23,'18-04'!$A$6:$L$29,9,FALSE),0)</f>
        <v>0</v>
      </c>
      <c r="I23" s="123">
        <f>IFERROR(VLOOKUP($A23,'25-04'!$A$6:$L$29,9,FALSE),0)</f>
        <v>0</v>
      </c>
      <c r="J23" s="123">
        <f>IFERROR(VLOOKUP($A23,'02-05'!$A$6:$L$29,9,FALSE),0)</f>
        <v>50000</v>
      </c>
      <c r="K23" s="123">
        <v>0</v>
      </c>
      <c r="L23" s="123">
        <v>0</v>
      </c>
      <c r="M23" s="123">
        <v>0</v>
      </c>
      <c r="N23" s="123">
        <v>0</v>
      </c>
      <c r="O23" s="123">
        <v>0</v>
      </c>
      <c r="P23" s="123">
        <v>0</v>
      </c>
      <c r="Q23" s="123">
        <v>0</v>
      </c>
      <c r="R23" s="123">
        <v>0</v>
      </c>
      <c r="S23" s="123">
        <v>0</v>
      </c>
      <c r="T23" s="123">
        <v>0</v>
      </c>
      <c r="U23" s="123">
        <v>0</v>
      </c>
      <c r="V23" s="123">
        <v>0</v>
      </c>
      <c r="W23" s="123">
        <v>0</v>
      </c>
      <c r="X23" s="123">
        <v>0</v>
      </c>
      <c r="Y23" s="123">
        <v>0</v>
      </c>
      <c r="Z23" s="123">
        <v>0</v>
      </c>
      <c r="AA23" s="123">
        <v>0</v>
      </c>
      <c r="AB23" s="123">
        <v>0</v>
      </c>
      <c r="AC23" s="123">
        <v>0</v>
      </c>
      <c r="AD23" s="123">
        <v>0</v>
      </c>
      <c r="AE23" s="123">
        <v>0</v>
      </c>
      <c r="AF23" s="123">
        <v>0</v>
      </c>
      <c r="AG23" s="123">
        <v>0</v>
      </c>
      <c r="AH23" s="123">
        <v>0</v>
      </c>
      <c r="AI23" s="123">
        <v>0</v>
      </c>
      <c r="AJ23" s="123">
        <v>0</v>
      </c>
      <c r="AK23" s="123">
        <v>0</v>
      </c>
      <c r="AL23" s="123"/>
    </row>
    <row r="24" spans="1:38">
      <c r="A24" t="s">
        <v>42</v>
      </c>
      <c r="B24" s="1" t="s">
        <v>43</v>
      </c>
      <c r="C24" s="122">
        <f>LARGE(D24:AK24,1)+LARGE(D24:AK24,2)+LARGE(D24:AK24,3)+LARGE(D24:AK24,4)+LARGE(D24:AK24,5)+LARGE(D24:AK24,6)+LARGE(D24:AK24,7)+LARGE(D24:AK24,8)+LARGE(D24:AK24,9)+LARGE(D24:AK24,10)+LARGE(D24:AK24,11)+LARGE(D24:AK24,12)+LARGE(D24:AK24,13)+LARGE(D24:AK24,14)+LARGE(D24:AK24,15)+LARGE(D24:AK24,16)+LARGE(D24:AK24,17)+LARGE(D24:AK24,18)</f>
        <v>100000</v>
      </c>
      <c r="D24" s="123">
        <f>IFERROR(VLOOKUP($A24,'24-03'!$A$6:$L$29,9,FALSE),0)</f>
        <v>0</v>
      </c>
      <c r="E24" s="123">
        <f>IFERROR(VLOOKUP($A24,'28-03'!$A$6:$L$29,9,FALSE),0)</f>
        <v>0</v>
      </c>
      <c r="F24" s="123">
        <f>IFERROR(VLOOKUP($A24,'04-04'!$A$6:$L$29,9,FALSE),0)</f>
        <v>0</v>
      </c>
      <c r="G24" s="123">
        <f>IFERROR(VLOOKUP($A24,'11-04'!$A$6:$L$29,9,FALSE),0)</f>
        <v>50000</v>
      </c>
      <c r="H24" s="123">
        <f>IFERROR(VLOOKUP($A24,'18-04'!$A$6:$L$29,9,FALSE),0)</f>
        <v>0</v>
      </c>
      <c r="I24" s="123">
        <f>IFERROR(VLOOKUP($A24,'25-04'!$A$6:$L$29,9,FALSE),0)</f>
        <v>0</v>
      </c>
      <c r="J24" s="123">
        <f>IFERROR(VLOOKUP($A24,'02-05'!$A$6:$L$29,9,FALSE),0)</f>
        <v>50000</v>
      </c>
      <c r="K24" s="123">
        <v>0</v>
      </c>
      <c r="L24" s="123">
        <v>0</v>
      </c>
      <c r="M24" s="123">
        <v>0</v>
      </c>
      <c r="N24" s="123">
        <v>0</v>
      </c>
      <c r="O24" s="123">
        <v>0</v>
      </c>
      <c r="P24" s="123">
        <v>0</v>
      </c>
      <c r="Q24" s="123">
        <v>0</v>
      </c>
      <c r="R24" s="123">
        <v>0</v>
      </c>
      <c r="S24" s="123">
        <v>0</v>
      </c>
      <c r="T24" s="123">
        <v>0</v>
      </c>
      <c r="U24" s="123">
        <v>0</v>
      </c>
      <c r="V24" s="123">
        <v>0</v>
      </c>
      <c r="W24" s="123">
        <v>0</v>
      </c>
      <c r="X24" s="123">
        <v>0</v>
      </c>
      <c r="Y24" s="123">
        <v>0</v>
      </c>
      <c r="Z24" s="123">
        <v>0</v>
      </c>
      <c r="AA24" s="123">
        <v>0</v>
      </c>
      <c r="AB24" s="123">
        <v>0</v>
      </c>
      <c r="AC24" s="123">
        <v>0</v>
      </c>
      <c r="AD24" s="123">
        <v>0</v>
      </c>
      <c r="AE24" s="123">
        <v>0</v>
      </c>
      <c r="AF24" s="123">
        <v>0</v>
      </c>
      <c r="AG24" s="123">
        <v>0</v>
      </c>
      <c r="AH24" s="123">
        <v>0</v>
      </c>
      <c r="AI24" s="123">
        <v>0</v>
      </c>
      <c r="AJ24" s="123">
        <v>0</v>
      </c>
      <c r="AK24" s="123">
        <v>0</v>
      </c>
      <c r="AL24" s="123"/>
    </row>
    <row r="25" spans="1:38">
      <c r="A25" t="s">
        <v>30</v>
      </c>
      <c r="B25" s="1" t="s">
        <v>31</v>
      </c>
      <c r="C25" s="122">
        <f>LARGE(D25:AK25,1)+LARGE(D25:AK25,2)+LARGE(D25:AK25,3)+LARGE(D25:AK25,4)+LARGE(D25:AK25,5)+LARGE(D25:AK25,6)+LARGE(D25:AK25,7)+LARGE(D25:AK25,8)+LARGE(D25:AK25,9)+LARGE(D25:AK25,10)+LARGE(D25:AK25,11)+LARGE(D25:AK25,12)+LARGE(D25:AK25,13)+LARGE(D25:AK25,14)+LARGE(D25:AK25,15)+LARGE(D25:AK25,16)+LARGE(D25:AK25,17)+LARGE(D25:AK25,18)</f>
        <v>0</v>
      </c>
      <c r="D25" s="123">
        <f>IFERROR(VLOOKUP($A25,'24-03'!$A$6:$L$29,9,FALSE),0)</f>
        <v>0</v>
      </c>
      <c r="E25" s="123">
        <f>IFERROR(VLOOKUP($A25,'28-03'!$A$6:$L$29,9,FALSE),0)</f>
        <v>0</v>
      </c>
      <c r="F25" s="123">
        <f>IFERROR(VLOOKUP($A25,'04-04'!$A$6:$L$29,9,FALSE),0)</f>
        <v>0</v>
      </c>
      <c r="G25" s="123">
        <f>IFERROR(VLOOKUP($A25,'11-04'!$A$6:$L$29,9,FALSE),0)</f>
        <v>0</v>
      </c>
      <c r="H25" s="123">
        <f>IFERROR(VLOOKUP($A25,'18-04'!$A$6:$L$29,9,FALSE),0)</f>
        <v>0</v>
      </c>
      <c r="I25" s="123">
        <f>IFERROR(VLOOKUP($A25,'25-04'!$A$6:$L$29,9,FALSE),0)</f>
        <v>0</v>
      </c>
      <c r="J25" s="123">
        <f>IFERROR(VLOOKUP($A25,'02-05'!$A$6:$L$29,9,FALSE),0)</f>
        <v>0</v>
      </c>
      <c r="K25" s="123">
        <v>0</v>
      </c>
      <c r="L25" s="123">
        <v>0</v>
      </c>
      <c r="M25" s="123">
        <v>0</v>
      </c>
      <c r="N25" s="123">
        <v>0</v>
      </c>
      <c r="O25" s="123">
        <v>0</v>
      </c>
      <c r="P25" s="123">
        <v>0</v>
      </c>
      <c r="Q25" s="123">
        <v>0</v>
      </c>
      <c r="R25" s="123">
        <v>0</v>
      </c>
      <c r="S25" s="123">
        <v>0</v>
      </c>
      <c r="T25" s="123">
        <v>0</v>
      </c>
      <c r="U25" s="123">
        <v>0</v>
      </c>
      <c r="V25" s="123">
        <v>0</v>
      </c>
      <c r="W25" s="123">
        <v>0</v>
      </c>
      <c r="X25" s="123">
        <v>0</v>
      </c>
      <c r="Y25" s="123">
        <v>0</v>
      </c>
      <c r="Z25" s="123">
        <v>0</v>
      </c>
      <c r="AA25" s="123">
        <v>0</v>
      </c>
      <c r="AB25" s="123">
        <v>0</v>
      </c>
      <c r="AC25" s="123">
        <v>0</v>
      </c>
      <c r="AD25" s="123">
        <v>0</v>
      </c>
      <c r="AE25" s="123">
        <v>0</v>
      </c>
      <c r="AF25" s="123">
        <v>0</v>
      </c>
      <c r="AG25" s="123">
        <v>0</v>
      </c>
      <c r="AH25" s="123">
        <v>0</v>
      </c>
      <c r="AI25" s="123">
        <v>0</v>
      </c>
      <c r="AJ25" s="123">
        <v>0</v>
      </c>
      <c r="AK25" s="123">
        <v>0</v>
      </c>
      <c r="AL25" s="123"/>
    </row>
    <row r="26" spans="1:38">
      <c r="A26" t="s">
        <v>46</v>
      </c>
      <c r="B26" s="1" t="s">
        <v>47</v>
      </c>
      <c r="C26" s="122">
        <f>LARGE(D26:AK26,1)+LARGE(D26:AK26,2)+LARGE(D26:AK26,3)+LARGE(D26:AK26,4)+LARGE(D26:AK26,5)+LARGE(D26:AK26,6)+LARGE(D26:AK26,7)+LARGE(D26:AK26,8)+LARGE(D26:AK26,9)+LARGE(D26:AK26,10)+LARGE(D26:AK26,11)+LARGE(D26:AK26,12)+LARGE(D26:AK26,13)+LARGE(D26:AK26,14)+LARGE(D26:AK26,15)+LARGE(D26:AK26,16)+LARGE(D26:AK26,17)+LARGE(D26:AK26,18)</f>
        <v>0</v>
      </c>
      <c r="D26" s="123">
        <f>IFERROR(VLOOKUP($A26,'24-03'!$A$6:$L$29,9,FALSE),0)</f>
        <v>0</v>
      </c>
      <c r="E26" s="123">
        <f>IFERROR(VLOOKUP($A26,'28-03'!$A$6:$L$29,9,FALSE),0)</f>
        <v>0</v>
      </c>
      <c r="F26" s="123">
        <f>IFERROR(VLOOKUP($A26,'04-04'!$A$6:$L$29,9,FALSE),0)</f>
        <v>0</v>
      </c>
      <c r="G26" s="123">
        <f>IFERROR(VLOOKUP($A26,'11-04'!$A$6:$L$29,9,FALSE),0)</f>
        <v>0</v>
      </c>
      <c r="H26" s="123">
        <f>IFERROR(VLOOKUP($A26,'18-04'!$A$6:$L$29,9,FALSE),0)</f>
        <v>0</v>
      </c>
      <c r="I26" s="123">
        <f>IFERROR(VLOOKUP($A26,'25-04'!$A$6:$L$29,9,FALSE),0)</f>
        <v>0</v>
      </c>
      <c r="J26" s="123">
        <f>IFERROR(VLOOKUP($A26,'02-05'!$A$6:$L$29,9,FALSE),0)</f>
        <v>0</v>
      </c>
      <c r="K26" s="123">
        <v>0</v>
      </c>
      <c r="L26" s="123">
        <v>0</v>
      </c>
      <c r="M26" s="123">
        <v>0</v>
      </c>
      <c r="N26" s="123">
        <v>0</v>
      </c>
      <c r="O26" s="123">
        <v>0</v>
      </c>
      <c r="P26" s="123">
        <v>0</v>
      </c>
      <c r="Q26" s="123">
        <v>0</v>
      </c>
      <c r="R26" s="123">
        <v>0</v>
      </c>
      <c r="S26" s="123">
        <v>0</v>
      </c>
      <c r="T26" s="123">
        <v>0</v>
      </c>
      <c r="U26" s="123">
        <v>0</v>
      </c>
      <c r="V26" s="123">
        <v>0</v>
      </c>
      <c r="W26" s="123">
        <v>0</v>
      </c>
      <c r="X26" s="123">
        <v>0</v>
      </c>
      <c r="Y26" s="123">
        <v>0</v>
      </c>
      <c r="Z26" s="123">
        <v>0</v>
      </c>
      <c r="AA26" s="123">
        <v>0</v>
      </c>
      <c r="AB26" s="123">
        <v>0</v>
      </c>
      <c r="AC26" s="123">
        <v>0</v>
      </c>
      <c r="AD26" s="123">
        <v>0</v>
      </c>
      <c r="AE26" s="123">
        <v>0</v>
      </c>
      <c r="AF26" s="123">
        <v>0</v>
      </c>
      <c r="AG26" s="123">
        <v>0</v>
      </c>
      <c r="AH26" s="123">
        <v>0</v>
      </c>
      <c r="AI26" s="123">
        <v>0</v>
      </c>
      <c r="AJ26" s="123">
        <v>0</v>
      </c>
      <c r="AK26" s="123">
        <v>0</v>
      </c>
      <c r="AL26" s="123"/>
    </row>
  </sheetData>
  <autoFilter ref="A2:AK26" xr:uid="{00000000-0009-0000-0000-000004000000}">
    <sortState xmlns:xlrd2="http://schemas.microsoft.com/office/spreadsheetml/2017/richdata2" ref="A3:AK26">
      <sortCondition descending="1" ref="C2:C26"/>
    </sortState>
  </autoFilter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6"/>
  <sheetViews>
    <sheetView showZeros="0" topLeftCell="A2" workbookViewId="0">
      <selection activeCell="L5" sqref="L5"/>
    </sheetView>
  </sheetViews>
  <sheetFormatPr defaultRowHeight="14.6"/>
  <cols>
    <col min="1" max="1" width="21.07421875" bestFit="1" customWidth="1"/>
    <col min="2" max="2" width="11.921875" customWidth="1"/>
    <col min="3" max="3" width="7" style="3" customWidth="1"/>
    <col min="4" max="18" width="3.61328125" style="117" customWidth="1"/>
    <col min="19" max="19" width="3.61328125" customWidth="1"/>
  </cols>
  <sheetData>
    <row r="1" spans="1:18" s="120" customFormat="1" ht="25" customHeight="1">
      <c r="C1" s="121" t="s">
        <v>200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s="2" customFormat="1" ht="67" customHeight="1">
      <c r="C2" s="2" t="s">
        <v>196</v>
      </c>
      <c r="D2" s="2" t="s">
        <v>51</v>
      </c>
      <c r="E2" s="2" t="s">
        <v>53</v>
      </c>
      <c r="F2" s="2" t="s">
        <v>55</v>
      </c>
      <c r="G2" s="2" t="s">
        <v>57</v>
      </c>
      <c r="H2" s="2" t="s">
        <v>60</v>
      </c>
      <c r="I2" s="2" t="s">
        <v>61</v>
      </c>
      <c r="J2" s="2" t="s">
        <v>63</v>
      </c>
      <c r="K2" s="2" t="s">
        <v>65</v>
      </c>
      <c r="L2" s="2" t="s">
        <v>66</v>
      </c>
      <c r="M2" s="2" t="s">
        <v>69</v>
      </c>
      <c r="N2" s="2" t="s">
        <v>71</v>
      </c>
      <c r="O2" s="2" t="s">
        <v>73</v>
      </c>
      <c r="P2" s="2" t="s">
        <v>75</v>
      </c>
      <c r="Q2" s="2" t="s">
        <v>76</v>
      </c>
      <c r="R2" s="2" t="s">
        <v>78</v>
      </c>
    </row>
    <row r="3" spans="1:18">
      <c r="A3" t="s">
        <v>2</v>
      </c>
      <c r="B3" s="1" t="s">
        <v>3</v>
      </c>
      <c r="C3" s="3">
        <f>SUM(D3:R3)</f>
        <v>90</v>
      </c>
      <c r="D3" s="117">
        <f>IFERROR(VLOOKUP($A3,'04-04'!$A$6:$L$29,3,FALSE),37)</f>
        <v>31</v>
      </c>
      <c r="E3" s="117">
        <f>IFERROR(VLOOKUP($A3,'18-04'!$A$6:$L$29,3,FALSE),37)</f>
        <v>28</v>
      </c>
      <c r="F3" s="117">
        <f>IFERROR(VLOOKUP($A3,'02-05'!$A$6:$L$29,3,FALSE),37)</f>
        <v>31</v>
      </c>
      <c r="G3" s="117">
        <v>0</v>
      </c>
      <c r="H3" s="117">
        <v>0</v>
      </c>
      <c r="I3" s="117">
        <v>0</v>
      </c>
      <c r="J3" s="117">
        <v>0</v>
      </c>
      <c r="K3" s="117">
        <v>0</v>
      </c>
      <c r="L3" s="117">
        <v>0</v>
      </c>
      <c r="M3" s="117">
        <v>0</v>
      </c>
      <c r="N3" s="117">
        <v>0</v>
      </c>
      <c r="O3" s="117">
        <v>0</v>
      </c>
      <c r="P3" s="117">
        <v>0</v>
      </c>
      <c r="Q3" s="117">
        <v>0</v>
      </c>
      <c r="R3" s="117">
        <v>0</v>
      </c>
    </row>
    <row r="4" spans="1:18">
      <c r="A4" t="s">
        <v>6</v>
      </c>
      <c r="B4" s="1" t="s">
        <v>7</v>
      </c>
      <c r="C4" s="3">
        <f>SUM(D4:R4)</f>
        <v>95</v>
      </c>
      <c r="D4" s="117">
        <f>IFERROR(VLOOKUP($A4,'04-04'!$A$6:$L$29,3,FALSE),37)</f>
        <v>32</v>
      </c>
      <c r="E4" s="117">
        <f>IFERROR(VLOOKUP($A4,'18-04'!$A$6:$L$29,3,FALSE),37)</f>
        <v>31</v>
      </c>
      <c r="F4" s="117">
        <f>IFERROR(VLOOKUP($A4,'02-05'!$A$6:$L$29,3,FALSE),37)</f>
        <v>32</v>
      </c>
      <c r="G4" s="117">
        <v>0</v>
      </c>
      <c r="H4" s="117">
        <v>0</v>
      </c>
      <c r="I4" s="117">
        <v>0</v>
      </c>
      <c r="J4" s="117">
        <v>0</v>
      </c>
      <c r="K4" s="117">
        <v>0</v>
      </c>
      <c r="L4" s="117">
        <v>0</v>
      </c>
      <c r="M4" s="117">
        <v>0</v>
      </c>
      <c r="N4" s="117">
        <v>0</v>
      </c>
      <c r="O4" s="117">
        <v>0</v>
      </c>
      <c r="P4" s="117">
        <v>0</v>
      </c>
      <c r="Q4" s="117">
        <v>0</v>
      </c>
      <c r="R4" s="117">
        <v>0</v>
      </c>
    </row>
    <row r="5" spans="1:18">
      <c r="A5" t="s">
        <v>14</v>
      </c>
      <c r="B5" s="1" t="s">
        <v>15</v>
      </c>
      <c r="C5" s="3">
        <f>SUM(D5:R5)</f>
        <v>99</v>
      </c>
      <c r="D5" s="117">
        <f>IFERROR(VLOOKUP($A5,'04-04'!$A$6:$L$29,3,FALSE),37)</f>
        <v>34</v>
      </c>
      <c r="E5" s="117">
        <f>IFERROR(VLOOKUP($A5,'18-04'!$A$6:$L$29,3,FALSE),37)</f>
        <v>32</v>
      </c>
      <c r="F5" s="117">
        <f>IFERROR(VLOOKUP($A5,'02-05'!$A$6:$L$29,3,FALSE),37)</f>
        <v>33</v>
      </c>
      <c r="G5" s="117">
        <v>0</v>
      </c>
      <c r="H5" s="117">
        <v>0</v>
      </c>
      <c r="I5" s="117">
        <v>0</v>
      </c>
      <c r="J5" s="117">
        <v>0</v>
      </c>
      <c r="K5" s="117">
        <v>0</v>
      </c>
      <c r="L5" s="117">
        <v>0</v>
      </c>
      <c r="M5" s="117">
        <v>0</v>
      </c>
      <c r="N5" s="117">
        <v>0</v>
      </c>
      <c r="O5" s="117">
        <v>0</v>
      </c>
      <c r="P5" s="117">
        <v>0</v>
      </c>
      <c r="Q5" s="117">
        <v>0</v>
      </c>
      <c r="R5" s="117">
        <v>0</v>
      </c>
    </row>
    <row r="6" spans="1:18">
      <c r="A6" t="s">
        <v>4</v>
      </c>
      <c r="B6" s="1" t="s">
        <v>5</v>
      </c>
      <c r="C6" s="3">
        <f>SUM(D6:R6)</f>
        <v>99</v>
      </c>
      <c r="D6" s="117">
        <f>IFERROR(VLOOKUP($A6,'04-04'!$A$6:$L$29,3,FALSE),37)</f>
        <v>37</v>
      </c>
      <c r="E6" s="117">
        <f>IFERROR(VLOOKUP($A6,'18-04'!$A$6:$L$29,3,FALSE),37)</f>
        <v>30</v>
      </c>
      <c r="F6" s="117">
        <f>IFERROR(VLOOKUP($A6,'02-05'!$A$6:$L$29,3,FALSE),37)</f>
        <v>32</v>
      </c>
      <c r="G6" s="117">
        <v>0</v>
      </c>
      <c r="H6" s="117">
        <v>0</v>
      </c>
      <c r="I6" s="117">
        <v>0</v>
      </c>
      <c r="J6" s="117">
        <v>0</v>
      </c>
      <c r="K6" s="117">
        <v>0</v>
      </c>
      <c r="L6" s="117">
        <v>0</v>
      </c>
      <c r="M6" s="117">
        <v>0</v>
      </c>
      <c r="N6" s="117">
        <v>0</v>
      </c>
      <c r="O6" s="117">
        <v>0</v>
      </c>
      <c r="P6" s="117">
        <v>0</v>
      </c>
      <c r="Q6" s="117">
        <v>0</v>
      </c>
      <c r="R6" s="117">
        <v>0</v>
      </c>
    </row>
    <row r="7" spans="1:18">
      <c r="A7" t="s">
        <v>28</v>
      </c>
      <c r="B7" s="1" t="s">
        <v>29</v>
      </c>
      <c r="C7" s="3">
        <f>SUM(D7:R7)</f>
        <v>102</v>
      </c>
      <c r="D7" s="117">
        <f>IFERROR(VLOOKUP($A7,'04-04'!$A$6:$L$29,3,FALSE),37)</f>
        <v>34</v>
      </c>
      <c r="E7" s="117">
        <f>IFERROR(VLOOKUP($A7,'18-04'!$A$6:$L$29,3,FALSE),37)</f>
        <v>31</v>
      </c>
      <c r="F7" s="117">
        <f>IFERROR(VLOOKUP($A7,'02-05'!$A$6:$L$29,3,FALSE),37)</f>
        <v>37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</row>
    <row r="8" spans="1:18">
      <c r="A8" t="s">
        <v>20</v>
      </c>
      <c r="B8" s="1" t="s">
        <v>21</v>
      </c>
      <c r="C8" s="3">
        <f>SUM(D8:R8)</f>
        <v>103</v>
      </c>
      <c r="D8" s="117">
        <f>IFERROR(VLOOKUP($A8,'04-04'!$A$6:$L$29,3,FALSE),37)</f>
        <v>29</v>
      </c>
      <c r="E8" s="117">
        <f>IFERROR(VLOOKUP($A8,'18-04'!$A$6:$L$29,3,FALSE),37)</f>
        <v>35</v>
      </c>
      <c r="F8" s="117">
        <f>IFERROR(VLOOKUP($A8,'02-05'!$A$6:$L$29,3,FALSE),37)</f>
        <v>39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</row>
    <row r="9" spans="1:18">
      <c r="A9" t="s">
        <v>10</v>
      </c>
      <c r="B9" s="1" t="s">
        <v>11</v>
      </c>
      <c r="C9" s="3">
        <f>SUM(D9:R9)</f>
        <v>103</v>
      </c>
      <c r="D9" s="117">
        <f>IFERROR(VLOOKUP($A9,'04-04'!$A$6:$L$29,3,FALSE),37)</f>
        <v>33</v>
      </c>
      <c r="E9" s="117">
        <f>IFERROR(VLOOKUP($A9,'18-04'!$A$6:$L$29,3,FALSE),37)</f>
        <v>33</v>
      </c>
      <c r="F9" s="117">
        <f>IFERROR(VLOOKUP($A9,'02-05'!$A$6:$L$29,3,FALSE),37)</f>
        <v>37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</row>
    <row r="10" spans="1:18">
      <c r="A10" t="s">
        <v>16</v>
      </c>
      <c r="B10" s="1" t="s">
        <v>17</v>
      </c>
      <c r="C10" s="3">
        <f>SUM(D10:R10)</f>
        <v>104</v>
      </c>
      <c r="D10" s="117">
        <f>IFERROR(VLOOKUP($A10,'04-04'!$A$6:$L$29,3,FALSE),37)</f>
        <v>33</v>
      </c>
      <c r="E10" s="117">
        <f>IFERROR(VLOOKUP($A10,'18-04'!$A$6:$L$29,3,FALSE),37)</f>
        <v>37</v>
      </c>
      <c r="F10" s="117">
        <f>IFERROR(VLOOKUP($A10,'02-05'!$A$6:$L$29,3,FALSE),37)</f>
        <v>34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</row>
    <row r="11" spans="1:18">
      <c r="A11" t="s">
        <v>34</v>
      </c>
      <c r="B11" s="1" t="s">
        <v>35</v>
      </c>
      <c r="C11" s="3">
        <f>SUM(D11:R11)</f>
        <v>104</v>
      </c>
      <c r="D11" s="117">
        <f>IFERROR(VLOOKUP($A11,'04-04'!$A$6:$L$29,3,FALSE),37)</f>
        <v>35</v>
      </c>
      <c r="E11" s="117">
        <f>IFERROR(VLOOKUP($A11,'18-04'!$A$6:$L$29,3,FALSE),37)</f>
        <v>35</v>
      </c>
      <c r="F11" s="117">
        <f>IFERROR(VLOOKUP($A11,'02-05'!$A$6:$L$29,3,FALSE),37)</f>
        <v>34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</row>
    <row r="12" spans="1:18">
      <c r="A12" t="s">
        <v>22</v>
      </c>
      <c r="B12" s="1" t="s">
        <v>23</v>
      </c>
      <c r="C12" s="3">
        <f>SUM(D12:R12)</f>
        <v>104</v>
      </c>
      <c r="D12" s="117">
        <f>IFERROR(VLOOKUP($A12,'04-04'!$A$6:$L$29,3,FALSE),37)</f>
        <v>37</v>
      </c>
      <c r="E12" s="117">
        <f>IFERROR(VLOOKUP($A12,'18-04'!$A$6:$L$29,3,FALSE),37)</f>
        <v>37</v>
      </c>
      <c r="F12" s="117">
        <f>IFERROR(VLOOKUP($A12,'02-05'!$A$6:$L$29,3,FALSE),37)</f>
        <v>30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</row>
    <row r="13" spans="1:18">
      <c r="A13" t="s">
        <v>18</v>
      </c>
      <c r="B13" s="1" t="s">
        <v>19</v>
      </c>
      <c r="C13" s="3">
        <f>SUM(D13:R13)</f>
        <v>105</v>
      </c>
      <c r="D13" s="117">
        <f>IFERROR(VLOOKUP($A13,'04-04'!$A$6:$L$29,3,FALSE),37)</f>
        <v>33</v>
      </c>
      <c r="E13" s="117">
        <f>IFERROR(VLOOKUP($A13,'18-04'!$A$6:$L$29,3,FALSE),37)</f>
        <v>35</v>
      </c>
      <c r="F13" s="117">
        <f>IFERROR(VLOOKUP($A13,'02-05'!$A$6:$L$29,3,FALSE),37)</f>
        <v>37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</row>
    <row r="14" spans="1:18">
      <c r="A14" t="s">
        <v>8</v>
      </c>
      <c r="B14" s="1" t="s">
        <v>9</v>
      </c>
      <c r="C14" s="3">
        <f>SUM(D14:R14)</f>
        <v>105</v>
      </c>
      <c r="D14" s="117">
        <f>IFERROR(VLOOKUP($A14,'04-04'!$A$6:$L$29,3,FALSE),37)</f>
        <v>37</v>
      </c>
      <c r="E14" s="117">
        <f>IFERROR(VLOOKUP($A14,'18-04'!$A$6:$L$29,3,FALSE),37)</f>
        <v>31</v>
      </c>
      <c r="F14" s="117">
        <f>IFERROR(VLOOKUP($A14,'02-05'!$A$6:$L$29,3,FALSE),37)</f>
        <v>37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</row>
    <row r="15" spans="1:18">
      <c r="A15" t="s">
        <v>24</v>
      </c>
      <c r="B15" s="1" t="s">
        <v>25</v>
      </c>
      <c r="C15" s="3">
        <f>SUM(D15:R15)</f>
        <v>105</v>
      </c>
      <c r="D15" s="117">
        <f>IFERROR(VLOOKUP($A15,'04-04'!$A$6:$L$29,3,FALSE),37)</f>
        <v>37</v>
      </c>
      <c r="E15" s="117">
        <f>IFERROR(VLOOKUP($A15,'18-04'!$A$6:$L$29,3,FALSE),37)</f>
        <v>36</v>
      </c>
      <c r="F15" s="117">
        <f>IFERROR(VLOOKUP($A15,'02-05'!$A$6:$L$29,3,FALSE),37)</f>
        <v>32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</row>
    <row r="16" spans="1:18">
      <c r="A16" t="s">
        <v>36</v>
      </c>
      <c r="B16" s="1" t="s">
        <v>37</v>
      </c>
      <c r="C16" s="3">
        <f>SUM(D16:R16)</f>
        <v>106</v>
      </c>
      <c r="D16" s="117">
        <f>IFERROR(VLOOKUP($A16,'04-04'!$A$6:$L$29,3,FALSE),37)</f>
        <v>30</v>
      </c>
      <c r="E16" s="117">
        <f>IFERROR(VLOOKUP($A16,'18-04'!$A$6:$L$29,3,FALSE),37)</f>
        <v>37</v>
      </c>
      <c r="F16" s="117">
        <f>IFERROR(VLOOKUP($A16,'02-05'!$A$6:$L$29,3,FALSE),37)</f>
        <v>39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</row>
    <row r="17" spans="1:18">
      <c r="A17" t="s">
        <v>44</v>
      </c>
      <c r="B17" s="1" t="s">
        <v>45</v>
      </c>
      <c r="C17" s="3">
        <f>SUM(D17:R17)</f>
        <v>106</v>
      </c>
      <c r="D17" s="117">
        <f>IFERROR(VLOOKUP($A17,'04-04'!$A$6:$L$29,3,FALSE),37)</f>
        <v>31</v>
      </c>
      <c r="E17" s="117">
        <f>IFERROR(VLOOKUP($A17,'18-04'!$A$6:$L$29,3,FALSE),37)</f>
        <v>37</v>
      </c>
      <c r="F17" s="117">
        <f>IFERROR(VLOOKUP($A17,'02-05'!$A$6:$L$29,3,FALSE),37)</f>
        <v>38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</row>
    <row r="18" spans="1:18">
      <c r="A18" t="s">
        <v>0</v>
      </c>
      <c r="B18" s="1" t="s">
        <v>1</v>
      </c>
      <c r="C18" s="3">
        <f>SUM(D18:R18)</f>
        <v>106</v>
      </c>
      <c r="D18" s="117">
        <f>IFERROR(VLOOKUP($A18,'04-04'!$A$6:$L$29,3,FALSE),37)</f>
        <v>32</v>
      </c>
      <c r="E18" s="117">
        <f>IFERROR(VLOOKUP($A18,'18-04'!$A$6:$L$29,3,FALSE),37)</f>
        <v>37</v>
      </c>
      <c r="F18" s="117">
        <f>IFERROR(VLOOKUP($A18,'02-05'!$A$6:$L$29,3,FALSE),37)</f>
        <v>37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</row>
    <row r="19" spans="1:18">
      <c r="A19" t="s">
        <v>12</v>
      </c>
      <c r="B19" s="1" t="s">
        <v>13</v>
      </c>
      <c r="C19" s="3">
        <f>SUM(D19:R19)</f>
        <v>106</v>
      </c>
      <c r="D19" s="117">
        <f>IFERROR(VLOOKUP($A19,'04-04'!$A$6:$L$29,3,FALSE),37)</f>
        <v>35</v>
      </c>
      <c r="E19" s="117">
        <f>IFERROR(VLOOKUP($A19,'18-04'!$A$6:$L$29,3,FALSE),37)</f>
        <v>35</v>
      </c>
      <c r="F19" s="117">
        <f>IFERROR(VLOOKUP($A19,'02-05'!$A$6:$L$29,3,FALSE),37)</f>
        <v>36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</row>
    <row r="20" spans="1:18">
      <c r="A20" t="s">
        <v>40</v>
      </c>
      <c r="B20" s="1" t="s">
        <v>41</v>
      </c>
      <c r="C20" s="3">
        <f>SUM(D20:R20)</f>
        <v>107</v>
      </c>
      <c r="D20" s="117">
        <f>IFERROR(VLOOKUP($A20,'04-04'!$A$6:$L$29,3,FALSE),37)</f>
        <v>36</v>
      </c>
      <c r="E20" s="117">
        <f>IFERROR(VLOOKUP($A20,'18-04'!$A$6:$L$29,3,FALSE),37)</f>
        <v>34</v>
      </c>
      <c r="F20" s="117">
        <f>IFERROR(VLOOKUP($A20,'02-05'!$A$6:$L$29,3,FALSE),37)</f>
        <v>37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</row>
    <row r="21" spans="1:18">
      <c r="A21" t="s">
        <v>26</v>
      </c>
      <c r="B21" s="1" t="s">
        <v>27</v>
      </c>
      <c r="C21" s="3">
        <f>SUM(D21:R21)</f>
        <v>108</v>
      </c>
      <c r="D21" s="117">
        <f>IFERROR(VLOOKUP($A21,'04-04'!$A$6:$L$29,3,FALSE),37)</f>
        <v>37</v>
      </c>
      <c r="E21" s="117">
        <f>IFERROR(VLOOKUP($A21,'18-04'!$A$6:$L$29,3,FALSE),37)</f>
        <v>37</v>
      </c>
      <c r="F21" s="117">
        <f>IFERROR(VLOOKUP($A21,'02-05'!$A$6:$L$29,3,FALSE),37)</f>
        <v>34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</row>
    <row r="22" spans="1:18">
      <c r="A22" t="s">
        <v>32</v>
      </c>
      <c r="B22" s="1" t="s">
        <v>33</v>
      </c>
      <c r="C22" s="3">
        <f>SUM(D22:R22)</f>
        <v>109</v>
      </c>
      <c r="D22" s="117">
        <f>IFERROR(VLOOKUP($A22,'04-04'!$A$6:$L$29,3,FALSE),37)</f>
        <v>37</v>
      </c>
      <c r="E22" s="117">
        <f>IFERROR(VLOOKUP($A22,'18-04'!$A$6:$L$29,3,FALSE),37)</f>
        <v>40</v>
      </c>
      <c r="F22" s="117">
        <f>IFERROR(VLOOKUP($A22,'02-05'!$A$6:$L$29,3,FALSE),37)</f>
        <v>32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</row>
    <row r="23" spans="1:18">
      <c r="A23" t="s">
        <v>42</v>
      </c>
      <c r="B23" s="1" t="s">
        <v>43</v>
      </c>
      <c r="C23" s="3">
        <f>SUM(D23:R23)</f>
        <v>110</v>
      </c>
      <c r="D23" s="117">
        <f>IFERROR(VLOOKUP($A23,'04-04'!$A$6:$L$29,3,FALSE),37)</f>
        <v>37</v>
      </c>
      <c r="E23" s="117">
        <f>IFERROR(VLOOKUP($A23,'18-04'!$A$6:$L$29,3,FALSE),37)</f>
        <v>37</v>
      </c>
      <c r="F23" s="117">
        <f>IFERROR(VLOOKUP($A23,'02-05'!$A$6:$L$29,3,FALSE),37)</f>
        <v>36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117">
        <v>0</v>
      </c>
      <c r="R23" s="117">
        <v>0</v>
      </c>
    </row>
    <row r="24" spans="1:18">
      <c r="A24" t="s">
        <v>30</v>
      </c>
      <c r="B24" s="1" t="s">
        <v>31</v>
      </c>
      <c r="C24" s="3">
        <f>SUM(D24:R24)</f>
        <v>111</v>
      </c>
      <c r="D24" s="117">
        <f>IFERROR(VLOOKUP($A24,'04-04'!$A$6:$L$29,3,FALSE),37)</f>
        <v>37</v>
      </c>
      <c r="E24" s="117">
        <f>IFERROR(VLOOKUP($A24,'18-04'!$A$6:$L$29,3,FALSE),37)</f>
        <v>37</v>
      </c>
      <c r="F24" s="117">
        <f>IFERROR(VLOOKUP($A24,'02-05'!$A$6:$L$29,3,FALSE),37)</f>
        <v>37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</row>
    <row r="25" spans="1:18">
      <c r="A25" t="s">
        <v>46</v>
      </c>
      <c r="B25" s="1" t="s">
        <v>47</v>
      </c>
      <c r="C25" s="3">
        <f>SUM(D25:R25)</f>
        <v>111</v>
      </c>
      <c r="D25" s="117">
        <f>IFERROR(VLOOKUP($A25,'04-04'!$A$6:$L$29,3,FALSE),37)</f>
        <v>37</v>
      </c>
      <c r="E25" s="117">
        <f>IFERROR(VLOOKUP($A25,'18-04'!$A$6:$L$29,3,FALSE),37)</f>
        <v>37</v>
      </c>
      <c r="F25" s="117">
        <f>IFERROR(VLOOKUP($A25,'02-05'!$A$6:$L$29,3,FALSE),37)</f>
        <v>37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</row>
    <row r="26" spans="1:18">
      <c r="A26" t="s">
        <v>38</v>
      </c>
      <c r="B26" s="1" t="s">
        <v>39</v>
      </c>
      <c r="C26" s="3">
        <f>SUM(D26:R26)</f>
        <v>113</v>
      </c>
      <c r="D26" s="117">
        <f>IFERROR(VLOOKUP($A26,'04-04'!$A$6:$L$29,3,FALSE),37)</f>
        <v>37</v>
      </c>
      <c r="E26" s="117">
        <f>IFERROR(VLOOKUP($A26,'18-04'!$A$6:$L$29,3,FALSE),37)</f>
        <v>40</v>
      </c>
      <c r="F26" s="117">
        <f>IFERROR(VLOOKUP($A26,'02-05'!$A$6:$L$29,3,FALSE),37)</f>
        <v>36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</row>
  </sheetData>
  <autoFilter ref="A2:R26" xr:uid="{00000000-0009-0000-0000-000005000000}">
    <sortState xmlns:xlrd2="http://schemas.microsoft.com/office/spreadsheetml/2017/richdata2" ref="A3:R26">
      <sortCondition ref="C2:C26"/>
    </sortState>
  </autoFilter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L23"/>
  <sheetViews>
    <sheetView showZeros="0" topLeftCell="A4" zoomScale="75" zoomScaleNormal="75" workbookViewId="0">
      <selection activeCell="C4" sqref="C4"/>
    </sheetView>
  </sheetViews>
  <sheetFormatPr defaultColWidth="8.69140625" defaultRowHeight="14.6"/>
  <cols>
    <col min="1" max="1" width="3.15234375" style="160" customWidth="1"/>
    <col min="2" max="2" width="15.3828125" style="159" customWidth="1"/>
    <col min="3" max="4" width="8" style="158" customWidth="1"/>
    <col min="5" max="5" width="3.07421875" style="157" customWidth="1"/>
    <col min="6" max="34" width="4.15234375" style="157" customWidth="1"/>
    <col min="35" max="16384" width="8.69140625" style="157"/>
  </cols>
  <sheetData>
    <row r="1" spans="1:38" ht="52" customHeight="1">
      <c r="B1" s="224" t="s">
        <v>229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</row>
    <row r="2" spans="1:38" ht="28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</row>
    <row r="3" spans="1:38" ht="22" customHeight="1">
      <c r="B3" s="184" t="s">
        <v>228</v>
      </c>
      <c r="C3" s="181" t="s">
        <v>227</v>
      </c>
      <c r="D3" s="181" t="s">
        <v>226</v>
      </c>
      <c r="E3" s="183"/>
      <c r="F3" s="225" t="s">
        <v>225</v>
      </c>
      <c r="G3" s="225"/>
      <c r="H3" s="225"/>
      <c r="I3" s="225"/>
      <c r="J3" s="225"/>
      <c r="K3" s="225"/>
      <c r="L3" s="225"/>
      <c r="M3" s="225"/>
      <c r="N3" s="225"/>
      <c r="O3" s="182"/>
      <c r="P3" s="225" t="s">
        <v>224</v>
      </c>
      <c r="Q3" s="225"/>
      <c r="R3" s="225"/>
      <c r="S3" s="225"/>
      <c r="T3" s="225"/>
      <c r="U3" s="225"/>
      <c r="V3" s="225"/>
      <c r="W3" s="225"/>
      <c r="X3" s="225"/>
      <c r="Y3" s="182"/>
      <c r="Z3" s="225" t="s">
        <v>223</v>
      </c>
      <c r="AA3" s="225"/>
      <c r="AB3" s="225"/>
      <c r="AC3" s="225"/>
      <c r="AD3" s="225"/>
      <c r="AE3" s="225"/>
      <c r="AF3" s="225"/>
      <c r="AG3" s="225"/>
      <c r="AH3" s="225"/>
    </row>
    <row r="4" spans="1:38" ht="21.25" customHeight="1">
      <c r="B4" s="180"/>
      <c r="C4" s="179"/>
      <c r="D4" s="179"/>
      <c r="E4" s="178"/>
      <c r="F4" s="181">
        <v>1</v>
      </c>
      <c r="G4" s="181">
        <v>2</v>
      </c>
      <c r="H4" s="181">
        <v>3</v>
      </c>
      <c r="I4" s="181">
        <v>4</v>
      </c>
      <c r="J4" s="181">
        <v>5</v>
      </c>
      <c r="K4" s="181">
        <v>6</v>
      </c>
      <c r="L4" s="181">
        <v>7</v>
      </c>
      <c r="M4" s="181">
        <v>8</v>
      </c>
      <c r="N4" s="181">
        <v>9</v>
      </c>
      <c r="O4" s="178"/>
      <c r="P4" s="181">
        <v>1</v>
      </c>
      <c r="Q4" s="181">
        <v>2</v>
      </c>
      <c r="R4" s="181">
        <v>3</v>
      </c>
      <c r="S4" s="181">
        <v>4</v>
      </c>
      <c r="T4" s="181">
        <v>5</v>
      </c>
      <c r="U4" s="181">
        <v>6</v>
      </c>
      <c r="V4" s="181">
        <v>7</v>
      </c>
      <c r="W4" s="181">
        <v>8</v>
      </c>
      <c r="X4" s="181">
        <v>9</v>
      </c>
      <c r="Y4" s="178"/>
      <c r="Z4" s="181">
        <v>1</v>
      </c>
      <c r="AA4" s="181">
        <v>2</v>
      </c>
      <c r="AB4" s="181">
        <v>3</v>
      </c>
      <c r="AC4" s="181">
        <v>4</v>
      </c>
      <c r="AD4" s="181">
        <v>5</v>
      </c>
      <c r="AE4" s="181">
        <v>6</v>
      </c>
      <c r="AF4" s="181">
        <v>7</v>
      </c>
      <c r="AG4" s="181">
        <v>8</v>
      </c>
      <c r="AH4" s="181">
        <v>9</v>
      </c>
    </row>
    <row r="5" spans="1:38" ht="16.399999999999999" customHeight="1">
      <c r="B5" s="180"/>
      <c r="C5" s="179"/>
      <c r="D5" s="179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</row>
    <row r="6" spans="1:38" ht="20.05" customHeight="1">
      <c r="A6" s="160">
        <v>1</v>
      </c>
      <c r="B6" s="172" t="s">
        <v>215</v>
      </c>
      <c r="C6" s="168">
        <f>SUM(F6:AH6)</f>
        <v>27</v>
      </c>
      <c r="D6" s="168">
        <f>COUNTA(F6:AH6)</f>
        <v>8</v>
      </c>
      <c r="E6" s="166"/>
      <c r="F6" s="168"/>
      <c r="G6" s="171"/>
      <c r="H6" s="169"/>
      <c r="I6" s="170"/>
      <c r="J6" s="168">
        <v>4</v>
      </c>
      <c r="K6" s="169"/>
      <c r="L6" s="168"/>
      <c r="M6" s="168"/>
      <c r="N6" s="168">
        <v>3</v>
      </c>
      <c r="O6" s="163"/>
      <c r="P6" s="168"/>
      <c r="Q6" s="168"/>
      <c r="R6" s="169">
        <v>4</v>
      </c>
      <c r="S6" s="168"/>
      <c r="T6" s="168"/>
      <c r="U6" s="169"/>
      <c r="V6" s="168"/>
      <c r="W6" s="168"/>
      <c r="X6" s="168">
        <v>3</v>
      </c>
      <c r="Y6" s="163"/>
      <c r="Z6" s="168">
        <v>3</v>
      </c>
      <c r="AA6" s="168"/>
      <c r="AB6" s="169"/>
      <c r="AC6" s="168"/>
      <c r="AD6" s="168">
        <v>3</v>
      </c>
      <c r="AE6" s="169"/>
      <c r="AF6" s="168">
        <v>4</v>
      </c>
      <c r="AG6" s="168">
        <v>3</v>
      </c>
      <c r="AH6" s="168"/>
    </row>
    <row r="7" spans="1:38" ht="20.05" customHeight="1">
      <c r="A7" s="160">
        <v>2</v>
      </c>
      <c r="B7" s="172" t="s">
        <v>213</v>
      </c>
      <c r="C7" s="168">
        <f>SUM(F7:AH7)</f>
        <v>26</v>
      </c>
      <c r="D7" s="168">
        <f>COUNTA(F7:AH7)</f>
        <v>8</v>
      </c>
      <c r="E7" s="166"/>
      <c r="F7" s="168"/>
      <c r="G7" s="171"/>
      <c r="H7" s="169"/>
      <c r="I7" s="170"/>
      <c r="J7" s="168"/>
      <c r="K7" s="169"/>
      <c r="L7" s="168"/>
      <c r="M7" s="168"/>
      <c r="N7" s="168"/>
      <c r="O7" s="163"/>
      <c r="P7" s="168"/>
      <c r="Q7" s="168">
        <v>3</v>
      </c>
      <c r="R7" s="169">
        <v>3</v>
      </c>
      <c r="S7" s="168"/>
      <c r="T7" s="168"/>
      <c r="U7" s="169">
        <v>3</v>
      </c>
      <c r="V7" s="168">
        <v>3</v>
      </c>
      <c r="W7" s="168"/>
      <c r="X7" s="168"/>
      <c r="Y7" s="163"/>
      <c r="Z7" s="168"/>
      <c r="AA7" s="168"/>
      <c r="AB7" s="169"/>
      <c r="AC7" s="168">
        <v>3</v>
      </c>
      <c r="AD7" s="168"/>
      <c r="AE7" s="169">
        <v>3</v>
      </c>
      <c r="AF7" s="168">
        <v>4</v>
      </c>
      <c r="AG7" s="168"/>
      <c r="AH7" s="168">
        <v>4</v>
      </c>
    </row>
    <row r="8" spans="1:38" ht="20.05" customHeight="1" thickBot="1">
      <c r="A8" s="160">
        <v>3</v>
      </c>
      <c r="B8" s="167" t="s">
        <v>211</v>
      </c>
      <c r="C8" s="168">
        <f>SUM(F8:AH8)</f>
        <v>25</v>
      </c>
      <c r="D8" s="168">
        <f>COUNTA(F8:AH8)</f>
        <v>8</v>
      </c>
      <c r="E8" s="166"/>
      <c r="F8" s="161"/>
      <c r="G8" s="165"/>
      <c r="H8" s="162"/>
      <c r="I8" s="164"/>
      <c r="J8" s="161">
        <v>3</v>
      </c>
      <c r="K8" s="162"/>
      <c r="L8" s="161"/>
      <c r="M8" s="161"/>
      <c r="N8" s="161">
        <v>3</v>
      </c>
      <c r="O8" s="163"/>
      <c r="P8" s="161"/>
      <c r="Q8" s="161">
        <v>3</v>
      </c>
      <c r="R8" s="162">
        <v>3</v>
      </c>
      <c r="S8" s="161">
        <v>3</v>
      </c>
      <c r="T8" s="161">
        <v>3</v>
      </c>
      <c r="U8" s="162"/>
      <c r="V8" s="161"/>
      <c r="W8" s="161">
        <v>3</v>
      </c>
      <c r="X8" s="161">
        <v>4</v>
      </c>
      <c r="Y8" s="163"/>
      <c r="Z8" s="161"/>
      <c r="AA8" s="161"/>
      <c r="AB8" s="162"/>
      <c r="AC8" s="161"/>
      <c r="AD8" s="161"/>
      <c r="AE8" s="162"/>
      <c r="AF8" s="161"/>
      <c r="AG8" s="161"/>
      <c r="AH8" s="161"/>
    </row>
    <row r="9" spans="1:38" ht="20.05" customHeight="1">
      <c r="A9" s="160">
        <v>4</v>
      </c>
      <c r="B9" s="177" t="s">
        <v>210</v>
      </c>
      <c r="C9" s="168">
        <f>SUM(F9:AH9)</f>
        <v>22</v>
      </c>
      <c r="D9" s="168">
        <f>COUNTA(F9:AH9)</f>
        <v>7</v>
      </c>
      <c r="E9" s="166"/>
      <c r="F9" s="173"/>
      <c r="G9" s="176">
        <v>3</v>
      </c>
      <c r="H9" s="174"/>
      <c r="I9" s="175"/>
      <c r="J9" s="173"/>
      <c r="K9" s="174"/>
      <c r="L9" s="173"/>
      <c r="M9" s="173"/>
      <c r="N9" s="173">
        <v>4</v>
      </c>
      <c r="O9" s="163"/>
      <c r="P9" s="173"/>
      <c r="Q9" s="173">
        <v>3</v>
      </c>
      <c r="R9" s="174">
        <v>3</v>
      </c>
      <c r="S9" s="173"/>
      <c r="T9" s="173"/>
      <c r="U9" s="174">
        <v>2</v>
      </c>
      <c r="V9" s="173">
        <v>3</v>
      </c>
      <c r="W9" s="173"/>
      <c r="X9" s="173"/>
      <c r="Y9" s="163"/>
      <c r="Z9" s="173"/>
      <c r="AA9" s="173"/>
      <c r="AB9" s="174"/>
      <c r="AC9" s="173"/>
      <c r="AD9" s="173"/>
      <c r="AE9" s="174"/>
      <c r="AF9" s="173"/>
      <c r="AG9" s="173"/>
      <c r="AH9" s="173">
        <v>4</v>
      </c>
      <c r="AL9" s="157" t="s">
        <v>218</v>
      </c>
    </row>
    <row r="10" spans="1:38" ht="20.05" customHeight="1">
      <c r="A10" s="160">
        <v>5</v>
      </c>
      <c r="B10" s="172" t="s">
        <v>219</v>
      </c>
      <c r="C10" s="168">
        <f>SUM(F10:AH10)</f>
        <v>22</v>
      </c>
      <c r="D10" s="168">
        <f>COUNTA(F10:AH10)</f>
        <v>7</v>
      </c>
      <c r="E10" s="166"/>
      <c r="F10" s="168"/>
      <c r="G10" s="171"/>
      <c r="H10" s="169"/>
      <c r="I10" s="170"/>
      <c r="J10" s="168"/>
      <c r="K10" s="169"/>
      <c r="L10" s="168"/>
      <c r="M10" s="168">
        <v>3</v>
      </c>
      <c r="N10" s="168">
        <v>4</v>
      </c>
      <c r="O10" s="163"/>
      <c r="P10" s="168"/>
      <c r="Q10" s="168"/>
      <c r="R10" s="169">
        <v>4</v>
      </c>
      <c r="S10" s="168"/>
      <c r="T10" s="168"/>
      <c r="U10" s="169">
        <v>3</v>
      </c>
      <c r="V10" s="168"/>
      <c r="W10" s="168">
        <v>2</v>
      </c>
      <c r="X10" s="168"/>
      <c r="Y10" s="163"/>
      <c r="Z10" s="168"/>
      <c r="AA10" s="168">
        <v>3</v>
      </c>
      <c r="AB10" s="169"/>
      <c r="AC10" s="168"/>
      <c r="AD10" s="168">
        <v>3</v>
      </c>
      <c r="AE10" s="169"/>
      <c r="AF10" s="168"/>
      <c r="AG10" s="168"/>
      <c r="AH10" s="168"/>
    </row>
    <row r="11" spans="1:38" ht="20.05" customHeight="1" thickBot="1">
      <c r="A11" s="160">
        <v>6</v>
      </c>
      <c r="B11" s="167" t="s">
        <v>216</v>
      </c>
      <c r="C11" s="168">
        <f>SUM(F11:AH11)</f>
        <v>21</v>
      </c>
      <c r="D11" s="168">
        <f>COUNTA(F11:AH11)</f>
        <v>7</v>
      </c>
      <c r="E11" s="166"/>
      <c r="F11" s="161"/>
      <c r="G11" s="165"/>
      <c r="H11" s="162"/>
      <c r="I11" s="164"/>
      <c r="J11" s="161">
        <v>3</v>
      </c>
      <c r="K11" s="162"/>
      <c r="L11" s="161"/>
      <c r="M11" s="161">
        <v>3</v>
      </c>
      <c r="N11" s="161"/>
      <c r="O11" s="163"/>
      <c r="P11" s="161"/>
      <c r="Q11" s="161">
        <v>3</v>
      </c>
      <c r="R11" s="162"/>
      <c r="S11" s="161">
        <v>3</v>
      </c>
      <c r="T11" s="161"/>
      <c r="U11" s="162"/>
      <c r="V11" s="161"/>
      <c r="W11" s="161"/>
      <c r="X11" s="161"/>
      <c r="Y11" s="163"/>
      <c r="Z11" s="161"/>
      <c r="AA11" s="161">
        <v>3</v>
      </c>
      <c r="AB11" s="162"/>
      <c r="AC11" s="161">
        <v>3</v>
      </c>
      <c r="AD11" s="161"/>
      <c r="AE11" s="162"/>
      <c r="AF11" s="161"/>
      <c r="AG11" s="161">
        <v>3</v>
      </c>
      <c r="AH11" s="161"/>
    </row>
    <row r="12" spans="1:38" ht="20.05" customHeight="1">
      <c r="A12" s="160">
        <v>7</v>
      </c>
      <c r="B12" s="172" t="s">
        <v>220</v>
      </c>
      <c r="C12" s="168">
        <f>SUM(F12:AH12)</f>
        <v>20</v>
      </c>
      <c r="D12" s="168">
        <f>COUNTA(F12:AH12)</f>
        <v>7</v>
      </c>
      <c r="E12" s="166"/>
      <c r="F12" s="168"/>
      <c r="G12" s="171"/>
      <c r="H12" s="174"/>
      <c r="I12" s="170"/>
      <c r="J12" s="168"/>
      <c r="K12" s="174"/>
      <c r="L12" s="168"/>
      <c r="M12" s="168"/>
      <c r="N12" s="168">
        <v>3</v>
      </c>
      <c r="O12" s="163"/>
      <c r="P12" s="168"/>
      <c r="Q12" s="168">
        <v>3</v>
      </c>
      <c r="R12" s="174">
        <v>3</v>
      </c>
      <c r="S12" s="168"/>
      <c r="T12" s="168"/>
      <c r="U12" s="174">
        <v>3</v>
      </c>
      <c r="V12" s="168"/>
      <c r="W12" s="168"/>
      <c r="X12" s="168">
        <v>3</v>
      </c>
      <c r="Y12" s="163"/>
      <c r="Z12" s="168"/>
      <c r="AA12" s="168"/>
      <c r="AB12" s="174"/>
      <c r="AC12" s="168"/>
      <c r="AD12" s="168"/>
      <c r="AE12" s="174">
        <v>2</v>
      </c>
      <c r="AF12" s="168"/>
      <c r="AG12" s="168">
        <v>3</v>
      </c>
      <c r="AH12" s="168"/>
    </row>
    <row r="13" spans="1:38" ht="20.05" customHeight="1">
      <c r="A13" s="160">
        <v>8</v>
      </c>
      <c r="B13" s="172" t="s">
        <v>214</v>
      </c>
      <c r="C13" s="168">
        <f>SUM(F13:AH13)</f>
        <v>18</v>
      </c>
      <c r="D13" s="168">
        <f>COUNTA(F13:AH13)</f>
        <v>6</v>
      </c>
      <c r="E13" s="166"/>
      <c r="F13" s="168"/>
      <c r="G13" s="171"/>
      <c r="H13" s="169"/>
      <c r="I13" s="170"/>
      <c r="J13" s="168"/>
      <c r="K13" s="169">
        <v>3</v>
      </c>
      <c r="L13" s="168"/>
      <c r="M13" s="168"/>
      <c r="N13" s="168"/>
      <c r="O13" s="163"/>
      <c r="P13" s="168"/>
      <c r="Q13" s="168"/>
      <c r="R13" s="169">
        <v>3</v>
      </c>
      <c r="S13" s="168"/>
      <c r="T13" s="168">
        <v>3</v>
      </c>
      <c r="U13" s="169"/>
      <c r="V13" s="168"/>
      <c r="W13" s="168"/>
      <c r="X13" s="168"/>
      <c r="Y13" s="163"/>
      <c r="Z13" s="168"/>
      <c r="AA13" s="168"/>
      <c r="AB13" s="169"/>
      <c r="AC13" s="168">
        <v>3</v>
      </c>
      <c r="AD13" s="168">
        <v>3</v>
      </c>
      <c r="AE13" s="169"/>
      <c r="AF13" s="168"/>
      <c r="AG13" s="168"/>
      <c r="AH13" s="168">
        <v>3</v>
      </c>
    </row>
    <row r="14" spans="1:38" ht="20.05" customHeight="1" thickBot="1">
      <c r="A14" s="160">
        <v>9</v>
      </c>
      <c r="B14" s="167" t="s">
        <v>222</v>
      </c>
      <c r="C14" s="168">
        <f>SUM(F14:AH14)</f>
        <v>16</v>
      </c>
      <c r="D14" s="168">
        <f>COUNTA(F14:AH14)</f>
        <v>5</v>
      </c>
      <c r="E14" s="166"/>
      <c r="F14" s="161"/>
      <c r="G14" s="165">
        <v>4</v>
      </c>
      <c r="H14" s="162"/>
      <c r="I14" s="164"/>
      <c r="J14" s="161"/>
      <c r="K14" s="162">
        <v>3</v>
      </c>
      <c r="L14" s="161"/>
      <c r="M14" s="161"/>
      <c r="N14" s="161">
        <v>3</v>
      </c>
      <c r="O14" s="163"/>
      <c r="P14" s="161"/>
      <c r="Q14" s="161"/>
      <c r="R14" s="162"/>
      <c r="S14" s="161">
        <v>3</v>
      </c>
      <c r="T14" s="161"/>
      <c r="U14" s="162"/>
      <c r="V14" s="161">
        <v>3</v>
      </c>
      <c r="W14" s="161"/>
      <c r="X14" s="161"/>
      <c r="Y14" s="163"/>
      <c r="Z14" s="161"/>
      <c r="AA14" s="161"/>
      <c r="AB14" s="162"/>
      <c r="AC14" s="161"/>
      <c r="AD14" s="161"/>
      <c r="AE14" s="162"/>
      <c r="AF14" s="161"/>
      <c r="AG14" s="161"/>
      <c r="AH14" s="161"/>
    </row>
    <row r="15" spans="1:38" ht="20.05" customHeight="1">
      <c r="A15" s="160">
        <v>10</v>
      </c>
      <c r="B15" s="172" t="s">
        <v>221</v>
      </c>
      <c r="C15" s="168">
        <f>SUM(F15:AH15)</f>
        <v>14</v>
      </c>
      <c r="D15" s="168">
        <f>COUNTA(F15:AH15)</f>
        <v>5</v>
      </c>
      <c r="E15" s="166"/>
      <c r="F15" s="168">
        <v>3</v>
      </c>
      <c r="G15" s="171"/>
      <c r="H15" s="174"/>
      <c r="I15" s="170"/>
      <c r="J15" s="168">
        <v>3</v>
      </c>
      <c r="K15" s="174"/>
      <c r="L15" s="168"/>
      <c r="M15" s="168"/>
      <c r="N15" s="168"/>
      <c r="O15" s="163"/>
      <c r="P15" s="168"/>
      <c r="Q15" s="168"/>
      <c r="R15" s="174"/>
      <c r="S15" s="168"/>
      <c r="T15" s="168"/>
      <c r="U15" s="174"/>
      <c r="V15" s="168"/>
      <c r="W15" s="168">
        <v>2</v>
      </c>
      <c r="X15" s="168"/>
      <c r="Y15" s="163"/>
      <c r="Z15" s="168"/>
      <c r="AA15" s="168">
        <v>3</v>
      </c>
      <c r="AB15" s="174"/>
      <c r="AC15" s="168"/>
      <c r="AD15" s="168">
        <v>3</v>
      </c>
      <c r="AE15" s="174"/>
      <c r="AF15" s="168"/>
      <c r="AG15" s="168"/>
      <c r="AH15" s="168"/>
    </row>
    <row r="16" spans="1:38" ht="20.05" customHeight="1">
      <c r="A16" s="160">
        <v>11</v>
      </c>
      <c r="B16" s="172" t="s">
        <v>212</v>
      </c>
      <c r="C16" s="168">
        <f>SUM(F16:AH16)</f>
        <v>13</v>
      </c>
      <c r="D16" s="168">
        <f>COUNTA(F16:AH16)</f>
        <v>4</v>
      </c>
      <c r="E16" s="166"/>
      <c r="F16" s="168"/>
      <c r="G16" s="171"/>
      <c r="H16" s="169"/>
      <c r="I16" s="170"/>
      <c r="J16" s="168"/>
      <c r="K16" s="169"/>
      <c r="L16" s="168"/>
      <c r="M16" s="168"/>
      <c r="N16" s="168"/>
      <c r="O16" s="163"/>
      <c r="P16" s="168"/>
      <c r="Q16" s="168"/>
      <c r="R16" s="169"/>
      <c r="S16" s="168"/>
      <c r="T16" s="168">
        <v>4</v>
      </c>
      <c r="U16" s="169"/>
      <c r="V16" s="168">
        <v>3</v>
      </c>
      <c r="W16" s="168"/>
      <c r="X16" s="168"/>
      <c r="Y16" s="163"/>
      <c r="Z16" s="168"/>
      <c r="AA16" s="168"/>
      <c r="AB16" s="169"/>
      <c r="AC16" s="168">
        <v>3</v>
      </c>
      <c r="AD16" s="168"/>
      <c r="AE16" s="169"/>
      <c r="AF16" s="168">
        <v>3</v>
      </c>
      <c r="AG16" s="168"/>
      <c r="AH16" s="168"/>
    </row>
    <row r="17" spans="1:34" ht="20.05" customHeight="1" thickBot="1">
      <c r="A17" s="160">
        <v>12</v>
      </c>
      <c r="B17" s="167" t="s">
        <v>217</v>
      </c>
      <c r="C17" s="168">
        <f>SUM(F17:AH17)</f>
        <v>11</v>
      </c>
      <c r="D17" s="168">
        <f>COUNTA(F17:AH17)</f>
        <v>3</v>
      </c>
      <c r="E17" s="166"/>
      <c r="F17" s="161"/>
      <c r="G17" s="165"/>
      <c r="H17" s="162">
        <v>3</v>
      </c>
      <c r="I17" s="164"/>
      <c r="J17" s="161">
        <v>4</v>
      </c>
      <c r="K17" s="162"/>
      <c r="L17" s="161"/>
      <c r="M17" s="161">
        <v>4</v>
      </c>
      <c r="N17" s="161"/>
      <c r="O17" s="163"/>
      <c r="P17" s="161"/>
      <c r="Q17" s="161"/>
      <c r="R17" s="162"/>
      <c r="S17" s="161"/>
      <c r="T17" s="161"/>
      <c r="U17" s="162"/>
      <c r="V17" s="161"/>
      <c r="W17" s="161"/>
      <c r="X17" s="161"/>
      <c r="Y17" s="163"/>
      <c r="Z17" s="161"/>
      <c r="AA17" s="161"/>
      <c r="AB17" s="162"/>
      <c r="AC17" s="161"/>
      <c r="AD17" s="161"/>
      <c r="AE17" s="162"/>
      <c r="AF17" s="161"/>
      <c r="AG17" s="161"/>
      <c r="AH17" s="161"/>
    </row>
    <row r="18" spans="1:34" ht="20.05" customHeight="1">
      <c r="A18" s="160">
        <v>13</v>
      </c>
      <c r="B18" s="172"/>
      <c r="C18" s="168">
        <f>SUM(F18:AH18)</f>
        <v>0</v>
      </c>
      <c r="D18" s="168">
        <f>COUNTA(F18:AH18)</f>
        <v>0</v>
      </c>
      <c r="E18" s="166"/>
      <c r="F18" s="168"/>
      <c r="G18" s="171"/>
      <c r="H18" s="174"/>
      <c r="I18" s="170"/>
      <c r="J18" s="168"/>
      <c r="K18" s="174"/>
      <c r="L18" s="168"/>
      <c r="M18" s="168"/>
      <c r="N18" s="168"/>
      <c r="O18" s="163"/>
      <c r="P18" s="168"/>
      <c r="Q18" s="168"/>
      <c r="R18" s="174"/>
      <c r="S18" s="168"/>
      <c r="T18" s="168"/>
      <c r="U18" s="174"/>
      <c r="V18" s="168"/>
      <c r="W18" s="168"/>
      <c r="X18" s="168"/>
      <c r="Y18" s="163"/>
      <c r="Z18" s="168"/>
      <c r="AA18" s="168"/>
      <c r="AB18" s="174"/>
      <c r="AC18" s="168"/>
      <c r="AD18" s="168"/>
      <c r="AE18" s="174"/>
      <c r="AF18" s="168"/>
      <c r="AG18" s="168"/>
      <c r="AH18" s="168"/>
    </row>
    <row r="19" spans="1:34" ht="20.05" customHeight="1">
      <c r="A19" s="160">
        <v>14</v>
      </c>
      <c r="B19" s="172"/>
      <c r="C19" s="168">
        <f>SUM(F19:AH19)</f>
        <v>0</v>
      </c>
      <c r="D19" s="168">
        <f>COUNTA(F19:AH19)</f>
        <v>0</v>
      </c>
      <c r="E19" s="166"/>
      <c r="F19" s="168"/>
      <c r="G19" s="171"/>
      <c r="H19" s="169"/>
      <c r="I19" s="170"/>
      <c r="J19" s="168"/>
      <c r="K19" s="169"/>
      <c r="L19" s="168"/>
      <c r="M19" s="168"/>
      <c r="N19" s="168"/>
      <c r="O19" s="163"/>
      <c r="P19" s="168"/>
      <c r="Q19" s="168"/>
      <c r="R19" s="169"/>
      <c r="S19" s="168"/>
      <c r="T19" s="168"/>
      <c r="U19" s="169"/>
      <c r="V19" s="168"/>
      <c r="W19" s="168"/>
      <c r="X19" s="168"/>
      <c r="Y19" s="163"/>
      <c r="Z19" s="168"/>
      <c r="AA19" s="168"/>
      <c r="AB19" s="169"/>
      <c r="AC19" s="168"/>
      <c r="AD19" s="168"/>
      <c r="AE19" s="169"/>
      <c r="AF19" s="168"/>
      <c r="AG19" s="168"/>
      <c r="AH19" s="168"/>
    </row>
    <row r="20" spans="1:34" ht="20.05" customHeight="1" thickBot="1">
      <c r="A20" s="160">
        <v>15</v>
      </c>
      <c r="B20" s="167"/>
      <c r="C20" s="168">
        <f>SUM(F20:AH20)</f>
        <v>0</v>
      </c>
      <c r="D20" s="168">
        <f>COUNTA(F20:AH20)</f>
        <v>0</v>
      </c>
      <c r="E20" s="166"/>
      <c r="F20" s="161"/>
      <c r="G20" s="165"/>
      <c r="H20" s="162"/>
      <c r="I20" s="164"/>
      <c r="J20" s="161"/>
      <c r="K20" s="162"/>
      <c r="L20" s="161"/>
      <c r="M20" s="161"/>
      <c r="N20" s="161"/>
      <c r="O20" s="163"/>
      <c r="P20" s="161"/>
      <c r="Q20" s="161"/>
      <c r="R20" s="162"/>
      <c r="S20" s="161"/>
      <c r="T20" s="161"/>
      <c r="U20" s="162"/>
      <c r="V20" s="161"/>
      <c r="W20" s="161"/>
      <c r="X20" s="161"/>
      <c r="Y20" s="163"/>
      <c r="Z20" s="161"/>
      <c r="AA20" s="161"/>
      <c r="AB20" s="162"/>
      <c r="AC20" s="161"/>
      <c r="AD20" s="161"/>
      <c r="AE20" s="162"/>
      <c r="AF20" s="161"/>
      <c r="AG20" s="161"/>
      <c r="AH20" s="161"/>
    </row>
    <row r="21" spans="1:34" ht="20.05" customHeight="1">
      <c r="A21" s="160">
        <v>16</v>
      </c>
      <c r="B21" s="172"/>
      <c r="C21" s="168">
        <f>SUM(F21:AH21)</f>
        <v>0</v>
      </c>
      <c r="D21" s="168">
        <f>COUNTA(F21:AH21)</f>
        <v>0</v>
      </c>
      <c r="E21" s="166"/>
      <c r="F21" s="168"/>
      <c r="G21" s="171"/>
      <c r="H21" s="169"/>
      <c r="I21" s="170"/>
      <c r="J21" s="168"/>
      <c r="K21" s="169"/>
      <c r="L21" s="168"/>
      <c r="M21" s="168"/>
      <c r="N21" s="168"/>
      <c r="O21" s="163"/>
      <c r="P21" s="168"/>
      <c r="Q21" s="168"/>
      <c r="R21" s="169"/>
      <c r="S21" s="168"/>
      <c r="T21" s="168"/>
      <c r="U21" s="169"/>
      <c r="V21" s="168"/>
      <c r="W21" s="168"/>
      <c r="X21" s="168"/>
      <c r="Y21" s="163"/>
      <c r="Z21" s="168"/>
      <c r="AA21" s="168"/>
      <c r="AB21" s="169"/>
      <c r="AC21" s="168"/>
      <c r="AD21" s="168"/>
      <c r="AE21" s="169"/>
      <c r="AF21" s="168"/>
      <c r="AG21" s="168"/>
      <c r="AH21" s="168"/>
    </row>
    <row r="22" spans="1:34" ht="20.05" customHeight="1">
      <c r="A22" s="160">
        <v>17</v>
      </c>
      <c r="B22" s="172"/>
      <c r="C22" s="168">
        <f>SUM(F22:AH22)</f>
        <v>0</v>
      </c>
      <c r="D22" s="168">
        <f>COUNTA(F22:AH22)</f>
        <v>0</v>
      </c>
      <c r="E22" s="166"/>
      <c r="F22" s="168"/>
      <c r="G22" s="171"/>
      <c r="H22" s="169"/>
      <c r="I22" s="170"/>
      <c r="J22" s="168"/>
      <c r="K22" s="169"/>
      <c r="L22" s="168"/>
      <c r="M22" s="168"/>
      <c r="N22" s="168"/>
      <c r="O22" s="163"/>
      <c r="P22" s="168"/>
      <c r="Q22" s="168"/>
      <c r="R22" s="169"/>
      <c r="S22" s="168"/>
      <c r="T22" s="168"/>
      <c r="U22" s="169"/>
      <c r="V22" s="168"/>
      <c r="W22" s="168"/>
      <c r="X22" s="168"/>
      <c r="Y22" s="163"/>
      <c r="Z22" s="168"/>
      <c r="AA22" s="168"/>
      <c r="AB22" s="169"/>
      <c r="AC22" s="168"/>
      <c r="AD22" s="168"/>
      <c r="AE22" s="169"/>
      <c r="AF22" s="168"/>
      <c r="AG22" s="168"/>
      <c r="AH22" s="168"/>
    </row>
    <row r="23" spans="1:34" ht="20.05" customHeight="1" thickBot="1">
      <c r="A23" s="160">
        <v>18</v>
      </c>
      <c r="B23" s="167"/>
      <c r="C23" s="168">
        <f>SUM(F23:AH23)</f>
        <v>0</v>
      </c>
      <c r="D23" s="168">
        <f>COUNTA(F23:AH23)</f>
        <v>0</v>
      </c>
      <c r="E23" s="166"/>
      <c r="F23" s="161"/>
      <c r="G23" s="165"/>
      <c r="H23" s="162"/>
      <c r="I23" s="164"/>
      <c r="J23" s="161"/>
      <c r="K23" s="162"/>
      <c r="L23" s="161"/>
      <c r="M23" s="161"/>
      <c r="N23" s="161"/>
      <c r="O23" s="163"/>
      <c r="P23" s="161"/>
      <c r="Q23" s="161"/>
      <c r="R23" s="162"/>
      <c r="S23" s="161"/>
      <c r="T23" s="161"/>
      <c r="U23" s="162"/>
      <c r="V23" s="161"/>
      <c r="W23" s="161"/>
      <c r="X23" s="161"/>
      <c r="Y23" s="163"/>
      <c r="Z23" s="161"/>
      <c r="AA23" s="161"/>
      <c r="AB23" s="162"/>
      <c r="AC23" s="161"/>
      <c r="AD23" s="161"/>
      <c r="AE23" s="162"/>
      <c r="AF23" s="161"/>
      <c r="AG23" s="161"/>
      <c r="AH23" s="161"/>
    </row>
  </sheetData>
  <autoFilter ref="B5:AH23" xr:uid="{00000000-0009-0000-0000-000006000000}">
    <sortState xmlns:xlrd2="http://schemas.microsoft.com/office/spreadsheetml/2017/richdata2" ref="B6:AH23">
      <sortCondition descending="1" ref="C5:C23"/>
    </sortState>
  </autoFilter>
  <mergeCells count="4">
    <mergeCell ref="B1:AH2"/>
    <mergeCell ref="F3:N3"/>
    <mergeCell ref="P3:X3"/>
    <mergeCell ref="Z3:AH3"/>
  </mergeCells>
  <pageMargins left="0.7" right="0.7" top="0.75" bottom="0.75" header="0.3" footer="0.3"/>
  <pageSetup paperSize="9" scale="8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I54"/>
  <sheetViews>
    <sheetView topLeftCell="A9" zoomScaleNormal="100" workbookViewId="0">
      <selection activeCell="D19" sqref="D19"/>
    </sheetView>
  </sheetViews>
  <sheetFormatPr defaultColWidth="11.4609375" defaultRowHeight="12.45"/>
  <cols>
    <col min="1" max="1" width="8.4609375" style="87" customWidth="1"/>
    <col min="2" max="2" width="11.4609375" style="87" customWidth="1"/>
    <col min="3" max="3" width="12.69140625" style="87" bestFit="1" customWidth="1"/>
    <col min="4" max="4" width="34.69140625" style="116" bestFit="1" customWidth="1"/>
    <col min="5" max="5" width="14.3828125" style="91" customWidth="1"/>
    <col min="6" max="6" width="14.61328125" style="87" customWidth="1"/>
    <col min="7" max="7" width="23.84375" style="77" customWidth="1"/>
    <col min="8" max="16384" width="11.4609375" style="87"/>
  </cols>
  <sheetData>
    <row r="1" spans="1:9" ht="38.15" customHeight="1">
      <c r="A1" s="239" t="s">
        <v>126</v>
      </c>
      <c r="B1" s="239"/>
      <c r="C1" s="239"/>
      <c r="D1" s="239"/>
      <c r="E1" s="239"/>
      <c r="F1" s="239"/>
      <c r="G1" s="239"/>
    </row>
    <row r="2" spans="1:9" s="88" customFormat="1" ht="18" customHeight="1">
      <c r="A2" s="240" t="s">
        <v>127</v>
      </c>
      <c r="B2" s="240"/>
      <c r="C2" s="240"/>
      <c r="D2" s="240"/>
      <c r="E2" s="240"/>
      <c r="F2" s="240"/>
      <c r="G2" s="240"/>
    </row>
    <row r="3" spans="1:9" s="88" customFormat="1" ht="18" customHeight="1">
      <c r="A3" s="241" t="s">
        <v>128</v>
      </c>
      <c r="B3" s="242"/>
      <c r="C3" s="242"/>
      <c r="D3" s="242"/>
      <c r="E3" s="242"/>
      <c r="F3" s="242"/>
      <c r="G3" s="243"/>
    </row>
    <row r="4" spans="1:9" s="88" customFormat="1" ht="18" customHeight="1">
      <c r="A4" s="244" t="s">
        <v>129</v>
      </c>
      <c r="B4" s="245"/>
      <c r="C4" s="245"/>
      <c r="D4" s="245"/>
      <c r="E4" s="245"/>
      <c r="F4" s="245"/>
      <c r="G4" s="246"/>
    </row>
    <row r="5" spans="1:9" s="88" customFormat="1" ht="18" customHeight="1">
      <c r="A5" s="247" t="s">
        <v>130</v>
      </c>
      <c r="B5" s="248"/>
      <c r="C5" s="248"/>
      <c r="D5" s="248"/>
      <c r="E5" s="248"/>
      <c r="F5" s="248"/>
      <c r="G5" s="249"/>
    </row>
    <row r="6" spans="1:9" ht="18" customHeight="1">
      <c r="A6" s="238" t="s">
        <v>131</v>
      </c>
      <c r="B6" s="238"/>
      <c r="C6" s="238"/>
      <c r="D6" s="238"/>
      <c r="E6" s="238"/>
      <c r="F6" s="238"/>
      <c r="G6" s="238"/>
    </row>
    <row r="7" spans="1:9" s="91" customFormat="1" ht="16" customHeight="1">
      <c r="A7" s="89" t="s">
        <v>132</v>
      </c>
      <c r="B7" s="89" t="s">
        <v>133</v>
      </c>
      <c r="C7" s="89" t="s">
        <v>134</v>
      </c>
      <c r="D7" s="90" t="s">
        <v>135</v>
      </c>
      <c r="E7" s="89" t="s">
        <v>136</v>
      </c>
      <c r="F7" s="89" t="s">
        <v>137</v>
      </c>
      <c r="G7" s="89" t="s">
        <v>138</v>
      </c>
    </row>
    <row r="8" spans="1:9" ht="16" customHeight="1">
      <c r="A8" s="92">
        <v>45361</v>
      </c>
      <c r="B8" s="93">
        <v>0.41666666666666669</v>
      </c>
      <c r="C8" s="94" t="s">
        <v>139</v>
      </c>
      <c r="D8" s="95" t="s">
        <v>140</v>
      </c>
      <c r="E8" s="94" t="s">
        <v>141</v>
      </c>
      <c r="F8" s="94" t="s">
        <v>142</v>
      </c>
      <c r="G8" s="96" t="s">
        <v>143</v>
      </c>
    </row>
    <row r="9" spans="1:9" ht="16" customHeight="1">
      <c r="A9" s="92">
        <v>45368</v>
      </c>
      <c r="B9" s="93">
        <v>0.41666666666666669</v>
      </c>
      <c r="C9" s="94" t="s">
        <v>139</v>
      </c>
      <c r="D9" s="95" t="s">
        <v>144</v>
      </c>
      <c r="E9" s="94" t="s">
        <v>141</v>
      </c>
      <c r="F9" s="94" t="s">
        <v>142</v>
      </c>
      <c r="G9" s="96" t="s">
        <v>143</v>
      </c>
    </row>
    <row r="10" spans="1:9" ht="16" customHeight="1">
      <c r="A10" s="226"/>
      <c r="B10" s="227"/>
      <c r="C10" s="227"/>
      <c r="D10" s="227"/>
      <c r="E10" s="227"/>
      <c r="F10" s="227"/>
      <c r="G10" s="228"/>
    </row>
    <row r="11" spans="1:9" ht="16" customHeight="1">
      <c r="A11" s="230" t="s">
        <v>145</v>
      </c>
      <c r="B11" s="230"/>
      <c r="C11" s="230"/>
      <c r="D11" s="230"/>
      <c r="E11" s="230"/>
      <c r="F11" s="230"/>
      <c r="G11" s="230"/>
    </row>
    <row r="12" spans="1:9" ht="16" customHeight="1">
      <c r="A12" s="92">
        <v>45375</v>
      </c>
      <c r="B12" s="97">
        <v>0.375</v>
      </c>
      <c r="C12" s="98">
        <v>5000000</v>
      </c>
      <c r="D12" s="99" t="s">
        <v>84</v>
      </c>
      <c r="E12" s="94" t="s">
        <v>141</v>
      </c>
      <c r="F12" s="94" t="s">
        <v>142</v>
      </c>
      <c r="G12" s="100" t="s">
        <v>146</v>
      </c>
      <c r="I12" s="87" t="s">
        <v>244</v>
      </c>
    </row>
    <row r="13" spans="1:9" ht="16" customHeight="1">
      <c r="A13" s="101">
        <v>45379</v>
      </c>
      <c r="B13" s="97">
        <v>0.375</v>
      </c>
      <c r="C13" s="98">
        <v>5000000</v>
      </c>
      <c r="D13" s="95" t="s">
        <v>147</v>
      </c>
      <c r="E13" s="94" t="s">
        <v>141</v>
      </c>
      <c r="F13" s="94" t="s">
        <v>142</v>
      </c>
      <c r="G13" s="102" t="s">
        <v>148</v>
      </c>
    </row>
    <row r="14" spans="1:9" ht="16" customHeight="1">
      <c r="A14" s="101">
        <v>45386</v>
      </c>
      <c r="B14" s="93">
        <v>0.66666666666666663</v>
      </c>
      <c r="C14" s="98">
        <v>7000000</v>
      </c>
      <c r="D14" s="90" t="s">
        <v>149</v>
      </c>
      <c r="E14" s="96" t="s">
        <v>150</v>
      </c>
      <c r="F14" s="94" t="s">
        <v>142</v>
      </c>
      <c r="G14" s="100" t="s">
        <v>151</v>
      </c>
    </row>
    <row r="15" spans="1:9" ht="16" customHeight="1">
      <c r="A15" s="101">
        <v>45393</v>
      </c>
      <c r="B15" s="93">
        <v>0.66666666666666663</v>
      </c>
      <c r="C15" s="98">
        <v>5000000</v>
      </c>
      <c r="D15" s="95" t="s">
        <v>152</v>
      </c>
      <c r="E15" s="94" t="s">
        <v>141</v>
      </c>
      <c r="F15" s="103" t="s">
        <v>153</v>
      </c>
      <c r="G15" s="104"/>
    </row>
    <row r="16" spans="1:9" ht="16" customHeight="1">
      <c r="A16" s="101">
        <v>45400</v>
      </c>
      <c r="B16" s="93">
        <v>0.66666666666666696</v>
      </c>
      <c r="C16" s="98">
        <v>5000000</v>
      </c>
      <c r="D16" s="95" t="s">
        <v>154</v>
      </c>
      <c r="E16" s="96" t="s">
        <v>150</v>
      </c>
      <c r="F16" s="103" t="s">
        <v>155</v>
      </c>
      <c r="G16" s="100">
        <v>46</v>
      </c>
    </row>
    <row r="17" spans="1:9" ht="16" customHeight="1">
      <c r="A17" s="101">
        <v>45407</v>
      </c>
      <c r="B17" s="93">
        <v>0.66666666666666696</v>
      </c>
      <c r="C17" s="98">
        <v>5000000</v>
      </c>
      <c r="D17" s="95" t="s">
        <v>156</v>
      </c>
      <c r="E17" s="94" t="s">
        <v>141</v>
      </c>
      <c r="F17" s="94" t="s">
        <v>142</v>
      </c>
      <c r="G17" s="102"/>
      <c r="I17" s="105"/>
    </row>
    <row r="18" spans="1:9" ht="16" customHeight="1">
      <c r="A18" s="101">
        <v>45414</v>
      </c>
      <c r="B18" s="93">
        <v>0.66666666666666696</v>
      </c>
      <c r="C18" s="98">
        <v>5000000</v>
      </c>
      <c r="D18" s="95" t="s">
        <v>157</v>
      </c>
      <c r="E18" s="96" t="s">
        <v>150</v>
      </c>
      <c r="F18" s="103" t="s">
        <v>153</v>
      </c>
      <c r="G18" s="100" t="s">
        <v>151</v>
      </c>
      <c r="I18" s="87" t="s">
        <v>245</v>
      </c>
    </row>
    <row r="19" spans="1:9" ht="16" customHeight="1">
      <c r="A19" s="101">
        <v>45421</v>
      </c>
      <c r="B19" s="97">
        <v>0.33333333333333331</v>
      </c>
      <c r="C19" s="98">
        <v>5000000</v>
      </c>
      <c r="D19" s="95" t="s">
        <v>158</v>
      </c>
      <c r="E19" s="94" t="s">
        <v>141</v>
      </c>
      <c r="F19" s="103" t="s">
        <v>155</v>
      </c>
      <c r="G19" s="104" t="s">
        <v>159</v>
      </c>
    </row>
    <row r="20" spans="1:9" ht="16" customHeight="1">
      <c r="A20" s="101">
        <v>45428</v>
      </c>
      <c r="B20" s="93">
        <v>0.66666666666666663</v>
      </c>
      <c r="C20" s="98">
        <v>7000000</v>
      </c>
      <c r="D20" s="90" t="s">
        <v>160</v>
      </c>
      <c r="E20" s="96" t="s">
        <v>150</v>
      </c>
      <c r="F20" s="94" t="s">
        <v>142</v>
      </c>
      <c r="G20" s="100"/>
    </row>
    <row r="21" spans="1:9" ht="16" customHeight="1">
      <c r="A21" s="101">
        <v>45435</v>
      </c>
      <c r="B21" s="93">
        <v>0.66666666666666663</v>
      </c>
      <c r="C21" s="98">
        <v>6000000</v>
      </c>
      <c r="D21" s="95" t="s">
        <v>161</v>
      </c>
      <c r="E21" s="94" t="s">
        <v>141</v>
      </c>
      <c r="F21" s="103" t="s">
        <v>153</v>
      </c>
      <c r="G21" s="104">
        <v>52</v>
      </c>
    </row>
    <row r="22" spans="1:9" ht="16" customHeight="1">
      <c r="A22" s="101">
        <v>45442</v>
      </c>
      <c r="B22" s="93">
        <v>0.66666666666666696</v>
      </c>
      <c r="C22" s="98">
        <v>6000000</v>
      </c>
      <c r="D22" s="95" t="s">
        <v>162</v>
      </c>
      <c r="E22" s="94" t="s">
        <v>141</v>
      </c>
      <c r="F22" s="103" t="s">
        <v>155</v>
      </c>
      <c r="G22" s="100" t="s">
        <v>163</v>
      </c>
    </row>
    <row r="23" spans="1:9" ht="16" customHeight="1">
      <c r="A23" s="101">
        <v>45449</v>
      </c>
      <c r="B23" s="93">
        <v>0.66666666666666696</v>
      </c>
      <c r="C23" s="98">
        <v>7000000</v>
      </c>
      <c r="D23" s="90" t="s">
        <v>164</v>
      </c>
      <c r="E23" s="96" t="s">
        <v>150</v>
      </c>
      <c r="F23" s="94" t="s">
        <v>142</v>
      </c>
      <c r="G23" s="104" t="s">
        <v>151</v>
      </c>
    </row>
    <row r="24" spans="1:9" ht="16" customHeight="1">
      <c r="A24" s="101">
        <v>45456</v>
      </c>
      <c r="B24" s="93">
        <v>0.66666666666666696</v>
      </c>
      <c r="C24" s="98">
        <v>5000000</v>
      </c>
      <c r="D24" s="95" t="s">
        <v>165</v>
      </c>
      <c r="E24" s="96" t="s">
        <v>150</v>
      </c>
      <c r="F24" s="103" t="s">
        <v>153</v>
      </c>
      <c r="G24" s="100"/>
    </row>
    <row r="25" spans="1:9" ht="16" customHeight="1">
      <c r="A25" s="231">
        <v>45458</v>
      </c>
      <c r="B25" s="93" t="s">
        <v>166</v>
      </c>
      <c r="C25" s="98">
        <v>5000000</v>
      </c>
      <c r="D25" s="233" t="s">
        <v>167</v>
      </c>
      <c r="E25" s="94" t="s">
        <v>163</v>
      </c>
      <c r="F25" s="235" t="s">
        <v>168</v>
      </c>
      <c r="G25" s="106" t="s">
        <v>169</v>
      </c>
    </row>
    <row r="26" spans="1:9" ht="16" customHeight="1">
      <c r="A26" s="232"/>
      <c r="B26" s="93" t="s">
        <v>166</v>
      </c>
      <c r="C26" s="98">
        <v>5000000</v>
      </c>
      <c r="D26" s="234"/>
      <c r="E26" s="94" t="s">
        <v>141</v>
      </c>
      <c r="F26" s="236"/>
      <c r="G26" s="104" t="s">
        <v>170</v>
      </c>
    </row>
    <row r="27" spans="1:9" ht="16" customHeight="1">
      <c r="A27" s="101">
        <v>45463</v>
      </c>
      <c r="B27" s="93">
        <v>0.66666666666666696</v>
      </c>
      <c r="C27" s="98">
        <v>6000000</v>
      </c>
      <c r="D27" s="95" t="s">
        <v>171</v>
      </c>
      <c r="E27" s="96" t="s">
        <v>150</v>
      </c>
      <c r="F27" s="103" t="s">
        <v>155</v>
      </c>
      <c r="G27" s="100"/>
    </row>
    <row r="28" spans="1:9" ht="16" customHeight="1">
      <c r="A28" s="101">
        <v>45470</v>
      </c>
      <c r="B28" s="93">
        <v>0.66666666666666696</v>
      </c>
      <c r="C28" s="98">
        <v>6000000</v>
      </c>
      <c r="D28" s="95" t="s">
        <v>172</v>
      </c>
      <c r="E28" s="94" t="s">
        <v>141</v>
      </c>
      <c r="F28" s="94" t="s">
        <v>142</v>
      </c>
      <c r="G28" s="104"/>
    </row>
    <row r="29" spans="1:9" ht="16" customHeight="1">
      <c r="A29" s="101">
        <v>45477</v>
      </c>
      <c r="B29" s="93">
        <v>0.66666666666666696</v>
      </c>
      <c r="C29" s="98">
        <v>6000000</v>
      </c>
      <c r="D29" s="107" t="s">
        <v>173</v>
      </c>
      <c r="E29" s="96" t="s">
        <v>150</v>
      </c>
      <c r="F29" s="103" t="s">
        <v>153</v>
      </c>
      <c r="G29" s="100" t="s">
        <v>151</v>
      </c>
    </row>
    <row r="30" spans="1:9" ht="16" customHeight="1">
      <c r="A30" s="101">
        <v>45484</v>
      </c>
      <c r="B30" s="93">
        <v>0.66666666666666696</v>
      </c>
      <c r="C30" s="98">
        <v>7000000</v>
      </c>
      <c r="D30" s="90" t="s">
        <v>174</v>
      </c>
      <c r="E30" s="96" t="s">
        <v>150</v>
      </c>
      <c r="F30" s="103" t="s">
        <v>155</v>
      </c>
      <c r="G30" s="104"/>
    </row>
    <row r="31" spans="1:9" ht="16" customHeight="1">
      <c r="A31" s="92">
        <v>45491</v>
      </c>
      <c r="B31" s="93">
        <v>0.66666666666666696</v>
      </c>
      <c r="C31" s="98">
        <v>6000000</v>
      </c>
      <c r="D31" s="95" t="s">
        <v>175</v>
      </c>
      <c r="E31" s="94" t="s">
        <v>141</v>
      </c>
      <c r="F31" s="94" t="s">
        <v>142</v>
      </c>
      <c r="G31" s="100">
        <v>46</v>
      </c>
    </row>
    <row r="32" spans="1:9" ht="16" customHeight="1">
      <c r="A32" s="92">
        <v>45498</v>
      </c>
      <c r="B32" s="93">
        <v>0.66666666666666696</v>
      </c>
      <c r="C32" s="98">
        <v>6000000</v>
      </c>
      <c r="D32" s="95" t="s">
        <v>176</v>
      </c>
      <c r="E32" s="94" t="s">
        <v>141</v>
      </c>
      <c r="F32" s="103" t="s">
        <v>153</v>
      </c>
      <c r="G32" s="104"/>
    </row>
    <row r="33" spans="1:7" ht="16" customHeight="1">
      <c r="A33" s="101">
        <v>45505</v>
      </c>
      <c r="B33" s="93">
        <v>0.66666666666666696</v>
      </c>
      <c r="C33" s="98">
        <v>6000000</v>
      </c>
      <c r="D33" s="95" t="s">
        <v>177</v>
      </c>
      <c r="E33" s="96" t="s">
        <v>150</v>
      </c>
      <c r="F33" s="103" t="s">
        <v>155</v>
      </c>
      <c r="G33" s="100" t="s">
        <v>151</v>
      </c>
    </row>
    <row r="34" spans="1:7" ht="16" customHeight="1">
      <c r="A34" s="101">
        <v>45512</v>
      </c>
      <c r="B34" s="93">
        <v>0.66666666666666696</v>
      </c>
      <c r="C34" s="98">
        <v>6000000</v>
      </c>
      <c r="D34" s="95" t="s">
        <v>178</v>
      </c>
      <c r="E34" s="94" t="s">
        <v>141</v>
      </c>
      <c r="F34" s="94" t="s">
        <v>142</v>
      </c>
      <c r="G34" s="104"/>
    </row>
    <row r="35" spans="1:7" ht="16" customHeight="1">
      <c r="A35" s="101" t="s">
        <v>166</v>
      </c>
      <c r="B35" s="93"/>
      <c r="C35" s="98">
        <v>0</v>
      </c>
      <c r="D35" s="95" t="s">
        <v>179</v>
      </c>
      <c r="E35" s="94"/>
      <c r="F35" s="94"/>
      <c r="G35" s="108" t="s">
        <v>180</v>
      </c>
    </row>
    <row r="36" spans="1:7" ht="16" customHeight="1">
      <c r="A36" s="101">
        <v>45519</v>
      </c>
      <c r="B36" s="93">
        <v>0.66666666666666696</v>
      </c>
      <c r="C36" s="98">
        <v>6000000</v>
      </c>
      <c r="D36" s="95" t="s">
        <v>181</v>
      </c>
      <c r="E36" s="96" t="s">
        <v>150</v>
      </c>
      <c r="F36" s="103" t="s">
        <v>153</v>
      </c>
      <c r="G36" s="100"/>
    </row>
    <row r="37" spans="1:7" ht="16" customHeight="1">
      <c r="A37" s="101">
        <v>45526</v>
      </c>
      <c r="B37" s="93">
        <v>0.66666666666666696</v>
      </c>
      <c r="C37" s="98">
        <v>6000000</v>
      </c>
      <c r="D37" s="95" t="s">
        <v>182</v>
      </c>
      <c r="E37" s="94" t="s">
        <v>141</v>
      </c>
      <c r="F37" s="103" t="s">
        <v>155</v>
      </c>
      <c r="G37" s="104"/>
    </row>
    <row r="38" spans="1:7" ht="16" customHeight="1">
      <c r="A38" s="101">
        <v>45533</v>
      </c>
      <c r="B38" s="93">
        <v>0.66666666666666696</v>
      </c>
      <c r="C38" s="98">
        <v>7000000</v>
      </c>
      <c r="D38" s="109" t="s">
        <v>183</v>
      </c>
      <c r="E38" s="96" t="s">
        <v>150</v>
      </c>
      <c r="F38" s="94" t="s">
        <v>142</v>
      </c>
      <c r="G38" s="100"/>
    </row>
    <row r="39" spans="1:7" ht="16" customHeight="1">
      <c r="A39" s="101">
        <v>45534</v>
      </c>
      <c r="B39" s="93" t="s">
        <v>166</v>
      </c>
      <c r="C39" s="98">
        <v>0</v>
      </c>
      <c r="D39" s="237" t="s">
        <v>184</v>
      </c>
      <c r="E39" s="96"/>
      <c r="F39" s="94"/>
      <c r="G39" s="110" t="s">
        <v>180</v>
      </c>
    </row>
    <row r="40" spans="1:7" ht="16" customHeight="1">
      <c r="A40" s="101">
        <v>45535</v>
      </c>
      <c r="B40" s="93" t="s">
        <v>166</v>
      </c>
      <c r="C40" s="98">
        <v>5000000</v>
      </c>
      <c r="D40" s="237"/>
      <c r="E40" s="94" t="s">
        <v>141</v>
      </c>
      <c r="F40" s="103" t="s">
        <v>185</v>
      </c>
      <c r="G40" s="100"/>
    </row>
    <row r="41" spans="1:7" ht="16.5" customHeight="1">
      <c r="A41" s="101">
        <v>45536</v>
      </c>
      <c r="B41" s="93" t="s">
        <v>166</v>
      </c>
      <c r="C41" s="98">
        <v>5000000</v>
      </c>
      <c r="D41" s="234"/>
      <c r="E41" s="96" t="s">
        <v>150</v>
      </c>
      <c r="F41" s="103" t="s">
        <v>185</v>
      </c>
      <c r="G41" s="104"/>
    </row>
    <row r="42" spans="1:7" ht="16" customHeight="1">
      <c r="A42" s="101">
        <v>45540</v>
      </c>
      <c r="B42" s="93">
        <v>0.66666666666666696</v>
      </c>
      <c r="C42" s="98">
        <v>7000000</v>
      </c>
      <c r="D42" s="95" t="s">
        <v>186</v>
      </c>
      <c r="E42" s="96" t="s">
        <v>150</v>
      </c>
      <c r="F42" s="103" t="s">
        <v>153</v>
      </c>
      <c r="G42" s="100" t="s">
        <v>151</v>
      </c>
    </row>
    <row r="43" spans="1:7" ht="16" customHeight="1">
      <c r="A43" s="101">
        <v>45547</v>
      </c>
      <c r="B43" s="93">
        <v>0.66666666666666696</v>
      </c>
      <c r="C43" s="98">
        <v>7000000</v>
      </c>
      <c r="D43" s="111" t="s">
        <v>187</v>
      </c>
      <c r="E43" s="94" t="s">
        <v>141</v>
      </c>
      <c r="F43" s="103" t="s">
        <v>155</v>
      </c>
      <c r="G43" s="104"/>
    </row>
    <row r="44" spans="1:7" ht="16" customHeight="1">
      <c r="A44" s="101">
        <v>45554</v>
      </c>
      <c r="B44" s="93">
        <v>0.66666666666666696</v>
      </c>
      <c r="C44" s="98">
        <v>7000000</v>
      </c>
      <c r="D44" s="111" t="s">
        <v>188</v>
      </c>
      <c r="E44" s="96" t="s">
        <v>150</v>
      </c>
      <c r="F44" s="94" t="s">
        <v>142</v>
      </c>
      <c r="G44" s="100">
        <v>52</v>
      </c>
    </row>
    <row r="45" spans="1:7" ht="16" customHeight="1">
      <c r="A45" s="92">
        <v>45561</v>
      </c>
      <c r="B45" s="93">
        <v>0.66666666666666696</v>
      </c>
      <c r="C45" s="98">
        <v>7000000</v>
      </c>
      <c r="D45" s="95" t="s">
        <v>189</v>
      </c>
      <c r="E45" s="94" t="s">
        <v>141</v>
      </c>
      <c r="F45" s="103" t="s">
        <v>153</v>
      </c>
      <c r="G45" s="104" t="s">
        <v>190</v>
      </c>
    </row>
    <row r="46" spans="1:7" ht="16" customHeight="1">
      <c r="A46" s="92">
        <v>45568</v>
      </c>
      <c r="B46" s="93">
        <v>0.66666666666666696</v>
      </c>
      <c r="C46" s="98">
        <v>7000000</v>
      </c>
      <c r="D46" s="95" t="s">
        <v>191</v>
      </c>
      <c r="E46" s="94" t="s">
        <v>141</v>
      </c>
      <c r="F46" s="103" t="s">
        <v>155</v>
      </c>
      <c r="G46" s="100" t="s">
        <v>151</v>
      </c>
    </row>
    <row r="47" spans="1:7" ht="16" customHeight="1">
      <c r="A47" s="92">
        <v>45575</v>
      </c>
      <c r="B47" s="93">
        <v>0.66666666666666696</v>
      </c>
      <c r="C47" s="98">
        <v>7000000</v>
      </c>
      <c r="D47" s="95" t="s">
        <v>192</v>
      </c>
      <c r="E47" s="94" t="s">
        <v>141</v>
      </c>
      <c r="F47" s="94" t="s">
        <v>142</v>
      </c>
      <c r="G47" s="104"/>
    </row>
    <row r="48" spans="1:7" ht="45">
      <c r="A48" s="92">
        <v>45577</v>
      </c>
      <c r="B48" s="93">
        <v>0.41666666666666669</v>
      </c>
      <c r="C48" s="98">
        <v>15000000</v>
      </c>
      <c r="D48" s="95" t="s">
        <v>193</v>
      </c>
      <c r="E48" s="94" t="s">
        <v>141</v>
      </c>
      <c r="F48" s="112" t="s">
        <v>194</v>
      </c>
      <c r="G48" s="113" t="s">
        <v>195</v>
      </c>
    </row>
    <row r="49" spans="1:8" ht="17.05" customHeight="1">
      <c r="A49" s="226"/>
      <c r="B49" s="227"/>
      <c r="C49" s="227"/>
      <c r="D49" s="227"/>
      <c r="E49" s="227"/>
      <c r="F49" s="227"/>
      <c r="G49" s="228"/>
    </row>
    <row r="50" spans="1:8" ht="23.15" customHeight="1">
      <c r="A50" s="229"/>
      <c r="B50" s="229"/>
      <c r="C50" s="229"/>
      <c r="D50" s="229"/>
      <c r="E50" s="229"/>
      <c r="F50" s="229"/>
      <c r="G50" s="229"/>
    </row>
    <row r="51" spans="1:8" s="115" customFormat="1" ht="15">
      <c r="A51" s="92"/>
      <c r="B51" s="93"/>
      <c r="C51" s="98"/>
      <c r="D51" s="95"/>
      <c r="E51" s="94"/>
      <c r="F51" s="103"/>
      <c r="G51" s="114"/>
      <c r="H51" s="87"/>
    </row>
    <row r="52" spans="1:8" ht="14.15" customHeight="1">
      <c r="A52" s="92"/>
      <c r="B52" s="93"/>
      <c r="C52" s="98"/>
      <c r="D52" s="95"/>
      <c r="E52" s="94"/>
      <c r="F52" s="103"/>
      <c r="G52" s="114"/>
    </row>
    <row r="53" spans="1:8" ht="15">
      <c r="A53" s="92"/>
      <c r="B53" s="93"/>
      <c r="C53" s="98"/>
      <c r="D53" s="95"/>
      <c r="E53" s="94"/>
      <c r="F53" s="103"/>
      <c r="G53" s="114"/>
    </row>
    <row r="54" spans="1:8" ht="23.15" customHeight="1"/>
  </sheetData>
  <sheetProtection selectLockedCells="1" selectUnlockedCells="1"/>
  <mergeCells count="14">
    <mergeCell ref="A6:G6"/>
    <mergeCell ref="A1:G1"/>
    <mergeCell ref="A2:G2"/>
    <mergeCell ref="A3:G3"/>
    <mergeCell ref="A4:G4"/>
    <mergeCell ref="A5:G5"/>
    <mergeCell ref="A49:G49"/>
    <mergeCell ref="A50:G50"/>
    <mergeCell ref="A10:G10"/>
    <mergeCell ref="A11:G11"/>
    <mergeCell ref="A25:A26"/>
    <mergeCell ref="D25:D26"/>
    <mergeCell ref="F25:F26"/>
    <mergeCell ref="D39:D41"/>
  </mergeCells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79" firstPageNumber="0" orientation="portrait" horizontalDpi="4294967293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D31"/>
  <sheetViews>
    <sheetView showZeros="0" topLeftCell="A2" zoomScale="90" zoomScaleNormal="90" workbookViewId="0">
      <selection activeCell="F13" sqref="F13"/>
    </sheetView>
  </sheetViews>
  <sheetFormatPr defaultColWidth="9.07421875" defaultRowHeight="14.15"/>
  <cols>
    <col min="1" max="1" width="4.69140625" style="59" customWidth="1"/>
    <col min="2" max="2" width="15.61328125" style="59" customWidth="1"/>
    <col min="3" max="3" width="15.61328125" style="86" customWidth="1"/>
    <col min="4" max="4" width="9.07421875" style="130" customWidth="1"/>
    <col min="5" max="16384" width="9.07421875" style="59"/>
  </cols>
  <sheetData>
    <row r="1" spans="1:4" s="55" customFormat="1" ht="85.65" customHeight="1">
      <c r="A1" s="206"/>
      <c r="B1" s="206"/>
      <c r="C1" s="206"/>
      <c r="D1" s="130"/>
    </row>
    <row r="2" spans="1:4" s="34" customFormat="1" ht="5.5" customHeight="1">
      <c r="A2" s="209" t="s">
        <v>201</v>
      </c>
      <c r="B2" s="210"/>
      <c r="C2" s="210"/>
      <c r="D2" s="210"/>
    </row>
    <row r="3" spans="1:4" s="34" customFormat="1" ht="24" customHeight="1">
      <c r="A3" s="209"/>
      <c r="B3" s="210"/>
      <c r="C3" s="210"/>
      <c r="D3" s="210"/>
    </row>
    <row r="4" spans="1:4" s="34" customFormat="1" ht="10.4" customHeight="1" thickBot="1">
      <c r="A4" s="127"/>
      <c r="B4" s="128"/>
      <c r="C4" s="129"/>
      <c r="D4" s="131"/>
    </row>
    <row r="5" spans="1:4" ht="15" customHeight="1">
      <c r="A5" s="62">
        <v>1</v>
      </c>
      <c r="B5" s="63" t="s">
        <v>217</v>
      </c>
      <c r="C5" s="64" t="s">
        <v>236</v>
      </c>
      <c r="D5" s="64">
        <v>1</v>
      </c>
    </row>
    <row r="6" spans="1:4" ht="15" customHeight="1">
      <c r="A6" s="66">
        <v>2</v>
      </c>
      <c r="B6" s="67" t="s">
        <v>210</v>
      </c>
      <c r="C6" s="68" t="s">
        <v>204</v>
      </c>
      <c r="D6" s="68">
        <v>1.96</v>
      </c>
    </row>
    <row r="7" spans="1:4" ht="15" customHeight="1" thickBot="1">
      <c r="A7" s="70">
        <v>3</v>
      </c>
      <c r="B7" s="190" t="s">
        <v>39</v>
      </c>
      <c r="C7" s="71" t="s">
        <v>204</v>
      </c>
      <c r="D7" s="71">
        <v>2.02</v>
      </c>
    </row>
    <row r="8" spans="1:4" ht="15" customHeight="1">
      <c r="A8" s="73">
        <v>4</v>
      </c>
      <c r="B8" s="67" t="s">
        <v>21</v>
      </c>
      <c r="C8" s="68" t="s">
        <v>204</v>
      </c>
      <c r="D8" s="68">
        <v>2.62</v>
      </c>
    </row>
    <row r="9" spans="1:4" ht="15" customHeight="1">
      <c r="A9" s="76">
        <v>5</v>
      </c>
      <c r="B9" s="74" t="s">
        <v>222</v>
      </c>
      <c r="C9" s="68" t="s">
        <v>204</v>
      </c>
      <c r="D9" s="68">
        <v>3.53</v>
      </c>
    </row>
    <row r="10" spans="1:4" ht="15" customHeight="1">
      <c r="A10" s="76">
        <v>6</v>
      </c>
      <c r="B10" s="74" t="s">
        <v>17</v>
      </c>
      <c r="C10" s="68" t="s">
        <v>204</v>
      </c>
      <c r="D10" s="68">
        <v>6.52</v>
      </c>
    </row>
    <row r="11" spans="1:4" ht="15" customHeight="1">
      <c r="A11" s="76">
        <v>7</v>
      </c>
      <c r="B11" s="74" t="s">
        <v>15</v>
      </c>
      <c r="C11" s="68" t="s">
        <v>241</v>
      </c>
      <c r="D11" s="68">
        <v>8.23</v>
      </c>
    </row>
    <row r="12" spans="1:4" ht="15" customHeight="1">
      <c r="A12" s="76">
        <v>8</v>
      </c>
      <c r="B12" s="74"/>
      <c r="C12" s="68"/>
      <c r="D12" s="68"/>
    </row>
    <row r="13" spans="1:4" ht="15" customHeight="1">
      <c r="A13" s="76">
        <v>9</v>
      </c>
      <c r="B13" s="74"/>
      <c r="C13" s="68"/>
      <c r="D13" s="68"/>
    </row>
    <row r="14" spans="1:4" ht="15" customHeight="1">
      <c r="A14" s="76">
        <v>10</v>
      </c>
      <c r="B14" s="74"/>
      <c r="C14" s="68"/>
      <c r="D14" s="68"/>
    </row>
    <row r="15" spans="1:4" ht="15" customHeight="1">
      <c r="A15" s="77"/>
      <c r="B15" s="78"/>
      <c r="C15" s="79"/>
    </row>
    <row r="16" spans="1:4" s="133" customFormat="1" ht="24" customHeight="1">
      <c r="A16" s="250" t="s">
        <v>123</v>
      </c>
      <c r="B16" s="251"/>
      <c r="C16" s="251"/>
      <c r="D16" s="251"/>
    </row>
    <row r="17" spans="1:4" ht="15" customHeight="1">
      <c r="A17" s="80"/>
      <c r="B17" s="81"/>
      <c r="C17" s="80"/>
      <c r="D17" s="132"/>
    </row>
    <row r="18" spans="1:4" ht="15" customHeight="1">
      <c r="A18" s="76"/>
      <c r="B18" s="81"/>
      <c r="C18" s="80"/>
      <c r="D18" s="132"/>
    </row>
    <row r="19" spans="1:4" ht="15" customHeight="1">
      <c r="A19" s="76"/>
      <c r="B19" s="81"/>
      <c r="C19" s="80"/>
      <c r="D19" s="80"/>
    </row>
    <row r="20" spans="1:4" ht="15" customHeight="1">
      <c r="A20" s="76"/>
      <c r="B20" s="81"/>
      <c r="C20" s="80"/>
      <c r="D20" s="80"/>
    </row>
    <row r="21" spans="1:4" ht="15" customHeight="1">
      <c r="A21" s="77"/>
      <c r="B21" s="78"/>
      <c r="C21" s="79"/>
    </row>
    <row r="22" spans="1:4" ht="15" customHeight="1">
      <c r="A22" s="77"/>
      <c r="B22" s="78"/>
      <c r="C22" s="79"/>
    </row>
    <row r="23" spans="1:4" ht="15" customHeight="1">
      <c r="A23" s="82"/>
      <c r="B23" s="82"/>
      <c r="C23" s="82"/>
    </row>
    <row r="24" spans="1:4" ht="15" customHeight="1">
      <c r="A24" s="77"/>
      <c r="B24" s="78"/>
      <c r="C24" s="83"/>
    </row>
    <row r="25" spans="1:4" ht="15" customHeight="1">
      <c r="A25" s="77"/>
      <c r="B25" s="78"/>
      <c r="C25" s="83"/>
    </row>
    <row r="26" spans="1:4" ht="15" customHeight="1">
      <c r="A26" s="77"/>
      <c r="B26" s="78"/>
      <c r="C26" s="83"/>
    </row>
    <row r="27" spans="1:4" ht="15" customHeight="1">
      <c r="A27" s="77"/>
      <c r="B27" s="78"/>
      <c r="C27" s="83"/>
    </row>
    <row r="28" spans="1:4" ht="15" customHeight="1">
      <c r="A28" s="77"/>
      <c r="B28" s="78"/>
      <c r="C28" s="83"/>
    </row>
    <row r="29" spans="1:4" ht="18" customHeight="1"/>
    <row r="30" spans="1:4" ht="24" customHeight="1">
      <c r="A30" s="213"/>
      <c r="B30" s="213"/>
      <c r="C30" s="214"/>
    </row>
    <row r="31" spans="1:4" ht="22" customHeight="1">
      <c r="A31" s="204"/>
      <c r="B31" s="204"/>
      <c r="C31" s="205"/>
    </row>
  </sheetData>
  <sheetProtection selectLockedCells="1" selectUnlockedCells="1"/>
  <autoFilter ref="B4:D14" xr:uid="{00000000-0009-0000-0000-000008000000}">
    <sortState xmlns:xlrd2="http://schemas.microsoft.com/office/spreadsheetml/2017/richdata2" ref="B5:D14">
      <sortCondition ref="D4:D14"/>
    </sortState>
  </autoFilter>
  <mergeCells count="5">
    <mergeCell ref="A31:C31"/>
    <mergeCell ref="A1:C1"/>
    <mergeCell ref="A30:C30"/>
    <mergeCell ref="A16:D16"/>
    <mergeCell ref="A2:D3"/>
  </mergeCells>
  <printOptions horizontalCentered="1" verticalCentered="1"/>
  <pageMargins left="0.43000000000000005" right="0.43000000000000005" top="0.55000000000000004" bottom="0.55000000000000004" header="0.51" footer="0.51"/>
  <pageSetup paperSize="9" scale="96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17</vt:i4>
      </vt:variant>
      <vt:variant>
        <vt:lpstr>Navngivne områder</vt:lpstr>
      </vt:variant>
      <vt:variant>
        <vt:i4>12</vt:i4>
      </vt:variant>
    </vt:vector>
  </HeadingPairs>
  <TitlesOfParts>
    <vt:vector size="29" baseType="lpstr">
      <vt:lpstr>Stilling</vt:lpstr>
      <vt:lpstr>Webm</vt:lpstr>
      <vt:lpstr>Web SR</vt:lpstr>
      <vt:lpstr>Point</vt:lpstr>
      <vt:lpstr>Money</vt:lpstr>
      <vt:lpstr>Puts</vt:lpstr>
      <vt:lpstr>Super R</vt:lpstr>
      <vt:lpstr>Tourp</vt:lpstr>
      <vt:lpstr>Tæt Flag</vt:lpstr>
      <vt:lpstr>09-05</vt:lpstr>
      <vt:lpstr>02-05</vt:lpstr>
      <vt:lpstr>25-04</vt:lpstr>
      <vt:lpstr>18-04</vt:lpstr>
      <vt:lpstr>11-04</vt:lpstr>
      <vt:lpstr>04-04</vt:lpstr>
      <vt:lpstr>28-03</vt:lpstr>
      <vt:lpstr>24-03</vt:lpstr>
      <vt:lpstr>'02-05'!Udskriftsområde</vt:lpstr>
      <vt:lpstr>'04-04'!Udskriftsområde</vt:lpstr>
      <vt:lpstr>'09-05'!Udskriftsområde</vt:lpstr>
      <vt:lpstr>'11-04'!Udskriftsområde</vt:lpstr>
      <vt:lpstr>'18-04'!Udskriftsområde</vt:lpstr>
      <vt:lpstr>'24-03'!Udskriftsområde</vt:lpstr>
      <vt:lpstr>'25-04'!Udskriftsområde</vt:lpstr>
      <vt:lpstr>'28-03'!Udskriftsområde</vt:lpstr>
      <vt:lpstr>Stilling!Udskriftsområde</vt:lpstr>
      <vt:lpstr>'Super R'!Udskriftsområde</vt:lpstr>
      <vt:lpstr>Tourp!Udskriftsområde</vt:lpstr>
      <vt:lpstr>'Tæt Flag'!Udskriftsområde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Heiberg</dc:creator>
  <cp:lastModifiedBy>B Heiberg</cp:lastModifiedBy>
  <cp:lastPrinted>2024-05-01T14:53:19Z</cp:lastPrinted>
  <dcterms:created xsi:type="dcterms:W3CDTF">2024-02-11T18:15:04Z</dcterms:created>
  <dcterms:modified xsi:type="dcterms:W3CDTF">2024-05-02T20:21:22Z</dcterms:modified>
</cp:coreProperties>
</file>