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\Dropbox\- Inngolf\"/>
    </mc:Choice>
  </mc:AlternateContent>
  <xr:revisionPtr revIDLastSave="0" documentId="13_ncr:1_{94421A55-429E-4D0E-9185-C32CB1431B6F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Stilling" sheetId="5" r:id="rId1"/>
    <sheet name="Webm" sheetId="9" r:id="rId2"/>
    <sheet name="Web SR" sheetId="12" r:id="rId3"/>
    <sheet name="Point" sheetId="2" r:id="rId4"/>
    <sheet name="Money" sheetId="6" r:id="rId5"/>
    <sheet name="Puts" sheetId="3" r:id="rId6"/>
    <sheet name="Super R" sheetId="11" r:id="rId7"/>
    <sheet name="Tæt Flag" sheetId="8" r:id="rId8"/>
    <sheet name="Tourp" sheetId="7" r:id="rId9"/>
    <sheet name="12-10" sheetId="45" r:id="rId10"/>
    <sheet name="10-10" sheetId="44" r:id="rId11"/>
    <sheet name="03-10" sheetId="43" r:id="rId12"/>
    <sheet name="26-09" sheetId="42" r:id="rId13"/>
    <sheet name="19-09" sheetId="41" r:id="rId14"/>
    <sheet name="12-09" sheetId="40" r:id="rId15"/>
    <sheet name="05-09" sheetId="39" r:id="rId16"/>
    <sheet name="01-09" sheetId="38" r:id="rId17"/>
    <sheet name="31-08" sheetId="37" r:id="rId18"/>
    <sheet name="29-08" sheetId="36" r:id="rId19"/>
    <sheet name="22-08" sheetId="35" r:id="rId20"/>
    <sheet name="15-08" sheetId="33" r:id="rId21"/>
    <sheet name="08-08" sheetId="34" r:id="rId22"/>
    <sheet name="01-08" sheetId="32" r:id="rId23"/>
    <sheet name="25-07" sheetId="31" r:id="rId24"/>
    <sheet name="18-07" sheetId="30" r:id="rId25"/>
    <sheet name="11-07" sheetId="29" r:id="rId26"/>
    <sheet name="04-07" sheetId="28" r:id="rId27"/>
    <sheet name="27-06" sheetId="27" r:id="rId28"/>
    <sheet name="20-06" sheetId="26" r:id="rId29"/>
    <sheet name="15-06B" sheetId="25" r:id="rId30"/>
    <sheet name="15-06A" sheetId="24" r:id="rId31"/>
    <sheet name="13-06" sheetId="23" r:id="rId32"/>
    <sheet name="06-06" sheetId="22" r:id="rId33"/>
    <sheet name="30-05" sheetId="21" r:id="rId34"/>
    <sheet name="23-05" sheetId="20" r:id="rId35"/>
    <sheet name="16-05" sheetId="19" r:id="rId36"/>
    <sheet name="09-05" sheetId="18" r:id="rId37"/>
    <sheet name="02-05" sheetId="17" r:id="rId38"/>
    <sheet name="25-04" sheetId="16" r:id="rId39"/>
    <sheet name="18-04" sheetId="15" r:id="rId40"/>
    <sheet name="11-04" sheetId="14" r:id="rId41"/>
    <sheet name="04-04" sheetId="13" r:id="rId42"/>
    <sheet name="28-03" sheetId="10" r:id="rId43"/>
    <sheet name="24-03" sheetId="4" r:id="rId44"/>
  </sheets>
  <definedNames>
    <definedName name="_xlnm._FilterDatabase" localSheetId="4" hidden="1">Money!$A$2:$AL$26</definedName>
    <definedName name="_xlnm._FilterDatabase" localSheetId="3" hidden="1">Point!$A$2:$AL$26</definedName>
    <definedName name="_xlnm._FilterDatabase" localSheetId="5" hidden="1">Puts!$A$2:$R$26</definedName>
    <definedName name="_xlnm._FilterDatabase" localSheetId="0" hidden="1">Stilling!$J$3:$K$26</definedName>
    <definedName name="_xlnm._FilterDatabase" localSheetId="6" hidden="1">'Super R'!$B$5:$AH$17</definedName>
    <definedName name="_xlnm._FilterDatabase" localSheetId="7" hidden="1">'Tæt Flag'!$B$4:$D$14</definedName>
    <definedName name="Excel_BuiltIn__FilterDatabase_1" localSheetId="4">#REF!</definedName>
    <definedName name="Excel_BuiltIn__FilterDatabase_1" localSheetId="0">Stilling!#REF!</definedName>
    <definedName name="Excel_BuiltIn__FilterDatabase_1" localSheetId="6">#REF!</definedName>
    <definedName name="Excel_BuiltIn__FilterDatabase_1" localSheetId="8">#REF!</definedName>
    <definedName name="Excel_BuiltIn__FilterDatabase_1" localSheetId="7">'Tæt Flag'!#REF!</definedName>
    <definedName name="Excel_BuiltIn__FilterDatabase_1" localSheetId="2">#REF!</definedName>
    <definedName name="Excel_BuiltIn__FilterDatabase_1" localSheetId="1">#REF!</definedName>
    <definedName name="Excel_BuiltIn__FilterDatabase_1">#REF!</definedName>
    <definedName name="Excel_BuiltIn__FilterDatabase_10">#REF!</definedName>
    <definedName name="Excel_BuiltIn__FilterDatabase_11" localSheetId="22">#REF!</definedName>
    <definedName name="Excel_BuiltIn__FilterDatabase_11" localSheetId="16">#REF!</definedName>
    <definedName name="Excel_BuiltIn__FilterDatabase_11" localSheetId="37">#REF!</definedName>
    <definedName name="Excel_BuiltIn__FilterDatabase_11" localSheetId="11">#REF!</definedName>
    <definedName name="Excel_BuiltIn__FilterDatabase_11" localSheetId="41">#REF!</definedName>
    <definedName name="Excel_BuiltIn__FilterDatabase_11" localSheetId="26">#REF!</definedName>
    <definedName name="Excel_BuiltIn__FilterDatabase_11" localSheetId="15">#REF!</definedName>
    <definedName name="Excel_BuiltIn__FilterDatabase_11" localSheetId="32">#REF!</definedName>
    <definedName name="Excel_BuiltIn__FilterDatabase_11" localSheetId="21">#REF!</definedName>
    <definedName name="Excel_BuiltIn__FilterDatabase_11" localSheetId="36">#REF!</definedName>
    <definedName name="Excel_BuiltIn__FilterDatabase_11" localSheetId="10">#REF!</definedName>
    <definedName name="Excel_BuiltIn__FilterDatabase_11" localSheetId="40">#REF!</definedName>
    <definedName name="Excel_BuiltIn__FilterDatabase_11" localSheetId="25">#REF!</definedName>
    <definedName name="Excel_BuiltIn__FilterDatabase_11" localSheetId="14">#REF!</definedName>
    <definedName name="Excel_BuiltIn__FilterDatabase_11" localSheetId="9">#REF!</definedName>
    <definedName name="Excel_BuiltIn__FilterDatabase_11" localSheetId="31">#REF!</definedName>
    <definedName name="Excel_BuiltIn__FilterDatabase_11" localSheetId="30">#REF!</definedName>
    <definedName name="Excel_BuiltIn__FilterDatabase_11" localSheetId="29">#REF!</definedName>
    <definedName name="Excel_BuiltIn__FilterDatabase_11" localSheetId="20">#REF!</definedName>
    <definedName name="Excel_BuiltIn__FilterDatabase_11" localSheetId="35">#REF!</definedName>
    <definedName name="Excel_BuiltIn__FilterDatabase_11" localSheetId="39">#REF!</definedName>
    <definedName name="Excel_BuiltIn__FilterDatabase_11" localSheetId="24">#REF!</definedName>
    <definedName name="Excel_BuiltIn__FilterDatabase_11" localSheetId="13">#REF!</definedName>
    <definedName name="Excel_BuiltIn__FilterDatabase_11" localSheetId="28">#REF!</definedName>
    <definedName name="Excel_BuiltIn__FilterDatabase_11" localSheetId="19">#REF!</definedName>
    <definedName name="Excel_BuiltIn__FilterDatabase_11" localSheetId="34">#REF!</definedName>
    <definedName name="Excel_BuiltIn__FilterDatabase_11" localSheetId="43">#REF!</definedName>
    <definedName name="Excel_BuiltIn__FilterDatabase_11" localSheetId="38">#REF!</definedName>
    <definedName name="Excel_BuiltIn__FilterDatabase_11" localSheetId="23">#REF!</definedName>
    <definedName name="Excel_BuiltIn__FilterDatabase_11" localSheetId="12">#REF!</definedName>
    <definedName name="Excel_BuiltIn__FilterDatabase_11" localSheetId="27">#REF!</definedName>
    <definedName name="Excel_BuiltIn__FilterDatabase_11" localSheetId="42">#REF!</definedName>
    <definedName name="Excel_BuiltIn__FilterDatabase_11" localSheetId="18">#REF!</definedName>
    <definedName name="Excel_BuiltIn__FilterDatabase_11" localSheetId="33">#REF!</definedName>
    <definedName name="Excel_BuiltIn__FilterDatabase_11" localSheetId="17">#REF!</definedName>
    <definedName name="Excel_BuiltIn__FilterDatabase_11" localSheetId="4">#REF!</definedName>
    <definedName name="Excel_BuiltIn__FilterDatabase_11" localSheetId="0">#REF!</definedName>
    <definedName name="Excel_BuiltIn__FilterDatabase_11" localSheetId="6">#REF!</definedName>
    <definedName name="Excel_BuiltIn__FilterDatabase_11" localSheetId="8">#REF!</definedName>
    <definedName name="Excel_BuiltIn__FilterDatabase_11" localSheetId="7">#REF!</definedName>
    <definedName name="Excel_BuiltIn__FilterDatabase_11" localSheetId="2">#REF!</definedName>
    <definedName name="Excel_BuiltIn__FilterDatabase_11" localSheetId="1">#REF!</definedName>
    <definedName name="Excel_BuiltIn__FilterDatabase_11">#REF!</definedName>
    <definedName name="Excel_BuiltIn__FilterDatabase_12" localSheetId="22">#REF!</definedName>
    <definedName name="Excel_BuiltIn__FilterDatabase_12" localSheetId="16">#REF!</definedName>
    <definedName name="Excel_BuiltIn__FilterDatabase_12" localSheetId="37">#REF!</definedName>
    <definedName name="Excel_BuiltIn__FilterDatabase_12" localSheetId="11">#REF!</definedName>
    <definedName name="Excel_BuiltIn__FilterDatabase_12" localSheetId="41">#REF!</definedName>
    <definedName name="Excel_BuiltIn__FilterDatabase_12" localSheetId="26">#REF!</definedName>
    <definedName name="Excel_BuiltIn__FilterDatabase_12" localSheetId="15">#REF!</definedName>
    <definedName name="Excel_BuiltIn__FilterDatabase_12" localSheetId="32">#REF!</definedName>
    <definedName name="Excel_BuiltIn__FilterDatabase_12" localSheetId="21">#REF!</definedName>
    <definedName name="Excel_BuiltIn__FilterDatabase_12" localSheetId="36">#REF!</definedName>
    <definedName name="Excel_BuiltIn__FilterDatabase_12" localSheetId="10">#REF!</definedName>
    <definedName name="Excel_BuiltIn__FilterDatabase_12" localSheetId="40">#REF!</definedName>
    <definedName name="Excel_BuiltIn__FilterDatabase_12" localSheetId="25">#REF!</definedName>
    <definedName name="Excel_BuiltIn__FilterDatabase_12" localSheetId="14">#REF!</definedName>
    <definedName name="Excel_BuiltIn__FilterDatabase_12" localSheetId="9">#REF!</definedName>
    <definedName name="Excel_BuiltIn__FilterDatabase_12" localSheetId="31">#REF!</definedName>
    <definedName name="Excel_BuiltIn__FilterDatabase_12" localSheetId="30">#REF!</definedName>
    <definedName name="Excel_BuiltIn__FilterDatabase_12" localSheetId="29">#REF!</definedName>
    <definedName name="Excel_BuiltIn__FilterDatabase_12" localSheetId="20">#REF!</definedName>
    <definedName name="Excel_BuiltIn__FilterDatabase_12" localSheetId="35">#REF!</definedName>
    <definedName name="Excel_BuiltIn__FilterDatabase_12" localSheetId="39">#REF!</definedName>
    <definedName name="Excel_BuiltIn__FilterDatabase_12" localSheetId="24">#REF!</definedName>
    <definedName name="Excel_BuiltIn__FilterDatabase_12" localSheetId="13">#REF!</definedName>
    <definedName name="Excel_BuiltIn__FilterDatabase_12" localSheetId="28">#REF!</definedName>
    <definedName name="Excel_BuiltIn__FilterDatabase_12" localSheetId="19">#REF!</definedName>
    <definedName name="Excel_BuiltIn__FilterDatabase_12" localSheetId="34">#REF!</definedName>
    <definedName name="Excel_BuiltIn__FilterDatabase_12" localSheetId="43">#REF!</definedName>
    <definedName name="Excel_BuiltIn__FilterDatabase_12" localSheetId="38">#REF!</definedName>
    <definedName name="Excel_BuiltIn__FilterDatabase_12" localSheetId="23">#REF!</definedName>
    <definedName name="Excel_BuiltIn__FilterDatabase_12" localSheetId="12">#REF!</definedName>
    <definedName name="Excel_BuiltIn__FilterDatabase_12" localSheetId="27">#REF!</definedName>
    <definedName name="Excel_BuiltIn__FilterDatabase_12" localSheetId="42">#REF!</definedName>
    <definedName name="Excel_BuiltIn__FilterDatabase_12" localSheetId="18">#REF!</definedName>
    <definedName name="Excel_BuiltIn__FilterDatabase_12" localSheetId="33">#REF!</definedName>
    <definedName name="Excel_BuiltIn__FilterDatabase_12" localSheetId="17">#REF!</definedName>
    <definedName name="Excel_BuiltIn__FilterDatabase_12" localSheetId="4">#REF!</definedName>
    <definedName name="Excel_BuiltIn__FilterDatabase_12" localSheetId="0">#REF!</definedName>
    <definedName name="Excel_BuiltIn__FilterDatabase_12" localSheetId="6">#REF!</definedName>
    <definedName name="Excel_BuiltIn__FilterDatabase_12" localSheetId="8">#REF!</definedName>
    <definedName name="Excel_BuiltIn__FilterDatabase_12" localSheetId="7">#REF!</definedName>
    <definedName name="Excel_BuiltIn__FilterDatabase_12" localSheetId="2">#REF!</definedName>
    <definedName name="Excel_BuiltIn__FilterDatabase_12" localSheetId="1">#REF!</definedName>
    <definedName name="Excel_BuiltIn__FilterDatabase_12">#REF!</definedName>
    <definedName name="Excel_BuiltIn__FilterDatabase_13" localSheetId="22">#REF!</definedName>
    <definedName name="Excel_BuiltIn__FilterDatabase_13" localSheetId="16">#REF!</definedName>
    <definedName name="Excel_BuiltIn__FilterDatabase_13" localSheetId="37">#REF!</definedName>
    <definedName name="Excel_BuiltIn__FilterDatabase_13" localSheetId="11">#REF!</definedName>
    <definedName name="Excel_BuiltIn__FilterDatabase_13" localSheetId="41">#REF!</definedName>
    <definedName name="Excel_BuiltIn__FilterDatabase_13" localSheetId="26">#REF!</definedName>
    <definedName name="Excel_BuiltIn__FilterDatabase_13" localSheetId="15">#REF!</definedName>
    <definedName name="Excel_BuiltIn__FilterDatabase_13" localSheetId="32">#REF!</definedName>
    <definedName name="Excel_BuiltIn__FilterDatabase_13" localSheetId="21">#REF!</definedName>
    <definedName name="Excel_BuiltIn__FilterDatabase_13" localSheetId="36">#REF!</definedName>
    <definedName name="Excel_BuiltIn__FilterDatabase_13" localSheetId="10">#REF!</definedName>
    <definedName name="Excel_BuiltIn__FilterDatabase_13" localSheetId="40">#REF!</definedName>
    <definedName name="Excel_BuiltIn__FilterDatabase_13" localSheetId="25">#REF!</definedName>
    <definedName name="Excel_BuiltIn__FilterDatabase_13" localSheetId="14">#REF!</definedName>
    <definedName name="Excel_BuiltIn__FilterDatabase_13" localSheetId="9">#REF!</definedName>
    <definedName name="Excel_BuiltIn__FilterDatabase_13" localSheetId="31">#REF!</definedName>
    <definedName name="Excel_BuiltIn__FilterDatabase_13" localSheetId="30">#REF!</definedName>
    <definedName name="Excel_BuiltIn__FilterDatabase_13" localSheetId="29">#REF!</definedName>
    <definedName name="Excel_BuiltIn__FilterDatabase_13" localSheetId="20">#REF!</definedName>
    <definedName name="Excel_BuiltIn__FilterDatabase_13" localSheetId="35">#REF!</definedName>
    <definedName name="Excel_BuiltIn__FilterDatabase_13" localSheetId="39">#REF!</definedName>
    <definedName name="Excel_BuiltIn__FilterDatabase_13" localSheetId="24">#REF!</definedName>
    <definedName name="Excel_BuiltIn__FilterDatabase_13" localSheetId="13">#REF!</definedName>
    <definedName name="Excel_BuiltIn__FilterDatabase_13" localSheetId="28">#REF!</definedName>
    <definedName name="Excel_BuiltIn__FilterDatabase_13" localSheetId="19">#REF!</definedName>
    <definedName name="Excel_BuiltIn__FilterDatabase_13" localSheetId="34">#REF!</definedName>
    <definedName name="Excel_BuiltIn__FilterDatabase_13" localSheetId="43">#REF!</definedName>
    <definedName name="Excel_BuiltIn__FilterDatabase_13" localSheetId="38">#REF!</definedName>
    <definedName name="Excel_BuiltIn__FilterDatabase_13" localSheetId="23">#REF!</definedName>
    <definedName name="Excel_BuiltIn__FilterDatabase_13" localSheetId="12">#REF!</definedName>
    <definedName name="Excel_BuiltIn__FilterDatabase_13" localSheetId="27">#REF!</definedName>
    <definedName name="Excel_BuiltIn__FilterDatabase_13" localSheetId="42">#REF!</definedName>
    <definedName name="Excel_BuiltIn__FilterDatabase_13" localSheetId="18">#REF!</definedName>
    <definedName name="Excel_BuiltIn__FilterDatabase_13" localSheetId="33">#REF!</definedName>
    <definedName name="Excel_BuiltIn__FilterDatabase_13" localSheetId="17">#REF!</definedName>
    <definedName name="Excel_BuiltIn__FilterDatabase_13" localSheetId="4">#REF!</definedName>
    <definedName name="Excel_BuiltIn__FilterDatabase_13" localSheetId="0">#REF!</definedName>
    <definedName name="Excel_BuiltIn__FilterDatabase_13" localSheetId="6">#REF!</definedName>
    <definedName name="Excel_BuiltIn__FilterDatabase_13" localSheetId="8">#REF!</definedName>
    <definedName name="Excel_BuiltIn__FilterDatabase_13" localSheetId="7">#REF!</definedName>
    <definedName name="Excel_BuiltIn__FilterDatabase_13" localSheetId="2">#REF!</definedName>
    <definedName name="Excel_BuiltIn__FilterDatabase_13" localSheetId="1">#REF!</definedName>
    <definedName name="Excel_BuiltIn__FilterDatabase_13">#REF!</definedName>
    <definedName name="Excel_BuiltIn__FilterDatabase_14" localSheetId="22">#REF!</definedName>
    <definedName name="Excel_BuiltIn__FilterDatabase_14" localSheetId="16">#REF!</definedName>
    <definedName name="Excel_BuiltIn__FilterDatabase_14" localSheetId="37">#REF!</definedName>
    <definedName name="Excel_BuiltIn__FilterDatabase_14" localSheetId="11">#REF!</definedName>
    <definedName name="Excel_BuiltIn__FilterDatabase_14" localSheetId="41">#REF!</definedName>
    <definedName name="Excel_BuiltIn__FilterDatabase_14" localSheetId="26">#REF!</definedName>
    <definedName name="Excel_BuiltIn__FilterDatabase_14" localSheetId="15">#REF!</definedName>
    <definedName name="Excel_BuiltIn__FilterDatabase_14" localSheetId="32">#REF!</definedName>
    <definedName name="Excel_BuiltIn__FilterDatabase_14" localSheetId="21">#REF!</definedName>
    <definedName name="Excel_BuiltIn__FilterDatabase_14" localSheetId="36">#REF!</definedName>
    <definedName name="Excel_BuiltIn__FilterDatabase_14" localSheetId="10">#REF!</definedName>
    <definedName name="Excel_BuiltIn__FilterDatabase_14" localSheetId="40">#REF!</definedName>
    <definedName name="Excel_BuiltIn__FilterDatabase_14" localSheetId="25">#REF!</definedName>
    <definedName name="Excel_BuiltIn__FilterDatabase_14" localSheetId="14">#REF!</definedName>
    <definedName name="Excel_BuiltIn__FilterDatabase_14" localSheetId="9">#REF!</definedName>
    <definedName name="Excel_BuiltIn__FilterDatabase_14" localSheetId="31">#REF!</definedName>
    <definedName name="Excel_BuiltIn__FilterDatabase_14" localSheetId="30">#REF!</definedName>
    <definedName name="Excel_BuiltIn__FilterDatabase_14" localSheetId="29">#REF!</definedName>
    <definedName name="Excel_BuiltIn__FilterDatabase_14" localSheetId="20">#REF!</definedName>
    <definedName name="Excel_BuiltIn__FilterDatabase_14" localSheetId="35">#REF!</definedName>
    <definedName name="Excel_BuiltIn__FilterDatabase_14" localSheetId="39">#REF!</definedName>
    <definedName name="Excel_BuiltIn__FilterDatabase_14" localSheetId="24">#REF!</definedName>
    <definedName name="Excel_BuiltIn__FilterDatabase_14" localSheetId="13">#REF!</definedName>
    <definedName name="Excel_BuiltIn__FilterDatabase_14" localSheetId="28">#REF!</definedName>
    <definedName name="Excel_BuiltIn__FilterDatabase_14" localSheetId="19">#REF!</definedName>
    <definedName name="Excel_BuiltIn__FilterDatabase_14" localSheetId="34">#REF!</definedName>
    <definedName name="Excel_BuiltIn__FilterDatabase_14" localSheetId="43">#REF!</definedName>
    <definedName name="Excel_BuiltIn__FilterDatabase_14" localSheetId="38">#REF!</definedName>
    <definedName name="Excel_BuiltIn__FilterDatabase_14" localSheetId="23">#REF!</definedName>
    <definedName name="Excel_BuiltIn__FilterDatabase_14" localSheetId="12">#REF!</definedName>
    <definedName name="Excel_BuiltIn__FilterDatabase_14" localSheetId="27">#REF!</definedName>
    <definedName name="Excel_BuiltIn__FilterDatabase_14" localSheetId="42">#REF!</definedName>
    <definedName name="Excel_BuiltIn__FilterDatabase_14" localSheetId="18">#REF!</definedName>
    <definedName name="Excel_BuiltIn__FilterDatabase_14" localSheetId="33">#REF!</definedName>
    <definedName name="Excel_BuiltIn__FilterDatabase_14" localSheetId="17">#REF!</definedName>
    <definedName name="Excel_BuiltIn__FilterDatabase_14" localSheetId="4">#REF!</definedName>
    <definedName name="Excel_BuiltIn__FilterDatabase_14" localSheetId="0">#REF!</definedName>
    <definedName name="Excel_BuiltIn__FilterDatabase_14" localSheetId="6">#REF!</definedName>
    <definedName name="Excel_BuiltIn__FilterDatabase_14" localSheetId="8">#REF!</definedName>
    <definedName name="Excel_BuiltIn__FilterDatabase_14" localSheetId="7">#REF!</definedName>
    <definedName name="Excel_BuiltIn__FilterDatabase_14" localSheetId="2">#REF!</definedName>
    <definedName name="Excel_BuiltIn__FilterDatabase_14" localSheetId="1">#REF!</definedName>
    <definedName name="Excel_BuiltIn__FilterDatabase_14">#REF!</definedName>
    <definedName name="Excel_BuiltIn__FilterDatabase_15" localSheetId="22">#REF!</definedName>
    <definedName name="Excel_BuiltIn__FilterDatabase_15" localSheetId="16">#REF!</definedName>
    <definedName name="Excel_BuiltIn__FilterDatabase_15" localSheetId="37">#REF!</definedName>
    <definedName name="Excel_BuiltIn__FilterDatabase_15" localSheetId="11">#REF!</definedName>
    <definedName name="Excel_BuiltIn__FilterDatabase_15" localSheetId="41">#REF!</definedName>
    <definedName name="Excel_BuiltIn__FilterDatabase_15" localSheetId="26">#REF!</definedName>
    <definedName name="Excel_BuiltIn__FilterDatabase_15" localSheetId="15">#REF!</definedName>
    <definedName name="Excel_BuiltIn__FilterDatabase_15" localSheetId="32">#REF!</definedName>
    <definedName name="Excel_BuiltIn__FilterDatabase_15" localSheetId="21">#REF!</definedName>
    <definedName name="Excel_BuiltIn__FilterDatabase_15" localSheetId="36">#REF!</definedName>
    <definedName name="Excel_BuiltIn__FilterDatabase_15" localSheetId="10">#REF!</definedName>
    <definedName name="Excel_BuiltIn__FilterDatabase_15" localSheetId="40">#REF!</definedName>
    <definedName name="Excel_BuiltIn__FilterDatabase_15" localSheetId="25">#REF!</definedName>
    <definedName name="Excel_BuiltIn__FilterDatabase_15" localSheetId="14">#REF!</definedName>
    <definedName name="Excel_BuiltIn__FilterDatabase_15" localSheetId="9">#REF!</definedName>
    <definedName name="Excel_BuiltIn__FilterDatabase_15" localSheetId="31">#REF!</definedName>
    <definedName name="Excel_BuiltIn__FilterDatabase_15" localSheetId="30">#REF!</definedName>
    <definedName name="Excel_BuiltIn__FilterDatabase_15" localSheetId="29">#REF!</definedName>
    <definedName name="Excel_BuiltIn__FilterDatabase_15" localSheetId="20">#REF!</definedName>
    <definedName name="Excel_BuiltIn__FilterDatabase_15" localSheetId="35">#REF!</definedName>
    <definedName name="Excel_BuiltIn__FilterDatabase_15" localSheetId="39">#REF!</definedName>
    <definedName name="Excel_BuiltIn__FilterDatabase_15" localSheetId="24">#REF!</definedName>
    <definedName name="Excel_BuiltIn__FilterDatabase_15" localSheetId="13">#REF!</definedName>
    <definedName name="Excel_BuiltIn__FilterDatabase_15" localSheetId="28">#REF!</definedName>
    <definedName name="Excel_BuiltIn__FilterDatabase_15" localSheetId="19">#REF!</definedName>
    <definedName name="Excel_BuiltIn__FilterDatabase_15" localSheetId="34">#REF!</definedName>
    <definedName name="Excel_BuiltIn__FilterDatabase_15" localSheetId="43">#REF!</definedName>
    <definedName name="Excel_BuiltIn__FilterDatabase_15" localSheetId="38">#REF!</definedName>
    <definedName name="Excel_BuiltIn__FilterDatabase_15" localSheetId="23">#REF!</definedName>
    <definedName name="Excel_BuiltIn__FilterDatabase_15" localSheetId="12">#REF!</definedName>
    <definedName name="Excel_BuiltIn__FilterDatabase_15" localSheetId="27">#REF!</definedName>
    <definedName name="Excel_BuiltIn__FilterDatabase_15" localSheetId="42">#REF!</definedName>
    <definedName name="Excel_BuiltIn__FilterDatabase_15" localSheetId="18">#REF!</definedName>
    <definedName name="Excel_BuiltIn__FilterDatabase_15" localSheetId="33">#REF!</definedName>
    <definedName name="Excel_BuiltIn__FilterDatabase_15" localSheetId="17">#REF!</definedName>
    <definedName name="Excel_BuiltIn__FilterDatabase_15" localSheetId="4">#REF!</definedName>
    <definedName name="Excel_BuiltIn__FilterDatabase_15" localSheetId="0">#REF!</definedName>
    <definedName name="Excel_BuiltIn__FilterDatabase_15" localSheetId="6">#REF!</definedName>
    <definedName name="Excel_BuiltIn__FilterDatabase_15" localSheetId="8">#REF!</definedName>
    <definedName name="Excel_BuiltIn__FilterDatabase_15" localSheetId="7">#REF!</definedName>
    <definedName name="Excel_BuiltIn__FilterDatabase_15" localSheetId="2">#REF!</definedName>
    <definedName name="Excel_BuiltIn__FilterDatabase_15" localSheetId="1">#REF!</definedName>
    <definedName name="Excel_BuiltIn__FilterDatabase_15">#REF!</definedName>
    <definedName name="Excel_BuiltIn__FilterDatabase_16" localSheetId="22">#REF!</definedName>
    <definedName name="Excel_BuiltIn__FilterDatabase_16" localSheetId="16">#REF!</definedName>
    <definedName name="Excel_BuiltIn__FilterDatabase_16" localSheetId="37">#REF!</definedName>
    <definedName name="Excel_BuiltIn__FilterDatabase_16" localSheetId="11">#REF!</definedName>
    <definedName name="Excel_BuiltIn__FilterDatabase_16" localSheetId="41">#REF!</definedName>
    <definedName name="Excel_BuiltIn__FilterDatabase_16" localSheetId="26">#REF!</definedName>
    <definedName name="Excel_BuiltIn__FilterDatabase_16" localSheetId="15">#REF!</definedName>
    <definedName name="Excel_BuiltIn__FilterDatabase_16" localSheetId="32">#REF!</definedName>
    <definedName name="Excel_BuiltIn__FilterDatabase_16" localSheetId="21">#REF!</definedName>
    <definedName name="Excel_BuiltIn__FilterDatabase_16" localSheetId="36">#REF!</definedName>
    <definedName name="Excel_BuiltIn__FilterDatabase_16" localSheetId="10">#REF!</definedName>
    <definedName name="Excel_BuiltIn__FilterDatabase_16" localSheetId="40">#REF!</definedName>
    <definedName name="Excel_BuiltIn__FilterDatabase_16" localSheetId="25">#REF!</definedName>
    <definedName name="Excel_BuiltIn__FilterDatabase_16" localSheetId="14">#REF!</definedName>
    <definedName name="Excel_BuiltIn__FilterDatabase_16" localSheetId="9">#REF!</definedName>
    <definedName name="Excel_BuiltIn__FilterDatabase_16" localSheetId="31">#REF!</definedName>
    <definedName name="Excel_BuiltIn__FilterDatabase_16" localSheetId="30">#REF!</definedName>
    <definedName name="Excel_BuiltIn__FilterDatabase_16" localSheetId="29">#REF!</definedName>
    <definedName name="Excel_BuiltIn__FilterDatabase_16" localSheetId="20">#REF!</definedName>
    <definedName name="Excel_BuiltIn__FilterDatabase_16" localSheetId="35">#REF!</definedName>
    <definedName name="Excel_BuiltIn__FilterDatabase_16" localSheetId="39">#REF!</definedName>
    <definedName name="Excel_BuiltIn__FilterDatabase_16" localSheetId="24">#REF!</definedName>
    <definedName name="Excel_BuiltIn__FilterDatabase_16" localSheetId="13">#REF!</definedName>
    <definedName name="Excel_BuiltIn__FilterDatabase_16" localSheetId="28">#REF!</definedName>
    <definedName name="Excel_BuiltIn__FilterDatabase_16" localSheetId="19">#REF!</definedName>
    <definedName name="Excel_BuiltIn__FilterDatabase_16" localSheetId="34">#REF!</definedName>
    <definedName name="Excel_BuiltIn__FilterDatabase_16" localSheetId="43">#REF!</definedName>
    <definedName name="Excel_BuiltIn__FilterDatabase_16" localSheetId="38">#REF!</definedName>
    <definedName name="Excel_BuiltIn__FilterDatabase_16" localSheetId="23">#REF!</definedName>
    <definedName name="Excel_BuiltIn__FilterDatabase_16" localSheetId="12">#REF!</definedName>
    <definedName name="Excel_BuiltIn__FilterDatabase_16" localSheetId="27">#REF!</definedName>
    <definedName name="Excel_BuiltIn__FilterDatabase_16" localSheetId="42">#REF!</definedName>
    <definedName name="Excel_BuiltIn__FilterDatabase_16" localSheetId="18">#REF!</definedName>
    <definedName name="Excel_BuiltIn__FilterDatabase_16" localSheetId="33">#REF!</definedName>
    <definedName name="Excel_BuiltIn__FilterDatabase_16" localSheetId="17">#REF!</definedName>
    <definedName name="Excel_BuiltIn__FilterDatabase_16" localSheetId="4">#REF!</definedName>
    <definedName name="Excel_BuiltIn__FilterDatabase_16" localSheetId="0">#REF!</definedName>
    <definedName name="Excel_BuiltIn__FilterDatabase_16" localSheetId="6">#REF!</definedName>
    <definedName name="Excel_BuiltIn__FilterDatabase_16" localSheetId="8">#REF!</definedName>
    <definedName name="Excel_BuiltIn__FilterDatabase_16" localSheetId="7">#REF!</definedName>
    <definedName name="Excel_BuiltIn__FilterDatabase_16" localSheetId="2">#REF!</definedName>
    <definedName name="Excel_BuiltIn__FilterDatabase_16" localSheetId="1">#REF!</definedName>
    <definedName name="Excel_BuiltIn__FilterDatabase_16">#REF!</definedName>
    <definedName name="Excel_BuiltIn__FilterDatabase_17" localSheetId="22">#REF!</definedName>
    <definedName name="Excel_BuiltIn__FilterDatabase_17" localSheetId="16">#REF!</definedName>
    <definedName name="Excel_BuiltIn__FilterDatabase_17" localSheetId="37">#REF!</definedName>
    <definedName name="Excel_BuiltIn__FilterDatabase_17" localSheetId="11">#REF!</definedName>
    <definedName name="Excel_BuiltIn__FilterDatabase_17" localSheetId="41">#REF!</definedName>
    <definedName name="Excel_BuiltIn__FilterDatabase_17" localSheetId="26">#REF!</definedName>
    <definedName name="Excel_BuiltIn__FilterDatabase_17" localSheetId="15">#REF!</definedName>
    <definedName name="Excel_BuiltIn__FilterDatabase_17" localSheetId="32">#REF!</definedName>
    <definedName name="Excel_BuiltIn__FilterDatabase_17" localSheetId="21">#REF!</definedName>
    <definedName name="Excel_BuiltIn__FilterDatabase_17" localSheetId="36">#REF!</definedName>
    <definedName name="Excel_BuiltIn__FilterDatabase_17" localSheetId="10">#REF!</definedName>
    <definedName name="Excel_BuiltIn__FilterDatabase_17" localSheetId="40">#REF!</definedName>
    <definedName name="Excel_BuiltIn__FilterDatabase_17" localSheetId="25">#REF!</definedName>
    <definedName name="Excel_BuiltIn__FilterDatabase_17" localSheetId="14">#REF!</definedName>
    <definedName name="Excel_BuiltIn__FilterDatabase_17" localSheetId="9">#REF!</definedName>
    <definedName name="Excel_BuiltIn__FilterDatabase_17" localSheetId="31">#REF!</definedName>
    <definedName name="Excel_BuiltIn__FilterDatabase_17" localSheetId="30">#REF!</definedName>
    <definedName name="Excel_BuiltIn__FilterDatabase_17" localSheetId="29">#REF!</definedName>
    <definedName name="Excel_BuiltIn__FilterDatabase_17" localSheetId="20">#REF!</definedName>
    <definedName name="Excel_BuiltIn__FilterDatabase_17" localSheetId="35">#REF!</definedName>
    <definedName name="Excel_BuiltIn__FilterDatabase_17" localSheetId="39">#REF!</definedName>
    <definedName name="Excel_BuiltIn__FilterDatabase_17" localSheetId="24">#REF!</definedName>
    <definedName name="Excel_BuiltIn__FilterDatabase_17" localSheetId="13">#REF!</definedName>
    <definedName name="Excel_BuiltIn__FilterDatabase_17" localSheetId="28">#REF!</definedName>
    <definedName name="Excel_BuiltIn__FilterDatabase_17" localSheetId="19">#REF!</definedName>
    <definedName name="Excel_BuiltIn__FilterDatabase_17" localSheetId="34">#REF!</definedName>
    <definedName name="Excel_BuiltIn__FilterDatabase_17" localSheetId="43">#REF!</definedName>
    <definedName name="Excel_BuiltIn__FilterDatabase_17" localSheetId="38">#REF!</definedName>
    <definedName name="Excel_BuiltIn__FilterDatabase_17" localSheetId="23">#REF!</definedName>
    <definedName name="Excel_BuiltIn__FilterDatabase_17" localSheetId="12">#REF!</definedName>
    <definedName name="Excel_BuiltIn__FilterDatabase_17" localSheetId="27">#REF!</definedName>
    <definedName name="Excel_BuiltIn__FilterDatabase_17" localSheetId="42">#REF!</definedName>
    <definedName name="Excel_BuiltIn__FilterDatabase_17" localSheetId="18">#REF!</definedName>
    <definedName name="Excel_BuiltIn__FilterDatabase_17" localSheetId="33">#REF!</definedName>
    <definedName name="Excel_BuiltIn__FilterDatabase_17" localSheetId="17">#REF!</definedName>
    <definedName name="Excel_BuiltIn__FilterDatabase_17" localSheetId="4">#REF!</definedName>
    <definedName name="Excel_BuiltIn__FilterDatabase_17" localSheetId="0">#REF!</definedName>
    <definedName name="Excel_BuiltIn__FilterDatabase_17" localSheetId="6">#REF!</definedName>
    <definedName name="Excel_BuiltIn__FilterDatabase_17" localSheetId="8">#REF!</definedName>
    <definedName name="Excel_BuiltIn__FilterDatabase_17" localSheetId="7">#REF!</definedName>
    <definedName name="Excel_BuiltIn__FilterDatabase_17" localSheetId="2">#REF!</definedName>
    <definedName name="Excel_BuiltIn__FilterDatabase_17" localSheetId="1">#REF!</definedName>
    <definedName name="Excel_BuiltIn__FilterDatabase_17">#REF!</definedName>
    <definedName name="Excel_BuiltIn__FilterDatabase_18" localSheetId="22">#REF!</definedName>
    <definedName name="Excel_BuiltIn__FilterDatabase_18" localSheetId="16">#REF!</definedName>
    <definedName name="Excel_BuiltIn__FilterDatabase_18" localSheetId="37">#REF!</definedName>
    <definedName name="Excel_BuiltIn__FilterDatabase_18" localSheetId="11">#REF!</definedName>
    <definedName name="Excel_BuiltIn__FilterDatabase_18" localSheetId="41">#REF!</definedName>
    <definedName name="Excel_BuiltIn__FilterDatabase_18" localSheetId="26">#REF!</definedName>
    <definedName name="Excel_BuiltIn__FilterDatabase_18" localSheetId="15">#REF!</definedName>
    <definedName name="Excel_BuiltIn__FilterDatabase_18" localSheetId="32">#REF!</definedName>
    <definedName name="Excel_BuiltIn__FilterDatabase_18" localSheetId="21">#REF!</definedName>
    <definedName name="Excel_BuiltIn__FilterDatabase_18" localSheetId="36">#REF!</definedName>
    <definedName name="Excel_BuiltIn__FilterDatabase_18" localSheetId="10">#REF!</definedName>
    <definedName name="Excel_BuiltIn__FilterDatabase_18" localSheetId="40">#REF!</definedName>
    <definedName name="Excel_BuiltIn__FilterDatabase_18" localSheetId="25">#REF!</definedName>
    <definedName name="Excel_BuiltIn__FilterDatabase_18" localSheetId="14">#REF!</definedName>
    <definedName name="Excel_BuiltIn__FilterDatabase_18" localSheetId="9">#REF!</definedName>
    <definedName name="Excel_BuiltIn__FilterDatabase_18" localSheetId="31">#REF!</definedName>
    <definedName name="Excel_BuiltIn__FilterDatabase_18" localSheetId="30">#REF!</definedName>
    <definedName name="Excel_BuiltIn__FilterDatabase_18" localSheetId="29">#REF!</definedName>
    <definedName name="Excel_BuiltIn__FilterDatabase_18" localSheetId="20">#REF!</definedName>
    <definedName name="Excel_BuiltIn__FilterDatabase_18" localSheetId="35">#REF!</definedName>
    <definedName name="Excel_BuiltIn__FilterDatabase_18" localSheetId="39">#REF!</definedName>
    <definedName name="Excel_BuiltIn__FilterDatabase_18" localSheetId="24">#REF!</definedName>
    <definedName name="Excel_BuiltIn__FilterDatabase_18" localSheetId="13">#REF!</definedName>
    <definedName name="Excel_BuiltIn__FilterDatabase_18" localSheetId="28">#REF!</definedName>
    <definedName name="Excel_BuiltIn__FilterDatabase_18" localSheetId="19">#REF!</definedName>
    <definedName name="Excel_BuiltIn__FilterDatabase_18" localSheetId="34">#REF!</definedName>
    <definedName name="Excel_BuiltIn__FilterDatabase_18" localSheetId="43">#REF!</definedName>
    <definedName name="Excel_BuiltIn__FilterDatabase_18" localSheetId="38">#REF!</definedName>
    <definedName name="Excel_BuiltIn__FilterDatabase_18" localSheetId="23">#REF!</definedName>
    <definedName name="Excel_BuiltIn__FilterDatabase_18" localSheetId="12">#REF!</definedName>
    <definedName name="Excel_BuiltIn__FilterDatabase_18" localSheetId="27">#REF!</definedName>
    <definedName name="Excel_BuiltIn__FilterDatabase_18" localSheetId="42">#REF!</definedName>
    <definedName name="Excel_BuiltIn__FilterDatabase_18" localSheetId="18">#REF!</definedName>
    <definedName name="Excel_BuiltIn__FilterDatabase_18" localSheetId="33">#REF!</definedName>
    <definedName name="Excel_BuiltIn__FilterDatabase_18" localSheetId="17">#REF!</definedName>
    <definedName name="Excel_BuiltIn__FilterDatabase_18" localSheetId="4">#REF!</definedName>
    <definedName name="Excel_BuiltIn__FilterDatabase_18" localSheetId="0">#REF!</definedName>
    <definedName name="Excel_BuiltIn__FilterDatabase_18" localSheetId="6">#REF!</definedName>
    <definedName name="Excel_BuiltIn__FilterDatabase_18" localSheetId="8">#REF!</definedName>
    <definedName name="Excel_BuiltIn__FilterDatabase_18" localSheetId="7">#REF!</definedName>
    <definedName name="Excel_BuiltIn__FilterDatabase_18" localSheetId="2">#REF!</definedName>
    <definedName name="Excel_BuiltIn__FilterDatabase_18" localSheetId="1">#REF!</definedName>
    <definedName name="Excel_BuiltIn__FilterDatabase_18">#REF!</definedName>
    <definedName name="Excel_BuiltIn__FilterDatabase_19" localSheetId="22">#REF!</definedName>
    <definedName name="Excel_BuiltIn__FilterDatabase_19" localSheetId="16">#REF!</definedName>
    <definedName name="Excel_BuiltIn__FilterDatabase_19" localSheetId="37">#REF!</definedName>
    <definedName name="Excel_BuiltIn__FilterDatabase_19" localSheetId="11">#REF!</definedName>
    <definedName name="Excel_BuiltIn__FilterDatabase_19" localSheetId="41">#REF!</definedName>
    <definedName name="Excel_BuiltIn__FilterDatabase_19" localSheetId="26">#REF!</definedName>
    <definedName name="Excel_BuiltIn__FilterDatabase_19" localSheetId="15">#REF!</definedName>
    <definedName name="Excel_BuiltIn__FilterDatabase_19" localSheetId="32">#REF!</definedName>
    <definedName name="Excel_BuiltIn__FilterDatabase_19" localSheetId="21">#REF!</definedName>
    <definedName name="Excel_BuiltIn__FilterDatabase_19" localSheetId="36">#REF!</definedName>
    <definedName name="Excel_BuiltIn__FilterDatabase_19" localSheetId="10">#REF!</definedName>
    <definedName name="Excel_BuiltIn__FilterDatabase_19" localSheetId="40">#REF!</definedName>
    <definedName name="Excel_BuiltIn__FilterDatabase_19" localSheetId="25">#REF!</definedName>
    <definedName name="Excel_BuiltIn__FilterDatabase_19" localSheetId="14">#REF!</definedName>
    <definedName name="Excel_BuiltIn__FilterDatabase_19" localSheetId="9">#REF!</definedName>
    <definedName name="Excel_BuiltIn__FilterDatabase_19" localSheetId="31">#REF!</definedName>
    <definedName name="Excel_BuiltIn__FilterDatabase_19" localSheetId="30">#REF!</definedName>
    <definedName name="Excel_BuiltIn__FilterDatabase_19" localSheetId="29">#REF!</definedName>
    <definedName name="Excel_BuiltIn__FilterDatabase_19" localSheetId="20">#REF!</definedName>
    <definedName name="Excel_BuiltIn__FilterDatabase_19" localSheetId="35">#REF!</definedName>
    <definedName name="Excel_BuiltIn__FilterDatabase_19" localSheetId="39">#REF!</definedName>
    <definedName name="Excel_BuiltIn__FilterDatabase_19" localSheetId="24">#REF!</definedName>
    <definedName name="Excel_BuiltIn__FilterDatabase_19" localSheetId="13">#REF!</definedName>
    <definedName name="Excel_BuiltIn__FilterDatabase_19" localSheetId="28">#REF!</definedName>
    <definedName name="Excel_BuiltIn__FilterDatabase_19" localSheetId="19">#REF!</definedName>
    <definedName name="Excel_BuiltIn__FilterDatabase_19" localSheetId="34">#REF!</definedName>
    <definedName name="Excel_BuiltIn__FilterDatabase_19" localSheetId="43">#REF!</definedName>
    <definedName name="Excel_BuiltIn__FilterDatabase_19" localSheetId="38">#REF!</definedName>
    <definedName name="Excel_BuiltIn__FilterDatabase_19" localSheetId="23">#REF!</definedName>
    <definedName name="Excel_BuiltIn__FilterDatabase_19" localSheetId="12">#REF!</definedName>
    <definedName name="Excel_BuiltIn__FilterDatabase_19" localSheetId="27">#REF!</definedName>
    <definedName name="Excel_BuiltIn__FilterDatabase_19" localSheetId="42">#REF!</definedName>
    <definedName name="Excel_BuiltIn__FilterDatabase_19" localSheetId="18">#REF!</definedName>
    <definedName name="Excel_BuiltIn__FilterDatabase_19" localSheetId="33">#REF!</definedName>
    <definedName name="Excel_BuiltIn__FilterDatabase_19" localSheetId="17">#REF!</definedName>
    <definedName name="Excel_BuiltIn__FilterDatabase_19" localSheetId="4">#REF!</definedName>
    <definedName name="Excel_BuiltIn__FilterDatabase_19" localSheetId="0">#REF!</definedName>
    <definedName name="Excel_BuiltIn__FilterDatabase_19" localSheetId="6">#REF!</definedName>
    <definedName name="Excel_BuiltIn__FilterDatabase_19" localSheetId="8">#REF!</definedName>
    <definedName name="Excel_BuiltIn__FilterDatabase_19" localSheetId="7">#REF!</definedName>
    <definedName name="Excel_BuiltIn__FilterDatabase_19" localSheetId="2">#REF!</definedName>
    <definedName name="Excel_BuiltIn__FilterDatabase_19" localSheetId="1">#REF!</definedName>
    <definedName name="Excel_BuiltIn__FilterDatabase_19">#REF!</definedName>
    <definedName name="Excel_BuiltIn__FilterDatabase_20" localSheetId="22">#REF!</definedName>
    <definedName name="Excel_BuiltIn__FilterDatabase_20" localSheetId="16">#REF!</definedName>
    <definedName name="Excel_BuiltIn__FilterDatabase_20" localSheetId="37">#REF!</definedName>
    <definedName name="Excel_BuiltIn__FilterDatabase_20" localSheetId="11">#REF!</definedName>
    <definedName name="Excel_BuiltIn__FilterDatabase_20" localSheetId="41">#REF!</definedName>
    <definedName name="Excel_BuiltIn__FilterDatabase_20" localSheetId="26">#REF!</definedName>
    <definedName name="Excel_BuiltIn__FilterDatabase_20" localSheetId="15">#REF!</definedName>
    <definedName name="Excel_BuiltIn__FilterDatabase_20" localSheetId="32">#REF!</definedName>
    <definedName name="Excel_BuiltIn__FilterDatabase_20" localSheetId="21">#REF!</definedName>
    <definedName name="Excel_BuiltIn__FilterDatabase_20" localSheetId="36">#REF!</definedName>
    <definedName name="Excel_BuiltIn__FilterDatabase_20" localSheetId="10">#REF!</definedName>
    <definedName name="Excel_BuiltIn__FilterDatabase_20" localSheetId="40">#REF!</definedName>
    <definedName name="Excel_BuiltIn__FilterDatabase_20" localSheetId="25">#REF!</definedName>
    <definedName name="Excel_BuiltIn__FilterDatabase_20" localSheetId="14">#REF!</definedName>
    <definedName name="Excel_BuiltIn__FilterDatabase_20" localSheetId="9">#REF!</definedName>
    <definedName name="Excel_BuiltIn__FilterDatabase_20" localSheetId="31">#REF!</definedName>
    <definedName name="Excel_BuiltIn__FilterDatabase_20" localSheetId="30">#REF!</definedName>
    <definedName name="Excel_BuiltIn__FilterDatabase_20" localSheetId="29">#REF!</definedName>
    <definedName name="Excel_BuiltIn__FilterDatabase_20" localSheetId="20">#REF!</definedName>
    <definedName name="Excel_BuiltIn__FilterDatabase_20" localSheetId="35">#REF!</definedName>
    <definedName name="Excel_BuiltIn__FilterDatabase_20" localSheetId="39">#REF!</definedName>
    <definedName name="Excel_BuiltIn__FilterDatabase_20" localSheetId="24">#REF!</definedName>
    <definedName name="Excel_BuiltIn__FilterDatabase_20" localSheetId="13">#REF!</definedName>
    <definedName name="Excel_BuiltIn__FilterDatabase_20" localSheetId="28">#REF!</definedName>
    <definedName name="Excel_BuiltIn__FilterDatabase_20" localSheetId="19">#REF!</definedName>
    <definedName name="Excel_BuiltIn__FilterDatabase_20" localSheetId="34">#REF!</definedName>
    <definedName name="Excel_BuiltIn__FilterDatabase_20" localSheetId="43">#REF!</definedName>
    <definedName name="Excel_BuiltIn__FilterDatabase_20" localSheetId="38">#REF!</definedName>
    <definedName name="Excel_BuiltIn__FilterDatabase_20" localSheetId="23">#REF!</definedName>
    <definedName name="Excel_BuiltIn__FilterDatabase_20" localSheetId="12">#REF!</definedName>
    <definedName name="Excel_BuiltIn__FilterDatabase_20" localSheetId="27">#REF!</definedName>
    <definedName name="Excel_BuiltIn__FilterDatabase_20" localSheetId="42">#REF!</definedName>
    <definedName name="Excel_BuiltIn__FilterDatabase_20" localSheetId="18">#REF!</definedName>
    <definedName name="Excel_BuiltIn__FilterDatabase_20" localSheetId="33">#REF!</definedName>
    <definedName name="Excel_BuiltIn__FilterDatabase_20" localSheetId="17">#REF!</definedName>
    <definedName name="Excel_BuiltIn__FilterDatabase_20" localSheetId="4">#REF!</definedName>
    <definedName name="Excel_BuiltIn__FilterDatabase_20" localSheetId="0">#REF!</definedName>
    <definedName name="Excel_BuiltIn__FilterDatabase_20" localSheetId="6">#REF!</definedName>
    <definedName name="Excel_BuiltIn__FilterDatabase_20" localSheetId="8">#REF!</definedName>
    <definedName name="Excel_BuiltIn__FilterDatabase_20" localSheetId="7">#REF!</definedName>
    <definedName name="Excel_BuiltIn__FilterDatabase_20" localSheetId="2">#REF!</definedName>
    <definedName name="Excel_BuiltIn__FilterDatabase_20" localSheetId="1">#REF!</definedName>
    <definedName name="Excel_BuiltIn__FilterDatabase_20">#REF!</definedName>
    <definedName name="Excel_BuiltIn__FilterDatabase_21" localSheetId="22">#REF!</definedName>
    <definedName name="Excel_BuiltIn__FilterDatabase_21" localSheetId="16">#REF!</definedName>
    <definedName name="Excel_BuiltIn__FilterDatabase_21" localSheetId="37">#REF!</definedName>
    <definedName name="Excel_BuiltIn__FilterDatabase_21" localSheetId="11">#REF!</definedName>
    <definedName name="Excel_BuiltIn__FilterDatabase_21" localSheetId="41">#REF!</definedName>
    <definedName name="Excel_BuiltIn__FilterDatabase_21" localSheetId="26">#REF!</definedName>
    <definedName name="Excel_BuiltIn__FilterDatabase_21" localSheetId="15">#REF!</definedName>
    <definedName name="Excel_BuiltIn__FilterDatabase_21" localSheetId="32">#REF!</definedName>
    <definedName name="Excel_BuiltIn__FilterDatabase_21" localSheetId="21">#REF!</definedName>
    <definedName name="Excel_BuiltIn__FilterDatabase_21" localSheetId="36">#REF!</definedName>
    <definedName name="Excel_BuiltIn__FilterDatabase_21" localSheetId="10">#REF!</definedName>
    <definedName name="Excel_BuiltIn__FilterDatabase_21" localSheetId="40">#REF!</definedName>
    <definedName name="Excel_BuiltIn__FilterDatabase_21" localSheetId="25">#REF!</definedName>
    <definedName name="Excel_BuiltIn__FilterDatabase_21" localSheetId="14">#REF!</definedName>
    <definedName name="Excel_BuiltIn__FilterDatabase_21" localSheetId="9">#REF!</definedName>
    <definedName name="Excel_BuiltIn__FilterDatabase_21" localSheetId="31">#REF!</definedName>
    <definedName name="Excel_BuiltIn__FilterDatabase_21" localSheetId="30">#REF!</definedName>
    <definedName name="Excel_BuiltIn__FilterDatabase_21" localSheetId="29">#REF!</definedName>
    <definedName name="Excel_BuiltIn__FilterDatabase_21" localSheetId="20">#REF!</definedName>
    <definedName name="Excel_BuiltIn__FilterDatabase_21" localSheetId="35">#REF!</definedName>
    <definedName name="Excel_BuiltIn__FilterDatabase_21" localSheetId="39">#REF!</definedName>
    <definedName name="Excel_BuiltIn__FilterDatabase_21" localSheetId="24">#REF!</definedName>
    <definedName name="Excel_BuiltIn__FilterDatabase_21" localSheetId="13">#REF!</definedName>
    <definedName name="Excel_BuiltIn__FilterDatabase_21" localSheetId="28">#REF!</definedName>
    <definedName name="Excel_BuiltIn__FilterDatabase_21" localSheetId="19">#REF!</definedName>
    <definedName name="Excel_BuiltIn__FilterDatabase_21" localSheetId="34">#REF!</definedName>
    <definedName name="Excel_BuiltIn__FilterDatabase_21" localSheetId="43">#REF!</definedName>
    <definedName name="Excel_BuiltIn__FilterDatabase_21" localSheetId="38">#REF!</definedName>
    <definedName name="Excel_BuiltIn__FilterDatabase_21" localSheetId="23">#REF!</definedName>
    <definedName name="Excel_BuiltIn__FilterDatabase_21" localSheetId="12">#REF!</definedName>
    <definedName name="Excel_BuiltIn__FilterDatabase_21" localSheetId="27">#REF!</definedName>
    <definedName name="Excel_BuiltIn__FilterDatabase_21" localSheetId="42">#REF!</definedName>
    <definedName name="Excel_BuiltIn__FilterDatabase_21" localSheetId="18">#REF!</definedName>
    <definedName name="Excel_BuiltIn__FilterDatabase_21" localSheetId="33">#REF!</definedName>
    <definedName name="Excel_BuiltIn__FilterDatabase_21" localSheetId="17">#REF!</definedName>
    <definedName name="Excel_BuiltIn__FilterDatabase_21" localSheetId="4">#REF!</definedName>
    <definedName name="Excel_BuiltIn__FilterDatabase_21" localSheetId="0">#REF!</definedName>
    <definedName name="Excel_BuiltIn__FilterDatabase_21" localSheetId="6">#REF!</definedName>
    <definedName name="Excel_BuiltIn__FilterDatabase_21" localSheetId="8">#REF!</definedName>
    <definedName name="Excel_BuiltIn__FilterDatabase_21" localSheetId="7">#REF!</definedName>
    <definedName name="Excel_BuiltIn__FilterDatabase_21" localSheetId="2">#REF!</definedName>
    <definedName name="Excel_BuiltIn__FilterDatabase_21" localSheetId="1">#REF!</definedName>
    <definedName name="Excel_BuiltIn__FilterDatabase_21">#REF!</definedName>
    <definedName name="Excel_BuiltIn__FilterDatabase_22" localSheetId="22">#REF!</definedName>
    <definedName name="Excel_BuiltIn__FilterDatabase_22" localSheetId="16">#REF!</definedName>
    <definedName name="Excel_BuiltIn__FilterDatabase_22" localSheetId="37">#REF!</definedName>
    <definedName name="Excel_BuiltIn__FilterDatabase_22" localSheetId="11">#REF!</definedName>
    <definedName name="Excel_BuiltIn__FilterDatabase_22" localSheetId="41">#REF!</definedName>
    <definedName name="Excel_BuiltIn__FilterDatabase_22" localSheetId="26">#REF!</definedName>
    <definedName name="Excel_BuiltIn__FilterDatabase_22" localSheetId="15">#REF!</definedName>
    <definedName name="Excel_BuiltIn__FilterDatabase_22" localSheetId="32">#REF!</definedName>
    <definedName name="Excel_BuiltIn__FilterDatabase_22" localSheetId="21">#REF!</definedName>
    <definedName name="Excel_BuiltIn__FilterDatabase_22" localSheetId="36">#REF!</definedName>
    <definedName name="Excel_BuiltIn__FilterDatabase_22" localSheetId="10">#REF!</definedName>
    <definedName name="Excel_BuiltIn__FilterDatabase_22" localSheetId="40">#REF!</definedName>
    <definedName name="Excel_BuiltIn__FilterDatabase_22" localSheetId="25">#REF!</definedName>
    <definedName name="Excel_BuiltIn__FilterDatabase_22" localSheetId="14">#REF!</definedName>
    <definedName name="Excel_BuiltIn__FilterDatabase_22" localSheetId="9">#REF!</definedName>
    <definedName name="Excel_BuiltIn__FilterDatabase_22" localSheetId="31">#REF!</definedName>
    <definedName name="Excel_BuiltIn__FilterDatabase_22" localSheetId="30">#REF!</definedName>
    <definedName name="Excel_BuiltIn__FilterDatabase_22" localSheetId="29">#REF!</definedName>
    <definedName name="Excel_BuiltIn__FilterDatabase_22" localSheetId="20">#REF!</definedName>
    <definedName name="Excel_BuiltIn__FilterDatabase_22" localSheetId="35">#REF!</definedName>
    <definedName name="Excel_BuiltIn__FilterDatabase_22" localSheetId="39">#REF!</definedName>
    <definedName name="Excel_BuiltIn__FilterDatabase_22" localSheetId="24">#REF!</definedName>
    <definedName name="Excel_BuiltIn__FilterDatabase_22" localSheetId="13">#REF!</definedName>
    <definedName name="Excel_BuiltIn__FilterDatabase_22" localSheetId="28">#REF!</definedName>
    <definedName name="Excel_BuiltIn__FilterDatabase_22" localSheetId="19">#REF!</definedName>
    <definedName name="Excel_BuiltIn__FilterDatabase_22" localSheetId="34">#REF!</definedName>
    <definedName name="Excel_BuiltIn__FilterDatabase_22" localSheetId="43">#REF!</definedName>
    <definedName name="Excel_BuiltIn__FilterDatabase_22" localSheetId="38">#REF!</definedName>
    <definedName name="Excel_BuiltIn__FilterDatabase_22" localSheetId="23">#REF!</definedName>
    <definedName name="Excel_BuiltIn__FilterDatabase_22" localSheetId="12">#REF!</definedName>
    <definedName name="Excel_BuiltIn__FilterDatabase_22" localSheetId="27">#REF!</definedName>
    <definedName name="Excel_BuiltIn__FilterDatabase_22" localSheetId="42">#REF!</definedName>
    <definedName name="Excel_BuiltIn__FilterDatabase_22" localSheetId="18">#REF!</definedName>
    <definedName name="Excel_BuiltIn__FilterDatabase_22" localSheetId="33">#REF!</definedName>
    <definedName name="Excel_BuiltIn__FilterDatabase_22" localSheetId="17">#REF!</definedName>
    <definedName name="Excel_BuiltIn__FilterDatabase_22" localSheetId="4">#REF!</definedName>
    <definedName name="Excel_BuiltIn__FilterDatabase_22" localSheetId="0">#REF!</definedName>
    <definedName name="Excel_BuiltIn__FilterDatabase_22" localSheetId="6">#REF!</definedName>
    <definedName name="Excel_BuiltIn__FilterDatabase_22" localSheetId="8">#REF!</definedName>
    <definedName name="Excel_BuiltIn__FilterDatabase_22" localSheetId="7">#REF!</definedName>
    <definedName name="Excel_BuiltIn__FilterDatabase_22" localSheetId="2">#REF!</definedName>
    <definedName name="Excel_BuiltIn__FilterDatabase_22" localSheetId="1">#REF!</definedName>
    <definedName name="Excel_BuiltIn__FilterDatabase_22">#REF!</definedName>
    <definedName name="Excel_BuiltIn__FilterDatabase_23" localSheetId="22">#REF!</definedName>
    <definedName name="Excel_BuiltIn__FilterDatabase_23" localSheetId="16">#REF!</definedName>
    <definedName name="Excel_BuiltIn__FilterDatabase_23" localSheetId="37">#REF!</definedName>
    <definedName name="Excel_BuiltIn__FilterDatabase_23" localSheetId="11">#REF!</definedName>
    <definedName name="Excel_BuiltIn__FilterDatabase_23" localSheetId="41">#REF!</definedName>
    <definedName name="Excel_BuiltIn__FilterDatabase_23" localSheetId="26">#REF!</definedName>
    <definedName name="Excel_BuiltIn__FilterDatabase_23" localSheetId="15">#REF!</definedName>
    <definedName name="Excel_BuiltIn__FilterDatabase_23" localSheetId="32">#REF!</definedName>
    <definedName name="Excel_BuiltIn__FilterDatabase_23" localSheetId="21">#REF!</definedName>
    <definedName name="Excel_BuiltIn__FilterDatabase_23" localSheetId="36">#REF!</definedName>
    <definedName name="Excel_BuiltIn__FilterDatabase_23" localSheetId="10">#REF!</definedName>
    <definedName name="Excel_BuiltIn__FilterDatabase_23" localSheetId="40">#REF!</definedName>
    <definedName name="Excel_BuiltIn__FilterDatabase_23" localSheetId="25">#REF!</definedName>
    <definedName name="Excel_BuiltIn__FilterDatabase_23" localSheetId="14">#REF!</definedName>
    <definedName name="Excel_BuiltIn__FilterDatabase_23" localSheetId="9">#REF!</definedName>
    <definedName name="Excel_BuiltIn__FilterDatabase_23" localSheetId="31">#REF!</definedName>
    <definedName name="Excel_BuiltIn__FilterDatabase_23" localSheetId="30">#REF!</definedName>
    <definedName name="Excel_BuiltIn__FilterDatabase_23" localSheetId="29">#REF!</definedName>
    <definedName name="Excel_BuiltIn__FilterDatabase_23" localSheetId="20">#REF!</definedName>
    <definedName name="Excel_BuiltIn__FilterDatabase_23" localSheetId="35">#REF!</definedName>
    <definedName name="Excel_BuiltIn__FilterDatabase_23" localSheetId="39">#REF!</definedName>
    <definedName name="Excel_BuiltIn__FilterDatabase_23" localSheetId="24">#REF!</definedName>
    <definedName name="Excel_BuiltIn__FilterDatabase_23" localSheetId="13">#REF!</definedName>
    <definedName name="Excel_BuiltIn__FilterDatabase_23" localSheetId="28">#REF!</definedName>
    <definedName name="Excel_BuiltIn__FilterDatabase_23" localSheetId="19">#REF!</definedName>
    <definedName name="Excel_BuiltIn__FilterDatabase_23" localSheetId="34">#REF!</definedName>
    <definedName name="Excel_BuiltIn__FilterDatabase_23" localSheetId="43">#REF!</definedName>
    <definedName name="Excel_BuiltIn__FilterDatabase_23" localSheetId="38">#REF!</definedName>
    <definedName name="Excel_BuiltIn__FilterDatabase_23" localSheetId="23">#REF!</definedName>
    <definedName name="Excel_BuiltIn__FilterDatabase_23" localSheetId="12">#REF!</definedName>
    <definedName name="Excel_BuiltIn__FilterDatabase_23" localSheetId="27">#REF!</definedName>
    <definedName name="Excel_BuiltIn__FilterDatabase_23" localSheetId="42">#REF!</definedName>
    <definedName name="Excel_BuiltIn__FilterDatabase_23" localSheetId="18">#REF!</definedName>
    <definedName name="Excel_BuiltIn__FilterDatabase_23" localSheetId="33">#REF!</definedName>
    <definedName name="Excel_BuiltIn__FilterDatabase_23" localSheetId="17">#REF!</definedName>
    <definedName name="Excel_BuiltIn__FilterDatabase_23" localSheetId="4">#REF!</definedName>
    <definedName name="Excel_BuiltIn__FilterDatabase_23" localSheetId="0">#REF!</definedName>
    <definedName name="Excel_BuiltIn__FilterDatabase_23" localSheetId="6">#REF!</definedName>
    <definedName name="Excel_BuiltIn__FilterDatabase_23" localSheetId="8">#REF!</definedName>
    <definedName name="Excel_BuiltIn__FilterDatabase_23" localSheetId="7">#REF!</definedName>
    <definedName name="Excel_BuiltIn__FilterDatabase_23" localSheetId="2">#REF!</definedName>
    <definedName name="Excel_BuiltIn__FilterDatabase_23" localSheetId="1">#REF!</definedName>
    <definedName name="Excel_BuiltIn__FilterDatabase_23">#REF!</definedName>
    <definedName name="Excel_BuiltIn__FilterDatabase_24" localSheetId="22">#REF!</definedName>
    <definedName name="Excel_BuiltIn__FilterDatabase_24" localSheetId="16">#REF!</definedName>
    <definedName name="Excel_BuiltIn__FilterDatabase_24" localSheetId="37">#REF!</definedName>
    <definedName name="Excel_BuiltIn__FilterDatabase_24" localSheetId="11">#REF!</definedName>
    <definedName name="Excel_BuiltIn__FilterDatabase_24" localSheetId="41">#REF!</definedName>
    <definedName name="Excel_BuiltIn__FilterDatabase_24" localSheetId="26">#REF!</definedName>
    <definedName name="Excel_BuiltIn__FilterDatabase_24" localSheetId="15">#REF!</definedName>
    <definedName name="Excel_BuiltIn__FilterDatabase_24" localSheetId="32">#REF!</definedName>
    <definedName name="Excel_BuiltIn__FilterDatabase_24" localSheetId="21">#REF!</definedName>
    <definedName name="Excel_BuiltIn__FilterDatabase_24" localSheetId="36">#REF!</definedName>
    <definedName name="Excel_BuiltIn__FilterDatabase_24" localSheetId="10">#REF!</definedName>
    <definedName name="Excel_BuiltIn__FilterDatabase_24" localSheetId="40">#REF!</definedName>
    <definedName name="Excel_BuiltIn__FilterDatabase_24" localSheetId="25">#REF!</definedName>
    <definedName name="Excel_BuiltIn__FilterDatabase_24" localSheetId="14">#REF!</definedName>
    <definedName name="Excel_BuiltIn__FilterDatabase_24" localSheetId="9">#REF!</definedName>
    <definedName name="Excel_BuiltIn__FilterDatabase_24" localSheetId="31">#REF!</definedName>
    <definedName name="Excel_BuiltIn__FilterDatabase_24" localSheetId="30">#REF!</definedName>
    <definedName name="Excel_BuiltIn__FilterDatabase_24" localSheetId="29">#REF!</definedName>
    <definedName name="Excel_BuiltIn__FilterDatabase_24" localSheetId="20">#REF!</definedName>
    <definedName name="Excel_BuiltIn__FilterDatabase_24" localSheetId="35">#REF!</definedName>
    <definedName name="Excel_BuiltIn__FilterDatabase_24" localSheetId="39">#REF!</definedName>
    <definedName name="Excel_BuiltIn__FilterDatabase_24" localSheetId="24">#REF!</definedName>
    <definedName name="Excel_BuiltIn__FilterDatabase_24" localSheetId="13">#REF!</definedName>
    <definedName name="Excel_BuiltIn__FilterDatabase_24" localSheetId="28">#REF!</definedName>
    <definedName name="Excel_BuiltIn__FilterDatabase_24" localSheetId="19">#REF!</definedName>
    <definedName name="Excel_BuiltIn__FilterDatabase_24" localSheetId="34">#REF!</definedName>
    <definedName name="Excel_BuiltIn__FilterDatabase_24" localSheetId="43">#REF!</definedName>
    <definedName name="Excel_BuiltIn__FilterDatabase_24" localSheetId="38">#REF!</definedName>
    <definedName name="Excel_BuiltIn__FilterDatabase_24" localSheetId="23">#REF!</definedName>
    <definedName name="Excel_BuiltIn__FilterDatabase_24" localSheetId="12">#REF!</definedName>
    <definedName name="Excel_BuiltIn__FilterDatabase_24" localSheetId="27">#REF!</definedName>
    <definedName name="Excel_BuiltIn__FilterDatabase_24" localSheetId="42">#REF!</definedName>
    <definedName name="Excel_BuiltIn__FilterDatabase_24" localSheetId="18">#REF!</definedName>
    <definedName name="Excel_BuiltIn__FilterDatabase_24" localSheetId="33">#REF!</definedName>
    <definedName name="Excel_BuiltIn__FilterDatabase_24" localSheetId="17">#REF!</definedName>
    <definedName name="Excel_BuiltIn__FilterDatabase_24" localSheetId="4">#REF!</definedName>
    <definedName name="Excel_BuiltIn__FilterDatabase_24" localSheetId="0">#REF!</definedName>
    <definedName name="Excel_BuiltIn__FilterDatabase_24" localSheetId="6">#REF!</definedName>
    <definedName name="Excel_BuiltIn__FilterDatabase_24" localSheetId="8">#REF!</definedName>
    <definedName name="Excel_BuiltIn__FilterDatabase_24" localSheetId="7">#REF!</definedName>
    <definedName name="Excel_BuiltIn__FilterDatabase_24" localSheetId="2">#REF!</definedName>
    <definedName name="Excel_BuiltIn__FilterDatabase_24" localSheetId="1">#REF!</definedName>
    <definedName name="Excel_BuiltIn__FilterDatabase_24">#REF!</definedName>
    <definedName name="Excel_BuiltIn__FilterDatabase_25" localSheetId="22">#REF!</definedName>
    <definedName name="Excel_BuiltIn__FilterDatabase_25" localSheetId="16">#REF!</definedName>
    <definedName name="Excel_BuiltIn__FilterDatabase_25" localSheetId="37">#REF!</definedName>
    <definedName name="Excel_BuiltIn__FilterDatabase_25" localSheetId="11">#REF!</definedName>
    <definedName name="Excel_BuiltIn__FilterDatabase_25" localSheetId="41">#REF!</definedName>
    <definedName name="Excel_BuiltIn__FilterDatabase_25" localSheetId="26">#REF!</definedName>
    <definedName name="Excel_BuiltIn__FilterDatabase_25" localSheetId="15">#REF!</definedName>
    <definedName name="Excel_BuiltIn__FilterDatabase_25" localSheetId="32">#REF!</definedName>
    <definedName name="Excel_BuiltIn__FilterDatabase_25" localSheetId="21">#REF!</definedName>
    <definedName name="Excel_BuiltIn__FilterDatabase_25" localSheetId="36">#REF!</definedName>
    <definedName name="Excel_BuiltIn__FilterDatabase_25" localSheetId="10">#REF!</definedName>
    <definedName name="Excel_BuiltIn__FilterDatabase_25" localSheetId="40">#REF!</definedName>
    <definedName name="Excel_BuiltIn__FilterDatabase_25" localSheetId="25">#REF!</definedName>
    <definedName name="Excel_BuiltIn__FilterDatabase_25" localSheetId="14">#REF!</definedName>
    <definedName name="Excel_BuiltIn__FilterDatabase_25" localSheetId="9">#REF!</definedName>
    <definedName name="Excel_BuiltIn__FilterDatabase_25" localSheetId="31">#REF!</definedName>
    <definedName name="Excel_BuiltIn__FilterDatabase_25" localSheetId="30">#REF!</definedName>
    <definedName name="Excel_BuiltIn__FilterDatabase_25" localSheetId="29">#REF!</definedName>
    <definedName name="Excel_BuiltIn__FilterDatabase_25" localSheetId="20">#REF!</definedName>
    <definedName name="Excel_BuiltIn__FilterDatabase_25" localSheetId="35">#REF!</definedName>
    <definedName name="Excel_BuiltIn__FilterDatabase_25" localSheetId="39">#REF!</definedName>
    <definedName name="Excel_BuiltIn__FilterDatabase_25" localSheetId="24">#REF!</definedName>
    <definedName name="Excel_BuiltIn__FilterDatabase_25" localSheetId="13">#REF!</definedName>
    <definedName name="Excel_BuiltIn__FilterDatabase_25" localSheetId="28">#REF!</definedName>
    <definedName name="Excel_BuiltIn__FilterDatabase_25" localSheetId="19">#REF!</definedName>
    <definedName name="Excel_BuiltIn__FilterDatabase_25" localSheetId="34">#REF!</definedName>
    <definedName name="Excel_BuiltIn__FilterDatabase_25" localSheetId="43">#REF!</definedName>
    <definedName name="Excel_BuiltIn__FilterDatabase_25" localSheetId="38">#REF!</definedName>
    <definedName name="Excel_BuiltIn__FilterDatabase_25" localSheetId="23">#REF!</definedName>
    <definedName name="Excel_BuiltIn__FilterDatabase_25" localSheetId="12">#REF!</definedName>
    <definedName name="Excel_BuiltIn__FilterDatabase_25" localSheetId="27">#REF!</definedName>
    <definedName name="Excel_BuiltIn__FilterDatabase_25" localSheetId="42">#REF!</definedName>
    <definedName name="Excel_BuiltIn__FilterDatabase_25" localSheetId="18">#REF!</definedName>
    <definedName name="Excel_BuiltIn__FilterDatabase_25" localSheetId="33">#REF!</definedName>
    <definedName name="Excel_BuiltIn__FilterDatabase_25" localSheetId="17">#REF!</definedName>
    <definedName name="Excel_BuiltIn__FilterDatabase_25" localSheetId="4">#REF!</definedName>
    <definedName name="Excel_BuiltIn__FilterDatabase_25" localSheetId="0">#REF!</definedName>
    <definedName name="Excel_BuiltIn__FilterDatabase_25" localSheetId="6">#REF!</definedName>
    <definedName name="Excel_BuiltIn__FilterDatabase_25" localSheetId="8">#REF!</definedName>
    <definedName name="Excel_BuiltIn__FilterDatabase_25" localSheetId="7">#REF!</definedName>
    <definedName name="Excel_BuiltIn__FilterDatabase_25" localSheetId="2">#REF!</definedName>
    <definedName name="Excel_BuiltIn__FilterDatabase_25" localSheetId="1">#REF!</definedName>
    <definedName name="Excel_BuiltIn__FilterDatabase_25">#REF!</definedName>
    <definedName name="Excel_BuiltIn__FilterDatabase_26" localSheetId="22">#REF!</definedName>
    <definedName name="Excel_BuiltIn__FilterDatabase_26" localSheetId="16">#REF!</definedName>
    <definedName name="Excel_BuiltIn__FilterDatabase_26" localSheetId="37">#REF!</definedName>
    <definedName name="Excel_BuiltIn__FilterDatabase_26" localSheetId="11">#REF!</definedName>
    <definedName name="Excel_BuiltIn__FilterDatabase_26" localSheetId="41">#REF!</definedName>
    <definedName name="Excel_BuiltIn__FilterDatabase_26" localSheetId="26">#REF!</definedName>
    <definedName name="Excel_BuiltIn__FilterDatabase_26" localSheetId="15">#REF!</definedName>
    <definedName name="Excel_BuiltIn__FilterDatabase_26" localSheetId="32">#REF!</definedName>
    <definedName name="Excel_BuiltIn__FilterDatabase_26" localSheetId="21">#REF!</definedName>
    <definedName name="Excel_BuiltIn__FilterDatabase_26" localSheetId="36">#REF!</definedName>
    <definedName name="Excel_BuiltIn__FilterDatabase_26" localSheetId="10">#REF!</definedName>
    <definedName name="Excel_BuiltIn__FilterDatabase_26" localSheetId="40">#REF!</definedName>
    <definedName name="Excel_BuiltIn__FilterDatabase_26" localSheetId="25">#REF!</definedName>
    <definedName name="Excel_BuiltIn__FilterDatabase_26" localSheetId="14">#REF!</definedName>
    <definedName name="Excel_BuiltIn__FilterDatabase_26" localSheetId="9">#REF!</definedName>
    <definedName name="Excel_BuiltIn__FilterDatabase_26" localSheetId="31">#REF!</definedName>
    <definedName name="Excel_BuiltIn__FilterDatabase_26" localSheetId="30">#REF!</definedName>
    <definedName name="Excel_BuiltIn__FilterDatabase_26" localSheetId="29">#REF!</definedName>
    <definedName name="Excel_BuiltIn__FilterDatabase_26" localSheetId="20">#REF!</definedName>
    <definedName name="Excel_BuiltIn__FilterDatabase_26" localSheetId="35">#REF!</definedName>
    <definedName name="Excel_BuiltIn__FilterDatabase_26" localSheetId="39">#REF!</definedName>
    <definedName name="Excel_BuiltIn__FilterDatabase_26" localSheetId="24">#REF!</definedName>
    <definedName name="Excel_BuiltIn__FilterDatabase_26" localSheetId="13">#REF!</definedName>
    <definedName name="Excel_BuiltIn__FilterDatabase_26" localSheetId="28">#REF!</definedName>
    <definedName name="Excel_BuiltIn__FilterDatabase_26" localSheetId="19">#REF!</definedName>
    <definedName name="Excel_BuiltIn__FilterDatabase_26" localSheetId="34">#REF!</definedName>
    <definedName name="Excel_BuiltIn__FilterDatabase_26" localSheetId="43">#REF!</definedName>
    <definedName name="Excel_BuiltIn__FilterDatabase_26" localSheetId="38">#REF!</definedName>
    <definedName name="Excel_BuiltIn__FilterDatabase_26" localSheetId="23">#REF!</definedName>
    <definedName name="Excel_BuiltIn__FilterDatabase_26" localSheetId="12">#REF!</definedName>
    <definedName name="Excel_BuiltIn__FilterDatabase_26" localSheetId="27">#REF!</definedName>
    <definedName name="Excel_BuiltIn__FilterDatabase_26" localSheetId="42">#REF!</definedName>
    <definedName name="Excel_BuiltIn__FilterDatabase_26" localSheetId="18">#REF!</definedName>
    <definedName name="Excel_BuiltIn__FilterDatabase_26" localSheetId="33">#REF!</definedName>
    <definedName name="Excel_BuiltIn__FilterDatabase_26" localSheetId="17">#REF!</definedName>
    <definedName name="Excel_BuiltIn__FilterDatabase_26" localSheetId="4">#REF!</definedName>
    <definedName name="Excel_BuiltIn__FilterDatabase_26" localSheetId="0">#REF!</definedName>
    <definedName name="Excel_BuiltIn__FilterDatabase_26" localSheetId="6">#REF!</definedName>
    <definedName name="Excel_BuiltIn__FilterDatabase_26" localSheetId="8">#REF!</definedName>
    <definedName name="Excel_BuiltIn__FilterDatabase_26" localSheetId="7">#REF!</definedName>
    <definedName name="Excel_BuiltIn__FilterDatabase_26" localSheetId="2">#REF!</definedName>
    <definedName name="Excel_BuiltIn__FilterDatabase_26" localSheetId="1">#REF!</definedName>
    <definedName name="Excel_BuiltIn__FilterDatabase_26">#REF!</definedName>
    <definedName name="Excel_BuiltIn__FilterDatabase_27" localSheetId="22">#REF!</definedName>
    <definedName name="Excel_BuiltIn__FilterDatabase_27" localSheetId="16">#REF!</definedName>
    <definedName name="Excel_BuiltIn__FilterDatabase_27" localSheetId="37">#REF!</definedName>
    <definedName name="Excel_BuiltIn__FilterDatabase_27" localSheetId="11">#REF!</definedName>
    <definedName name="Excel_BuiltIn__FilterDatabase_27" localSheetId="41">#REF!</definedName>
    <definedName name="Excel_BuiltIn__FilterDatabase_27" localSheetId="26">#REF!</definedName>
    <definedName name="Excel_BuiltIn__FilterDatabase_27" localSheetId="15">#REF!</definedName>
    <definedName name="Excel_BuiltIn__FilterDatabase_27" localSheetId="32">#REF!</definedName>
    <definedName name="Excel_BuiltIn__FilterDatabase_27" localSheetId="21">#REF!</definedName>
    <definedName name="Excel_BuiltIn__FilterDatabase_27" localSheetId="36">#REF!</definedName>
    <definedName name="Excel_BuiltIn__FilterDatabase_27" localSheetId="10">#REF!</definedName>
    <definedName name="Excel_BuiltIn__FilterDatabase_27" localSheetId="40">#REF!</definedName>
    <definedName name="Excel_BuiltIn__FilterDatabase_27" localSheetId="25">#REF!</definedName>
    <definedName name="Excel_BuiltIn__FilterDatabase_27" localSheetId="14">#REF!</definedName>
    <definedName name="Excel_BuiltIn__FilterDatabase_27" localSheetId="9">#REF!</definedName>
    <definedName name="Excel_BuiltIn__FilterDatabase_27" localSheetId="31">#REF!</definedName>
    <definedName name="Excel_BuiltIn__FilterDatabase_27" localSheetId="30">#REF!</definedName>
    <definedName name="Excel_BuiltIn__FilterDatabase_27" localSheetId="29">#REF!</definedName>
    <definedName name="Excel_BuiltIn__FilterDatabase_27" localSheetId="20">#REF!</definedName>
    <definedName name="Excel_BuiltIn__FilterDatabase_27" localSheetId="35">#REF!</definedName>
    <definedName name="Excel_BuiltIn__FilterDatabase_27" localSheetId="39">#REF!</definedName>
    <definedName name="Excel_BuiltIn__FilterDatabase_27" localSheetId="24">#REF!</definedName>
    <definedName name="Excel_BuiltIn__FilterDatabase_27" localSheetId="13">#REF!</definedName>
    <definedName name="Excel_BuiltIn__FilterDatabase_27" localSheetId="28">#REF!</definedName>
    <definedName name="Excel_BuiltIn__FilterDatabase_27" localSheetId="19">#REF!</definedName>
    <definedName name="Excel_BuiltIn__FilterDatabase_27" localSheetId="34">#REF!</definedName>
    <definedName name="Excel_BuiltIn__FilterDatabase_27" localSheetId="43">#REF!</definedName>
    <definedName name="Excel_BuiltIn__FilterDatabase_27" localSheetId="38">#REF!</definedName>
    <definedName name="Excel_BuiltIn__FilterDatabase_27" localSheetId="23">#REF!</definedName>
    <definedName name="Excel_BuiltIn__FilterDatabase_27" localSheetId="12">#REF!</definedName>
    <definedName name="Excel_BuiltIn__FilterDatabase_27" localSheetId="27">#REF!</definedName>
    <definedName name="Excel_BuiltIn__FilterDatabase_27" localSheetId="42">#REF!</definedName>
    <definedName name="Excel_BuiltIn__FilterDatabase_27" localSheetId="18">#REF!</definedName>
    <definedName name="Excel_BuiltIn__FilterDatabase_27" localSheetId="33">#REF!</definedName>
    <definedName name="Excel_BuiltIn__FilterDatabase_27" localSheetId="17">#REF!</definedName>
    <definedName name="Excel_BuiltIn__FilterDatabase_27" localSheetId="4">#REF!</definedName>
    <definedName name="Excel_BuiltIn__FilterDatabase_27" localSheetId="0">#REF!</definedName>
    <definedName name="Excel_BuiltIn__FilterDatabase_27" localSheetId="6">#REF!</definedName>
    <definedName name="Excel_BuiltIn__FilterDatabase_27" localSheetId="8">#REF!</definedName>
    <definedName name="Excel_BuiltIn__FilterDatabase_27" localSheetId="7">#REF!</definedName>
    <definedName name="Excel_BuiltIn__FilterDatabase_27" localSheetId="2">#REF!</definedName>
    <definedName name="Excel_BuiltIn__FilterDatabase_27" localSheetId="1">#REF!</definedName>
    <definedName name="Excel_BuiltIn__FilterDatabase_27">#REF!</definedName>
    <definedName name="Excel_BuiltIn__FilterDatabase_28" localSheetId="22">#REF!</definedName>
    <definedName name="Excel_BuiltIn__FilterDatabase_28" localSheetId="16">#REF!</definedName>
    <definedName name="Excel_BuiltIn__FilterDatabase_28" localSheetId="37">#REF!</definedName>
    <definedName name="Excel_BuiltIn__FilterDatabase_28" localSheetId="11">#REF!</definedName>
    <definedName name="Excel_BuiltIn__FilterDatabase_28" localSheetId="41">#REF!</definedName>
    <definedName name="Excel_BuiltIn__FilterDatabase_28" localSheetId="26">#REF!</definedName>
    <definedName name="Excel_BuiltIn__FilterDatabase_28" localSheetId="15">#REF!</definedName>
    <definedName name="Excel_BuiltIn__FilterDatabase_28" localSheetId="32">#REF!</definedName>
    <definedName name="Excel_BuiltIn__FilterDatabase_28" localSheetId="21">#REF!</definedName>
    <definedName name="Excel_BuiltIn__FilterDatabase_28" localSheetId="36">#REF!</definedName>
    <definedName name="Excel_BuiltIn__FilterDatabase_28" localSheetId="10">#REF!</definedName>
    <definedName name="Excel_BuiltIn__FilterDatabase_28" localSheetId="40">#REF!</definedName>
    <definedName name="Excel_BuiltIn__FilterDatabase_28" localSheetId="25">#REF!</definedName>
    <definedName name="Excel_BuiltIn__FilterDatabase_28" localSheetId="14">#REF!</definedName>
    <definedName name="Excel_BuiltIn__FilterDatabase_28" localSheetId="9">#REF!</definedName>
    <definedName name="Excel_BuiltIn__FilterDatabase_28" localSheetId="31">#REF!</definedName>
    <definedName name="Excel_BuiltIn__FilterDatabase_28" localSheetId="30">#REF!</definedName>
    <definedName name="Excel_BuiltIn__FilterDatabase_28" localSheetId="29">#REF!</definedName>
    <definedName name="Excel_BuiltIn__FilterDatabase_28" localSheetId="20">#REF!</definedName>
    <definedName name="Excel_BuiltIn__FilterDatabase_28" localSheetId="35">#REF!</definedName>
    <definedName name="Excel_BuiltIn__FilterDatabase_28" localSheetId="39">#REF!</definedName>
    <definedName name="Excel_BuiltIn__FilterDatabase_28" localSheetId="24">#REF!</definedName>
    <definedName name="Excel_BuiltIn__FilterDatabase_28" localSheetId="13">#REF!</definedName>
    <definedName name="Excel_BuiltIn__FilterDatabase_28" localSheetId="28">#REF!</definedName>
    <definedName name="Excel_BuiltIn__FilterDatabase_28" localSheetId="19">#REF!</definedName>
    <definedName name="Excel_BuiltIn__FilterDatabase_28" localSheetId="34">#REF!</definedName>
    <definedName name="Excel_BuiltIn__FilterDatabase_28" localSheetId="43">#REF!</definedName>
    <definedName name="Excel_BuiltIn__FilterDatabase_28" localSheetId="38">#REF!</definedName>
    <definedName name="Excel_BuiltIn__FilterDatabase_28" localSheetId="23">#REF!</definedName>
    <definedName name="Excel_BuiltIn__FilterDatabase_28" localSheetId="12">#REF!</definedName>
    <definedName name="Excel_BuiltIn__FilterDatabase_28" localSheetId="27">#REF!</definedName>
    <definedName name="Excel_BuiltIn__FilterDatabase_28" localSheetId="42">#REF!</definedName>
    <definedName name="Excel_BuiltIn__FilterDatabase_28" localSheetId="18">#REF!</definedName>
    <definedName name="Excel_BuiltIn__FilterDatabase_28" localSheetId="33">#REF!</definedName>
    <definedName name="Excel_BuiltIn__FilterDatabase_28" localSheetId="17">#REF!</definedName>
    <definedName name="Excel_BuiltIn__FilterDatabase_28" localSheetId="4">#REF!</definedName>
    <definedName name="Excel_BuiltIn__FilterDatabase_28" localSheetId="0">#REF!</definedName>
    <definedName name="Excel_BuiltIn__FilterDatabase_28" localSheetId="6">#REF!</definedName>
    <definedName name="Excel_BuiltIn__FilterDatabase_28" localSheetId="8">#REF!</definedName>
    <definedName name="Excel_BuiltIn__FilterDatabase_28" localSheetId="7">#REF!</definedName>
    <definedName name="Excel_BuiltIn__FilterDatabase_28" localSheetId="2">#REF!</definedName>
    <definedName name="Excel_BuiltIn__FilterDatabase_28" localSheetId="1">#REF!</definedName>
    <definedName name="Excel_BuiltIn__FilterDatabase_28">#REF!</definedName>
    <definedName name="Excel_BuiltIn__FilterDatabase_29" localSheetId="22">#REF!</definedName>
    <definedName name="Excel_BuiltIn__FilterDatabase_29" localSheetId="16">#REF!</definedName>
    <definedName name="Excel_BuiltIn__FilterDatabase_29" localSheetId="37">#REF!</definedName>
    <definedName name="Excel_BuiltIn__FilterDatabase_29" localSheetId="11">#REF!</definedName>
    <definedName name="Excel_BuiltIn__FilterDatabase_29" localSheetId="41">#REF!</definedName>
    <definedName name="Excel_BuiltIn__FilterDatabase_29" localSheetId="26">#REF!</definedName>
    <definedName name="Excel_BuiltIn__FilterDatabase_29" localSheetId="15">#REF!</definedName>
    <definedName name="Excel_BuiltIn__FilterDatabase_29" localSheetId="32">#REF!</definedName>
    <definedName name="Excel_BuiltIn__FilterDatabase_29" localSheetId="21">#REF!</definedName>
    <definedName name="Excel_BuiltIn__FilterDatabase_29" localSheetId="36">#REF!</definedName>
    <definedName name="Excel_BuiltIn__FilterDatabase_29" localSheetId="10">#REF!</definedName>
    <definedName name="Excel_BuiltIn__FilterDatabase_29" localSheetId="40">#REF!</definedName>
    <definedName name="Excel_BuiltIn__FilterDatabase_29" localSheetId="25">#REF!</definedName>
    <definedName name="Excel_BuiltIn__FilterDatabase_29" localSheetId="14">#REF!</definedName>
    <definedName name="Excel_BuiltIn__FilterDatabase_29" localSheetId="9">#REF!</definedName>
    <definedName name="Excel_BuiltIn__FilterDatabase_29" localSheetId="31">#REF!</definedName>
    <definedName name="Excel_BuiltIn__FilterDatabase_29" localSheetId="30">#REF!</definedName>
    <definedName name="Excel_BuiltIn__FilterDatabase_29" localSheetId="29">#REF!</definedName>
    <definedName name="Excel_BuiltIn__FilterDatabase_29" localSheetId="20">#REF!</definedName>
    <definedName name="Excel_BuiltIn__FilterDatabase_29" localSheetId="35">#REF!</definedName>
    <definedName name="Excel_BuiltIn__FilterDatabase_29" localSheetId="39">#REF!</definedName>
    <definedName name="Excel_BuiltIn__FilterDatabase_29" localSheetId="24">#REF!</definedName>
    <definedName name="Excel_BuiltIn__FilterDatabase_29" localSheetId="13">#REF!</definedName>
    <definedName name="Excel_BuiltIn__FilterDatabase_29" localSheetId="28">#REF!</definedName>
    <definedName name="Excel_BuiltIn__FilterDatabase_29" localSheetId="19">#REF!</definedName>
    <definedName name="Excel_BuiltIn__FilterDatabase_29" localSheetId="34">#REF!</definedName>
    <definedName name="Excel_BuiltIn__FilterDatabase_29" localSheetId="43">#REF!</definedName>
    <definedName name="Excel_BuiltIn__FilterDatabase_29" localSheetId="38">#REF!</definedName>
    <definedName name="Excel_BuiltIn__FilterDatabase_29" localSheetId="23">#REF!</definedName>
    <definedName name="Excel_BuiltIn__FilterDatabase_29" localSheetId="12">#REF!</definedName>
    <definedName name="Excel_BuiltIn__FilterDatabase_29" localSheetId="27">#REF!</definedName>
    <definedName name="Excel_BuiltIn__FilterDatabase_29" localSheetId="42">#REF!</definedName>
    <definedName name="Excel_BuiltIn__FilterDatabase_29" localSheetId="18">#REF!</definedName>
    <definedName name="Excel_BuiltIn__FilterDatabase_29" localSheetId="33">#REF!</definedName>
    <definedName name="Excel_BuiltIn__FilterDatabase_29" localSheetId="17">#REF!</definedName>
    <definedName name="Excel_BuiltIn__FilterDatabase_29" localSheetId="4">#REF!</definedName>
    <definedName name="Excel_BuiltIn__FilterDatabase_29" localSheetId="0">#REF!</definedName>
    <definedName name="Excel_BuiltIn__FilterDatabase_29" localSheetId="6">#REF!</definedName>
    <definedName name="Excel_BuiltIn__FilterDatabase_29" localSheetId="8">#REF!</definedName>
    <definedName name="Excel_BuiltIn__FilterDatabase_29" localSheetId="7">#REF!</definedName>
    <definedName name="Excel_BuiltIn__FilterDatabase_29" localSheetId="2">#REF!</definedName>
    <definedName name="Excel_BuiltIn__FilterDatabase_29" localSheetId="1">#REF!</definedName>
    <definedName name="Excel_BuiltIn__FilterDatabase_29">#REF!</definedName>
    <definedName name="Excel_BuiltIn__FilterDatabase_3" localSheetId="4">#REF!</definedName>
    <definedName name="Excel_BuiltIn__FilterDatabase_3" localSheetId="0">#REF!</definedName>
    <definedName name="Excel_BuiltIn__FilterDatabase_3" localSheetId="6">#REF!</definedName>
    <definedName name="Excel_BuiltIn__FilterDatabase_3" localSheetId="8">#REF!</definedName>
    <definedName name="Excel_BuiltIn__FilterDatabase_3" localSheetId="7">#REF!</definedName>
    <definedName name="Excel_BuiltIn__FilterDatabase_3" localSheetId="2">#REF!</definedName>
    <definedName name="Excel_BuiltIn__FilterDatabase_3" localSheetId="1">#REF!</definedName>
    <definedName name="Excel_BuiltIn__FilterDatabase_3">#REF!</definedName>
    <definedName name="Excel_BuiltIn__FilterDatabase_30" localSheetId="22">#REF!</definedName>
    <definedName name="Excel_BuiltIn__FilterDatabase_30" localSheetId="16">#REF!</definedName>
    <definedName name="Excel_BuiltIn__FilterDatabase_30" localSheetId="37">#REF!</definedName>
    <definedName name="Excel_BuiltIn__FilterDatabase_30" localSheetId="11">#REF!</definedName>
    <definedName name="Excel_BuiltIn__FilterDatabase_30" localSheetId="41">#REF!</definedName>
    <definedName name="Excel_BuiltIn__FilterDatabase_30" localSheetId="26">#REF!</definedName>
    <definedName name="Excel_BuiltIn__FilterDatabase_30" localSheetId="15">#REF!</definedName>
    <definedName name="Excel_BuiltIn__FilterDatabase_30" localSheetId="32">#REF!</definedName>
    <definedName name="Excel_BuiltIn__FilterDatabase_30" localSheetId="21">#REF!</definedName>
    <definedName name="Excel_BuiltIn__FilterDatabase_30" localSheetId="36">#REF!</definedName>
    <definedName name="Excel_BuiltIn__FilterDatabase_30" localSheetId="10">#REF!</definedName>
    <definedName name="Excel_BuiltIn__FilterDatabase_30" localSheetId="40">#REF!</definedName>
    <definedName name="Excel_BuiltIn__FilterDatabase_30" localSheetId="25">#REF!</definedName>
    <definedName name="Excel_BuiltIn__FilterDatabase_30" localSheetId="14">#REF!</definedName>
    <definedName name="Excel_BuiltIn__FilterDatabase_30" localSheetId="9">#REF!</definedName>
    <definedName name="Excel_BuiltIn__FilterDatabase_30" localSheetId="31">#REF!</definedName>
    <definedName name="Excel_BuiltIn__FilterDatabase_30" localSheetId="30">#REF!</definedName>
    <definedName name="Excel_BuiltIn__FilterDatabase_30" localSheetId="29">#REF!</definedName>
    <definedName name="Excel_BuiltIn__FilterDatabase_30" localSheetId="20">#REF!</definedName>
    <definedName name="Excel_BuiltIn__FilterDatabase_30" localSheetId="35">#REF!</definedName>
    <definedName name="Excel_BuiltIn__FilterDatabase_30" localSheetId="39">#REF!</definedName>
    <definedName name="Excel_BuiltIn__FilterDatabase_30" localSheetId="24">#REF!</definedName>
    <definedName name="Excel_BuiltIn__FilterDatabase_30" localSheetId="13">#REF!</definedName>
    <definedName name="Excel_BuiltIn__FilterDatabase_30" localSheetId="28">#REF!</definedName>
    <definedName name="Excel_BuiltIn__FilterDatabase_30" localSheetId="19">#REF!</definedName>
    <definedName name="Excel_BuiltIn__FilterDatabase_30" localSheetId="34">#REF!</definedName>
    <definedName name="Excel_BuiltIn__FilterDatabase_30" localSheetId="43">#REF!</definedName>
    <definedName name="Excel_BuiltIn__FilterDatabase_30" localSheetId="38">#REF!</definedName>
    <definedName name="Excel_BuiltIn__FilterDatabase_30" localSheetId="23">#REF!</definedName>
    <definedName name="Excel_BuiltIn__FilterDatabase_30" localSheetId="12">#REF!</definedName>
    <definedName name="Excel_BuiltIn__FilterDatabase_30" localSheetId="27">#REF!</definedName>
    <definedName name="Excel_BuiltIn__FilterDatabase_30" localSheetId="42">#REF!</definedName>
    <definedName name="Excel_BuiltIn__FilterDatabase_30" localSheetId="18">#REF!</definedName>
    <definedName name="Excel_BuiltIn__FilterDatabase_30" localSheetId="33">#REF!</definedName>
    <definedName name="Excel_BuiltIn__FilterDatabase_30" localSheetId="17">#REF!</definedName>
    <definedName name="Excel_BuiltIn__FilterDatabase_30" localSheetId="4">#REF!</definedName>
    <definedName name="Excel_BuiltIn__FilterDatabase_30" localSheetId="0">#REF!</definedName>
    <definedName name="Excel_BuiltIn__FilterDatabase_30" localSheetId="6">#REF!</definedName>
    <definedName name="Excel_BuiltIn__FilterDatabase_30" localSheetId="8">#REF!</definedName>
    <definedName name="Excel_BuiltIn__FilterDatabase_30" localSheetId="7">#REF!</definedName>
    <definedName name="Excel_BuiltIn__FilterDatabase_30" localSheetId="2">#REF!</definedName>
    <definedName name="Excel_BuiltIn__FilterDatabase_30" localSheetId="1">#REF!</definedName>
    <definedName name="Excel_BuiltIn__FilterDatabase_30">#REF!</definedName>
    <definedName name="Excel_BuiltIn__FilterDatabase_31" localSheetId="22">#REF!</definedName>
    <definedName name="Excel_BuiltIn__FilterDatabase_31" localSheetId="16">#REF!</definedName>
    <definedName name="Excel_BuiltIn__FilterDatabase_31" localSheetId="37">#REF!</definedName>
    <definedName name="Excel_BuiltIn__FilterDatabase_31" localSheetId="11">#REF!</definedName>
    <definedName name="Excel_BuiltIn__FilterDatabase_31" localSheetId="41">#REF!</definedName>
    <definedName name="Excel_BuiltIn__FilterDatabase_31" localSheetId="26">#REF!</definedName>
    <definedName name="Excel_BuiltIn__FilterDatabase_31" localSheetId="15">#REF!</definedName>
    <definedName name="Excel_BuiltIn__FilterDatabase_31" localSheetId="32">#REF!</definedName>
    <definedName name="Excel_BuiltIn__FilterDatabase_31" localSheetId="21">#REF!</definedName>
    <definedName name="Excel_BuiltIn__FilterDatabase_31" localSheetId="36">#REF!</definedName>
    <definedName name="Excel_BuiltIn__FilterDatabase_31" localSheetId="10">#REF!</definedName>
    <definedName name="Excel_BuiltIn__FilterDatabase_31" localSheetId="40">#REF!</definedName>
    <definedName name="Excel_BuiltIn__FilterDatabase_31" localSheetId="25">#REF!</definedName>
    <definedName name="Excel_BuiltIn__FilterDatabase_31" localSheetId="14">#REF!</definedName>
    <definedName name="Excel_BuiltIn__FilterDatabase_31" localSheetId="9">#REF!</definedName>
    <definedName name="Excel_BuiltIn__FilterDatabase_31" localSheetId="31">#REF!</definedName>
    <definedName name="Excel_BuiltIn__FilterDatabase_31" localSheetId="30">#REF!</definedName>
    <definedName name="Excel_BuiltIn__FilterDatabase_31" localSheetId="29">#REF!</definedName>
    <definedName name="Excel_BuiltIn__FilterDatabase_31" localSheetId="20">#REF!</definedName>
    <definedName name="Excel_BuiltIn__FilterDatabase_31" localSheetId="35">#REF!</definedName>
    <definedName name="Excel_BuiltIn__FilterDatabase_31" localSheetId="39">#REF!</definedName>
    <definedName name="Excel_BuiltIn__FilterDatabase_31" localSheetId="24">#REF!</definedName>
    <definedName name="Excel_BuiltIn__FilterDatabase_31" localSheetId="13">#REF!</definedName>
    <definedName name="Excel_BuiltIn__FilterDatabase_31" localSheetId="28">#REF!</definedName>
    <definedName name="Excel_BuiltIn__FilterDatabase_31" localSheetId="19">#REF!</definedName>
    <definedName name="Excel_BuiltIn__FilterDatabase_31" localSheetId="34">#REF!</definedName>
    <definedName name="Excel_BuiltIn__FilterDatabase_31" localSheetId="43">#REF!</definedName>
    <definedName name="Excel_BuiltIn__FilterDatabase_31" localSheetId="38">#REF!</definedName>
    <definedName name="Excel_BuiltIn__FilterDatabase_31" localSheetId="23">#REF!</definedName>
    <definedName name="Excel_BuiltIn__FilterDatabase_31" localSheetId="12">#REF!</definedName>
    <definedName name="Excel_BuiltIn__FilterDatabase_31" localSheetId="27">#REF!</definedName>
    <definedName name="Excel_BuiltIn__FilterDatabase_31" localSheetId="42">#REF!</definedName>
    <definedName name="Excel_BuiltIn__FilterDatabase_31" localSheetId="18">#REF!</definedName>
    <definedName name="Excel_BuiltIn__FilterDatabase_31" localSheetId="33">#REF!</definedName>
    <definedName name="Excel_BuiltIn__FilterDatabase_31" localSheetId="17">#REF!</definedName>
    <definedName name="Excel_BuiltIn__FilterDatabase_31" localSheetId="4">#REF!</definedName>
    <definedName name="Excel_BuiltIn__FilterDatabase_31" localSheetId="0">#REF!</definedName>
    <definedName name="Excel_BuiltIn__FilterDatabase_31" localSheetId="6">#REF!</definedName>
    <definedName name="Excel_BuiltIn__FilterDatabase_31" localSheetId="8">#REF!</definedName>
    <definedName name="Excel_BuiltIn__FilterDatabase_31" localSheetId="7">#REF!</definedName>
    <definedName name="Excel_BuiltIn__FilterDatabase_31" localSheetId="2">#REF!</definedName>
    <definedName name="Excel_BuiltIn__FilterDatabase_31" localSheetId="1">#REF!</definedName>
    <definedName name="Excel_BuiltIn__FilterDatabase_31">#REF!</definedName>
    <definedName name="Excel_BuiltIn__FilterDatabase_32" localSheetId="22">#REF!</definedName>
    <definedName name="Excel_BuiltIn__FilterDatabase_32" localSheetId="16">#REF!</definedName>
    <definedName name="Excel_BuiltIn__FilterDatabase_32" localSheetId="37">#REF!</definedName>
    <definedName name="Excel_BuiltIn__FilterDatabase_32" localSheetId="11">#REF!</definedName>
    <definedName name="Excel_BuiltIn__FilterDatabase_32" localSheetId="41">#REF!</definedName>
    <definedName name="Excel_BuiltIn__FilterDatabase_32" localSheetId="26">#REF!</definedName>
    <definedName name="Excel_BuiltIn__FilterDatabase_32" localSheetId="15">#REF!</definedName>
    <definedName name="Excel_BuiltIn__FilterDatabase_32" localSheetId="32">#REF!</definedName>
    <definedName name="Excel_BuiltIn__FilterDatabase_32" localSheetId="21">#REF!</definedName>
    <definedName name="Excel_BuiltIn__FilterDatabase_32" localSheetId="36">#REF!</definedName>
    <definedName name="Excel_BuiltIn__FilterDatabase_32" localSheetId="10">#REF!</definedName>
    <definedName name="Excel_BuiltIn__FilterDatabase_32" localSheetId="40">#REF!</definedName>
    <definedName name="Excel_BuiltIn__FilterDatabase_32" localSheetId="25">#REF!</definedName>
    <definedName name="Excel_BuiltIn__FilterDatabase_32" localSheetId="14">#REF!</definedName>
    <definedName name="Excel_BuiltIn__FilterDatabase_32" localSheetId="9">#REF!</definedName>
    <definedName name="Excel_BuiltIn__FilterDatabase_32" localSheetId="31">#REF!</definedName>
    <definedName name="Excel_BuiltIn__FilterDatabase_32" localSheetId="30">#REF!</definedName>
    <definedName name="Excel_BuiltIn__FilterDatabase_32" localSheetId="29">#REF!</definedName>
    <definedName name="Excel_BuiltIn__FilterDatabase_32" localSheetId="20">#REF!</definedName>
    <definedName name="Excel_BuiltIn__FilterDatabase_32" localSheetId="35">#REF!</definedName>
    <definedName name="Excel_BuiltIn__FilterDatabase_32" localSheetId="39">#REF!</definedName>
    <definedName name="Excel_BuiltIn__FilterDatabase_32" localSheetId="24">#REF!</definedName>
    <definedName name="Excel_BuiltIn__FilterDatabase_32" localSheetId="13">#REF!</definedName>
    <definedName name="Excel_BuiltIn__FilterDatabase_32" localSheetId="28">#REF!</definedName>
    <definedName name="Excel_BuiltIn__FilterDatabase_32" localSheetId="19">#REF!</definedName>
    <definedName name="Excel_BuiltIn__FilterDatabase_32" localSheetId="34">#REF!</definedName>
    <definedName name="Excel_BuiltIn__FilterDatabase_32" localSheetId="43">#REF!</definedName>
    <definedName name="Excel_BuiltIn__FilterDatabase_32" localSheetId="38">#REF!</definedName>
    <definedName name="Excel_BuiltIn__FilterDatabase_32" localSheetId="23">#REF!</definedName>
    <definedName name="Excel_BuiltIn__FilterDatabase_32" localSheetId="12">#REF!</definedName>
    <definedName name="Excel_BuiltIn__FilterDatabase_32" localSheetId="27">#REF!</definedName>
    <definedName name="Excel_BuiltIn__FilterDatabase_32" localSheetId="42">#REF!</definedName>
    <definedName name="Excel_BuiltIn__FilterDatabase_32" localSheetId="18">#REF!</definedName>
    <definedName name="Excel_BuiltIn__FilterDatabase_32" localSheetId="33">#REF!</definedName>
    <definedName name="Excel_BuiltIn__FilterDatabase_32" localSheetId="17">#REF!</definedName>
    <definedName name="Excel_BuiltIn__FilterDatabase_32" localSheetId="4">#REF!</definedName>
    <definedName name="Excel_BuiltIn__FilterDatabase_32" localSheetId="0">#REF!</definedName>
    <definedName name="Excel_BuiltIn__FilterDatabase_32" localSheetId="6">#REF!</definedName>
    <definedName name="Excel_BuiltIn__FilterDatabase_32" localSheetId="8">#REF!</definedName>
    <definedName name="Excel_BuiltIn__FilterDatabase_32" localSheetId="7">#REF!</definedName>
    <definedName name="Excel_BuiltIn__FilterDatabase_32" localSheetId="2">#REF!</definedName>
    <definedName name="Excel_BuiltIn__FilterDatabase_32" localSheetId="1">#REF!</definedName>
    <definedName name="Excel_BuiltIn__FilterDatabase_32">#REF!</definedName>
    <definedName name="Excel_BuiltIn__FilterDatabase_33" localSheetId="22">#REF!</definedName>
    <definedName name="Excel_BuiltIn__FilterDatabase_33" localSheetId="16">#REF!</definedName>
    <definedName name="Excel_BuiltIn__FilterDatabase_33" localSheetId="37">#REF!</definedName>
    <definedName name="Excel_BuiltIn__FilterDatabase_33" localSheetId="11">#REF!</definedName>
    <definedName name="Excel_BuiltIn__FilterDatabase_33" localSheetId="41">#REF!</definedName>
    <definedName name="Excel_BuiltIn__FilterDatabase_33" localSheetId="26">#REF!</definedName>
    <definedName name="Excel_BuiltIn__FilterDatabase_33" localSheetId="15">#REF!</definedName>
    <definedName name="Excel_BuiltIn__FilterDatabase_33" localSheetId="32">#REF!</definedName>
    <definedName name="Excel_BuiltIn__FilterDatabase_33" localSheetId="21">#REF!</definedName>
    <definedName name="Excel_BuiltIn__FilterDatabase_33" localSheetId="36">#REF!</definedName>
    <definedName name="Excel_BuiltIn__FilterDatabase_33" localSheetId="10">#REF!</definedName>
    <definedName name="Excel_BuiltIn__FilterDatabase_33" localSheetId="40">#REF!</definedName>
    <definedName name="Excel_BuiltIn__FilterDatabase_33" localSheetId="25">#REF!</definedName>
    <definedName name="Excel_BuiltIn__FilterDatabase_33" localSheetId="14">#REF!</definedName>
    <definedName name="Excel_BuiltIn__FilterDatabase_33" localSheetId="9">#REF!</definedName>
    <definedName name="Excel_BuiltIn__FilterDatabase_33" localSheetId="31">#REF!</definedName>
    <definedName name="Excel_BuiltIn__FilterDatabase_33" localSheetId="30">#REF!</definedName>
    <definedName name="Excel_BuiltIn__FilterDatabase_33" localSheetId="29">#REF!</definedName>
    <definedName name="Excel_BuiltIn__FilterDatabase_33" localSheetId="20">#REF!</definedName>
    <definedName name="Excel_BuiltIn__FilterDatabase_33" localSheetId="35">#REF!</definedName>
    <definedName name="Excel_BuiltIn__FilterDatabase_33" localSheetId="39">#REF!</definedName>
    <definedName name="Excel_BuiltIn__FilterDatabase_33" localSheetId="24">#REF!</definedName>
    <definedName name="Excel_BuiltIn__FilterDatabase_33" localSheetId="13">#REF!</definedName>
    <definedName name="Excel_BuiltIn__FilterDatabase_33" localSheetId="28">#REF!</definedName>
    <definedName name="Excel_BuiltIn__FilterDatabase_33" localSheetId="19">#REF!</definedName>
    <definedName name="Excel_BuiltIn__FilterDatabase_33" localSheetId="34">#REF!</definedName>
    <definedName name="Excel_BuiltIn__FilterDatabase_33" localSheetId="43">#REF!</definedName>
    <definedName name="Excel_BuiltIn__FilterDatabase_33" localSheetId="38">#REF!</definedName>
    <definedName name="Excel_BuiltIn__FilterDatabase_33" localSheetId="23">#REF!</definedName>
    <definedName name="Excel_BuiltIn__FilterDatabase_33" localSheetId="12">#REF!</definedName>
    <definedName name="Excel_BuiltIn__FilterDatabase_33" localSheetId="27">#REF!</definedName>
    <definedName name="Excel_BuiltIn__FilterDatabase_33" localSheetId="42">#REF!</definedName>
    <definedName name="Excel_BuiltIn__FilterDatabase_33" localSheetId="18">#REF!</definedName>
    <definedName name="Excel_BuiltIn__FilterDatabase_33" localSheetId="33">#REF!</definedName>
    <definedName name="Excel_BuiltIn__FilterDatabase_33" localSheetId="17">#REF!</definedName>
    <definedName name="Excel_BuiltIn__FilterDatabase_33" localSheetId="4">#REF!</definedName>
    <definedName name="Excel_BuiltIn__FilterDatabase_33" localSheetId="0">#REF!</definedName>
    <definedName name="Excel_BuiltIn__FilterDatabase_33" localSheetId="6">#REF!</definedName>
    <definedName name="Excel_BuiltIn__FilterDatabase_33" localSheetId="8">#REF!</definedName>
    <definedName name="Excel_BuiltIn__FilterDatabase_33" localSheetId="7">#REF!</definedName>
    <definedName name="Excel_BuiltIn__FilterDatabase_33" localSheetId="2">#REF!</definedName>
    <definedName name="Excel_BuiltIn__FilterDatabase_33" localSheetId="1">#REF!</definedName>
    <definedName name="Excel_BuiltIn__FilterDatabase_33">#REF!</definedName>
    <definedName name="Excel_BuiltIn__FilterDatabase_34" localSheetId="22">#REF!</definedName>
    <definedName name="Excel_BuiltIn__FilterDatabase_34" localSheetId="16">#REF!</definedName>
    <definedName name="Excel_BuiltIn__FilterDatabase_34" localSheetId="37">#REF!</definedName>
    <definedName name="Excel_BuiltIn__FilterDatabase_34" localSheetId="11">#REF!</definedName>
    <definedName name="Excel_BuiltIn__FilterDatabase_34" localSheetId="41">#REF!</definedName>
    <definedName name="Excel_BuiltIn__FilterDatabase_34" localSheetId="26">#REF!</definedName>
    <definedName name="Excel_BuiltIn__FilterDatabase_34" localSheetId="15">#REF!</definedName>
    <definedName name="Excel_BuiltIn__FilterDatabase_34" localSheetId="32">#REF!</definedName>
    <definedName name="Excel_BuiltIn__FilterDatabase_34" localSheetId="21">#REF!</definedName>
    <definedName name="Excel_BuiltIn__FilterDatabase_34" localSheetId="36">#REF!</definedName>
    <definedName name="Excel_BuiltIn__FilterDatabase_34" localSheetId="10">#REF!</definedName>
    <definedName name="Excel_BuiltIn__FilterDatabase_34" localSheetId="40">#REF!</definedName>
    <definedName name="Excel_BuiltIn__FilterDatabase_34" localSheetId="25">#REF!</definedName>
    <definedName name="Excel_BuiltIn__FilterDatabase_34" localSheetId="14">#REF!</definedName>
    <definedName name="Excel_BuiltIn__FilterDatabase_34" localSheetId="9">#REF!</definedName>
    <definedName name="Excel_BuiltIn__FilterDatabase_34" localSheetId="31">#REF!</definedName>
    <definedName name="Excel_BuiltIn__FilterDatabase_34" localSheetId="30">#REF!</definedName>
    <definedName name="Excel_BuiltIn__FilterDatabase_34" localSheetId="29">#REF!</definedName>
    <definedName name="Excel_BuiltIn__FilterDatabase_34" localSheetId="20">#REF!</definedName>
    <definedName name="Excel_BuiltIn__FilterDatabase_34" localSheetId="35">#REF!</definedName>
    <definedName name="Excel_BuiltIn__FilterDatabase_34" localSheetId="39">#REF!</definedName>
    <definedName name="Excel_BuiltIn__FilterDatabase_34" localSheetId="24">#REF!</definedName>
    <definedName name="Excel_BuiltIn__FilterDatabase_34" localSheetId="13">#REF!</definedName>
    <definedName name="Excel_BuiltIn__FilterDatabase_34" localSheetId="28">#REF!</definedName>
    <definedName name="Excel_BuiltIn__FilterDatabase_34" localSheetId="19">#REF!</definedName>
    <definedName name="Excel_BuiltIn__FilterDatabase_34" localSheetId="34">#REF!</definedName>
    <definedName name="Excel_BuiltIn__FilterDatabase_34" localSheetId="43">#REF!</definedName>
    <definedName name="Excel_BuiltIn__FilterDatabase_34" localSheetId="38">#REF!</definedName>
    <definedName name="Excel_BuiltIn__FilterDatabase_34" localSheetId="23">#REF!</definedName>
    <definedName name="Excel_BuiltIn__FilterDatabase_34" localSheetId="12">#REF!</definedName>
    <definedName name="Excel_BuiltIn__FilterDatabase_34" localSheetId="27">#REF!</definedName>
    <definedName name="Excel_BuiltIn__FilterDatabase_34" localSheetId="42">#REF!</definedName>
    <definedName name="Excel_BuiltIn__FilterDatabase_34" localSheetId="18">#REF!</definedName>
    <definedName name="Excel_BuiltIn__FilterDatabase_34" localSheetId="33">#REF!</definedName>
    <definedName name="Excel_BuiltIn__FilterDatabase_34" localSheetId="17">#REF!</definedName>
    <definedName name="Excel_BuiltIn__FilterDatabase_34" localSheetId="4">#REF!</definedName>
    <definedName name="Excel_BuiltIn__FilterDatabase_34" localSheetId="0">#REF!</definedName>
    <definedName name="Excel_BuiltIn__FilterDatabase_34" localSheetId="6">#REF!</definedName>
    <definedName name="Excel_BuiltIn__FilterDatabase_34" localSheetId="8">#REF!</definedName>
    <definedName name="Excel_BuiltIn__FilterDatabase_34" localSheetId="7">#REF!</definedName>
    <definedName name="Excel_BuiltIn__FilterDatabase_34" localSheetId="2">#REF!</definedName>
    <definedName name="Excel_BuiltIn__FilterDatabase_34" localSheetId="1">#REF!</definedName>
    <definedName name="Excel_BuiltIn__FilterDatabase_34">#REF!</definedName>
    <definedName name="Excel_BuiltIn__FilterDatabase_35" localSheetId="22">#REF!</definedName>
    <definedName name="Excel_BuiltIn__FilterDatabase_35" localSheetId="16">#REF!</definedName>
    <definedName name="Excel_BuiltIn__FilterDatabase_35" localSheetId="37">#REF!</definedName>
    <definedName name="Excel_BuiltIn__FilterDatabase_35" localSheetId="11">#REF!</definedName>
    <definedName name="Excel_BuiltIn__FilterDatabase_35" localSheetId="41">#REF!</definedName>
    <definedName name="Excel_BuiltIn__FilterDatabase_35" localSheetId="26">#REF!</definedName>
    <definedName name="Excel_BuiltIn__FilterDatabase_35" localSheetId="15">#REF!</definedName>
    <definedName name="Excel_BuiltIn__FilterDatabase_35" localSheetId="32">#REF!</definedName>
    <definedName name="Excel_BuiltIn__FilterDatabase_35" localSheetId="21">#REF!</definedName>
    <definedName name="Excel_BuiltIn__FilterDatabase_35" localSheetId="36">#REF!</definedName>
    <definedName name="Excel_BuiltIn__FilterDatabase_35" localSheetId="10">#REF!</definedName>
    <definedName name="Excel_BuiltIn__FilterDatabase_35" localSheetId="40">#REF!</definedName>
    <definedName name="Excel_BuiltIn__FilterDatabase_35" localSheetId="25">#REF!</definedName>
    <definedName name="Excel_BuiltIn__FilterDatabase_35" localSheetId="14">#REF!</definedName>
    <definedName name="Excel_BuiltIn__FilterDatabase_35" localSheetId="9">#REF!</definedName>
    <definedName name="Excel_BuiltIn__FilterDatabase_35" localSheetId="31">#REF!</definedName>
    <definedName name="Excel_BuiltIn__FilterDatabase_35" localSheetId="30">#REF!</definedName>
    <definedName name="Excel_BuiltIn__FilterDatabase_35" localSheetId="29">#REF!</definedName>
    <definedName name="Excel_BuiltIn__FilterDatabase_35" localSheetId="20">#REF!</definedName>
    <definedName name="Excel_BuiltIn__FilterDatabase_35" localSheetId="35">#REF!</definedName>
    <definedName name="Excel_BuiltIn__FilterDatabase_35" localSheetId="39">#REF!</definedName>
    <definedName name="Excel_BuiltIn__FilterDatabase_35" localSheetId="24">#REF!</definedName>
    <definedName name="Excel_BuiltIn__FilterDatabase_35" localSheetId="13">#REF!</definedName>
    <definedName name="Excel_BuiltIn__FilterDatabase_35" localSheetId="28">#REF!</definedName>
    <definedName name="Excel_BuiltIn__FilterDatabase_35" localSheetId="19">#REF!</definedName>
    <definedName name="Excel_BuiltIn__FilterDatabase_35" localSheetId="34">#REF!</definedName>
    <definedName name="Excel_BuiltIn__FilterDatabase_35" localSheetId="43">#REF!</definedName>
    <definedName name="Excel_BuiltIn__FilterDatabase_35" localSheetId="38">#REF!</definedName>
    <definedName name="Excel_BuiltIn__FilterDatabase_35" localSheetId="23">#REF!</definedName>
    <definedName name="Excel_BuiltIn__FilterDatabase_35" localSheetId="12">#REF!</definedName>
    <definedName name="Excel_BuiltIn__FilterDatabase_35" localSheetId="27">#REF!</definedName>
    <definedName name="Excel_BuiltIn__FilterDatabase_35" localSheetId="42">#REF!</definedName>
    <definedName name="Excel_BuiltIn__FilterDatabase_35" localSheetId="18">#REF!</definedName>
    <definedName name="Excel_BuiltIn__FilterDatabase_35" localSheetId="33">#REF!</definedName>
    <definedName name="Excel_BuiltIn__FilterDatabase_35" localSheetId="17">#REF!</definedName>
    <definedName name="Excel_BuiltIn__FilterDatabase_35" localSheetId="4">#REF!</definedName>
    <definedName name="Excel_BuiltIn__FilterDatabase_35" localSheetId="0">#REF!</definedName>
    <definedName name="Excel_BuiltIn__FilterDatabase_35" localSheetId="6">#REF!</definedName>
    <definedName name="Excel_BuiltIn__FilterDatabase_35" localSheetId="8">#REF!</definedName>
    <definedName name="Excel_BuiltIn__FilterDatabase_35" localSheetId="7">#REF!</definedName>
    <definedName name="Excel_BuiltIn__FilterDatabase_35" localSheetId="2">#REF!</definedName>
    <definedName name="Excel_BuiltIn__FilterDatabase_35" localSheetId="1">#REF!</definedName>
    <definedName name="Excel_BuiltIn__FilterDatabase_35">#REF!</definedName>
    <definedName name="Excel_BuiltIn__FilterDatabase_36" localSheetId="22">#REF!</definedName>
    <definedName name="Excel_BuiltIn__FilterDatabase_36" localSheetId="16">#REF!</definedName>
    <definedName name="Excel_BuiltIn__FilterDatabase_36" localSheetId="37">#REF!</definedName>
    <definedName name="Excel_BuiltIn__FilterDatabase_36" localSheetId="11">#REF!</definedName>
    <definedName name="Excel_BuiltIn__FilterDatabase_36" localSheetId="41">#REF!</definedName>
    <definedName name="Excel_BuiltIn__FilterDatabase_36" localSheetId="26">#REF!</definedName>
    <definedName name="Excel_BuiltIn__FilterDatabase_36" localSheetId="15">#REF!</definedName>
    <definedName name="Excel_BuiltIn__FilterDatabase_36" localSheetId="32">#REF!</definedName>
    <definedName name="Excel_BuiltIn__FilterDatabase_36" localSheetId="21">#REF!</definedName>
    <definedName name="Excel_BuiltIn__FilterDatabase_36" localSheetId="36">#REF!</definedName>
    <definedName name="Excel_BuiltIn__FilterDatabase_36" localSheetId="10">#REF!</definedName>
    <definedName name="Excel_BuiltIn__FilterDatabase_36" localSheetId="40">#REF!</definedName>
    <definedName name="Excel_BuiltIn__FilterDatabase_36" localSheetId="25">#REF!</definedName>
    <definedName name="Excel_BuiltIn__FilterDatabase_36" localSheetId="14">#REF!</definedName>
    <definedName name="Excel_BuiltIn__FilterDatabase_36" localSheetId="9">#REF!</definedName>
    <definedName name="Excel_BuiltIn__FilterDatabase_36" localSheetId="31">#REF!</definedName>
    <definedName name="Excel_BuiltIn__FilterDatabase_36" localSheetId="30">#REF!</definedName>
    <definedName name="Excel_BuiltIn__FilterDatabase_36" localSheetId="29">#REF!</definedName>
    <definedName name="Excel_BuiltIn__FilterDatabase_36" localSheetId="20">#REF!</definedName>
    <definedName name="Excel_BuiltIn__FilterDatabase_36" localSheetId="35">#REF!</definedName>
    <definedName name="Excel_BuiltIn__FilterDatabase_36" localSheetId="39">#REF!</definedName>
    <definedName name="Excel_BuiltIn__FilterDatabase_36" localSheetId="24">#REF!</definedName>
    <definedName name="Excel_BuiltIn__FilterDatabase_36" localSheetId="13">#REF!</definedName>
    <definedName name="Excel_BuiltIn__FilterDatabase_36" localSheetId="28">#REF!</definedName>
    <definedName name="Excel_BuiltIn__FilterDatabase_36" localSheetId="19">#REF!</definedName>
    <definedName name="Excel_BuiltIn__FilterDatabase_36" localSheetId="34">#REF!</definedName>
    <definedName name="Excel_BuiltIn__FilterDatabase_36" localSheetId="43">#REF!</definedName>
    <definedName name="Excel_BuiltIn__FilterDatabase_36" localSheetId="38">#REF!</definedName>
    <definedName name="Excel_BuiltIn__FilterDatabase_36" localSheetId="23">#REF!</definedName>
    <definedName name="Excel_BuiltIn__FilterDatabase_36" localSheetId="12">#REF!</definedName>
    <definedName name="Excel_BuiltIn__FilterDatabase_36" localSheetId="27">#REF!</definedName>
    <definedName name="Excel_BuiltIn__FilterDatabase_36" localSheetId="42">#REF!</definedName>
    <definedName name="Excel_BuiltIn__FilterDatabase_36" localSheetId="18">#REF!</definedName>
    <definedName name="Excel_BuiltIn__FilterDatabase_36" localSheetId="33">#REF!</definedName>
    <definedName name="Excel_BuiltIn__FilterDatabase_36" localSheetId="17">#REF!</definedName>
    <definedName name="Excel_BuiltIn__FilterDatabase_36" localSheetId="4">#REF!</definedName>
    <definedName name="Excel_BuiltIn__FilterDatabase_36" localSheetId="0">#REF!</definedName>
    <definedName name="Excel_BuiltIn__FilterDatabase_36" localSheetId="6">#REF!</definedName>
    <definedName name="Excel_BuiltIn__FilterDatabase_36" localSheetId="8">#REF!</definedName>
    <definedName name="Excel_BuiltIn__FilterDatabase_36" localSheetId="7">#REF!</definedName>
    <definedName name="Excel_BuiltIn__FilterDatabase_36" localSheetId="2">#REF!</definedName>
    <definedName name="Excel_BuiltIn__FilterDatabase_36" localSheetId="1">#REF!</definedName>
    <definedName name="Excel_BuiltIn__FilterDatabase_36">#REF!</definedName>
    <definedName name="Excel_BuiltIn__FilterDatabase_37" localSheetId="22">#REF!</definedName>
    <definedName name="Excel_BuiltIn__FilterDatabase_37" localSheetId="16">#REF!</definedName>
    <definedName name="Excel_BuiltIn__FilterDatabase_37" localSheetId="37">#REF!</definedName>
    <definedName name="Excel_BuiltIn__FilterDatabase_37" localSheetId="11">#REF!</definedName>
    <definedName name="Excel_BuiltIn__FilterDatabase_37" localSheetId="41">#REF!</definedName>
    <definedName name="Excel_BuiltIn__FilterDatabase_37" localSheetId="26">#REF!</definedName>
    <definedName name="Excel_BuiltIn__FilterDatabase_37" localSheetId="15">#REF!</definedName>
    <definedName name="Excel_BuiltIn__FilterDatabase_37" localSheetId="32">#REF!</definedName>
    <definedName name="Excel_BuiltIn__FilterDatabase_37" localSheetId="21">#REF!</definedName>
    <definedName name="Excel_BuiltIn__FilterDatabase_37" localSheetId="36">#REF!</definedName>
    <definedName name="Excel_BuiltIn__FilterDatabase_37" localSheetId="10">#REF!</definedName>
    <definedName name="Excel_BuiltIn__FilterDatabase_37" localSheetId="40">#REF!</definedName>
    <definedName name="Excel_BuiltIn__FilterDatabase_37" localSheetId="25">#REF!</definedName>
    <definedName name="Excel_BuiltIn__FilterDatabase_37" localSheetId="14">#REF!</definedName>
    <definedName name="Excel_BuiltIn__FilterDatabase_37" localSheetId="9">#REF!</definedName>
    <definedName name="Excel_BuiltIn__FilterDatabase_37" localSheetId="31">#REF!</definedName>
    <definedName name="Excel_BuiltIn__FilterDatabase_37" localSheetId="30">#REF!</definedName>
    <definedName name="Excel_BuiltIn__FilterDatabase_37" localSheetId="29">#REF!</definedName>
    <definedName name="Excel_BuiltIn__FilterDatabase_37" localSheetId="20">#REF!</definedName>
    <definedName name="Excel_BuiltIn__FilterDatabase_37" localSheetId="35">#REF!</definedName>
    <definedName name="Excel_BuiltIn__FilterDatabase_37" localSheetId="39">#REF!</definedName>
    <definedName name="Excel_BuiltIn__FilterDatabase_37" localSheetId="24">#REF!</definedName>
    <definedName name="Excel_BuiltIn__FilterDatabase_37" localSheetId="13">#REF!</definedName>
    <definedName name="Excel_BuiltIn__FilterDatabase_37" localSheetId="28">#REF!</definedName>
    <definedName name="Excel_BuiltIn__FilterDatabase_37" localSheetId="19">#REF!</definedName>
    <definedName name="Excel_BuiltIn__FilterDatabase_37" localSheetId="34">#REF!</definedName>
    <definedName name="Excel_BuiltIn__FilterDatabase_37" localSheetId="43">#REF!</definedName>
    <definedName name="Excel_BuiltIn__FilterDatabase_37" localSheetId="38">#REF!</definedName>
    <definedName name="Excel_BuiltIn__FilterDatabase_37" localSheetId="23">#REF!</definedName>
    <definedName name="Excel_BuiltIn__FilterDatabase_37" localSheetId="12">#REF!</definedName>
    <definedName name="Excel_BuiltIn__FilterDatabase_37" localSheetId="27">#REF!</definedName>
    <definedName name="Excel_BuiltIn__FilterDatabase_37" localSheetId="42">#REF!</definedName>
    <definedName name="Excel_BuiltIn__FilterDatabase_37" localSheetId="18">#REF!</definedName>
    <definedName name="Excel_BuiltIn__FilterDatabase_37" localSheetId="33">#REF!</definedName>
    <definedName name="Excel_BuiltIn__FilterDatabase_37" localSheetId="17">#REF!</definedName>
    <definedName name="Excel_BuiltIn__FilterDatabase_37" localSheetId="4">#REF!</definedName>
    <definedName name="Excel_BuiltIn__FilterDatabase_37" localSheetId="0">#REF!</definedName>
    <definedName name="Excel_BuiltIn__FilterDatabase_37" localSheetId="6">#REF!</definedName>
    <definedName name="Excel_BuiltIn__FilterDatabase_37" localSheetId="8">#REF!</definedName>
    <definedName name="Excel_BuiltIn__FilterDatabase_37" localSheetId="7">#REF!</definedName>
    <definedName name="Excel_BuiltIn__FilterDatabase_37" localSheetId="2">#REF!</definedName>
    <definedName name="Excel_BuiltIn__FilterDatabase_37" localSheetId="1">#REF!</definedName>
    <definedName name="Excel_BuiltIn__FilterDatabase_37">#REF!</definedName>
    <definedName name="Excel_BuiltIn__FilterDatabase_38" localSheetId="4">#REF!</definedName>
    <definedName name="Excel_BuiltIn__FilterDatabase_38" localSheetId="0">#REF!</definedName>
    <definedName name="Excel_BuiltIn__FilterDatabase_38" localSheetId="6">#REF!</definedName>
    <definedName name="Excel_BuiltIn__FilterDatabase_38" localSheetId="8">#REF!</definedName>
    <definedName name="Excel_BuiltIn__FilterDatabase_38" localSheetId="7">#REF!</definedName>
    <definedName name="Excel_BuiltIn__FilterDatabase_38" localSheetId="2">#REF!</definedName>
    <definedName name="Excel_BuiltIn__FilterDatabase_38" localSheetId="1">#REF!</definedName>
    <definedName name="Excel_BuiltIn__FilterDatabase_38">#REF!</definedName>
    <definedName name="Excel_BuiltIn__FilterDatabase_39" localSheetId="22">#REF!</definedName>
    <definedName name="Excel_BuiltIn__FilterDatabase_39" localSheetId="16">#REF!</definedName>
    <definedName name="Excel_BuiltIn__FilterDatabase_39" localSheetId="37">#REF!</definedName>
    <definedName name="Excel_BuiltIn__FilterDatabase_39" localSheetId="11">#REF!</definedName>
    <definedName name="Excel_BuiltIn__FilterDatabase_39" localSheetId="41">#REF!</definedName>
    <definedName name="Excel_BuiltIn__FilterDatabase_39" localSheetId="26">#REF!</definedName>
    <definedName name="Excel_BuiltIn__FilterDatabase_39" localSheetId="15">#REF!</definedName>
    <definedName name="Excel_BuiltIn__FilterDatabase_39" localSheetId="32">#REF!</definedName>
    <definedName name="Excel_BuiltIn__FilterDatabase_39" localSheetId="21">#REF!</definedName>
    <definedName name="Excel_BuiltIn__FilterDatabase_39" localSheetId="36">#REF!</definedName>
    <definedName name="Excel_BuiltIn__FilterDatabase_39" localSheetId="10">#REF!</definedName>
    <definedName name="Excel_BuiltIn__FilterDatabase_39" localSheetId="40">#REF!</definedName>
    <definedName name="Excel_BuiltIn__FilterDatabase_39" localSheetId="25">#REF!</definedName>
    <definedName name="Excel_BuiltIn__FilterDatabase_39" localSheetId="14">#REF!</definedName>
    <definedName name="Excel_BuiltIn__FilterDatabase_39" localSheetId="9">#REF!</definedName>
    <definedName name="Excel_BuiltIn__FilterDatabase_39" localSheetId="31">#REF!</definedName>
    <definedName name="Excel_BuiltIn__FilterDatabase_39" localSheetId="30">#REF!</definedName>
    <definedName name="Excel_BuiltIn__FilterDatabase_39" localSheetId="29">#REF!</definedName>
    <definedName name="Excel_BuiltIn__FilterDatabase_39" localSheetId="20">#REF!</definedName>
    <definedName name="Excel_BuiltIn__FilterDatabase_39" localSheetId="35">#REF!</definedName>
    <definedName name="Excel_BuiltIn__FilterDatabase_39" localSheetId="39">#REF!</definedName>
    <definedName name="Excel_BuiltIn__FilterDatabase_39" localSheetId="24">#REF!</definedName>
    <definedName name="Excel_BuiltIn__FilterDatabase_39" localSheetId="13">#REF!</definedName>
    <definedName name="Excel_BuiltIn__FilterDatabase_39" localSheetId="28">#REF!</definedName>
    <definedName name="Excel_BuiltIn__FilterDatabase_39" localSheetId="19">#REF!</definedName>
    <definedName name="Excel_BuiltIn__FilterDatabase_39" localSheetId="34">#REF!</definedName>
    <definedName name="Excel_BuiltIn__FilterDatabase_39" localSheetId="43">#REF!</definedName>
    <definedName name="Excel_BuiltIn__FilterDatabase_39" localSheetId="38">#REF!</definedName>
    <definedName name="Excel_BuiltIn__FilterDatabase_39" localSheetId="23">#REF!</definedName>
    <definedName name="Excel_BuiltIn__FilterDatabase_39" localSheetId="12">#REF!</definedName>
    <definedName name="Excel_BuiltIn__FilterDatabase_39" localSheetId="27">#REF!</definedName>
    <definedName name="Excel_BuiltIn__FilterDatabase_39" localSheetId="42">#REF!</definedName>
    <definedName name="Excel_BuiltIn__FilterDatabase_39" localSheetId="18">#REF!</definedName>
    <definedName name="Excel_BuiltIn__FilterDatabase_39" localSheetId="33">#REF!</definedName>
    <definedName name="Excel_BuiltIn__FilterDatabase_39" localSheetId="17">#REF!</definedName>
    <definedName name="Excel_BuiltIn__FilterDatabase_39" localSheetId="4">#REF!</definedName>
    <definedName name="Excel_BuiltIn__FilterDatabase_39" localSheetId="0">#REF!</definedName>
    <definedName name="Excel_BuiltIn__FilterDatabase_39" localSheetId="6">#REF!</definedName>
    <definedName name="Excel_BuiltIn__FilterDatabase_39" localSheetId="8">#REF!</definedName>
    <definedName name="Excel_BuiltIn__FilterDatabase_39" localSheetId="7">#REF!</definedName>
    <definedName name="Excel_BuiltIn__FilterDatabase_39" localSheetId="2">#REF!</definedName>
    <definedName name="Excel_BuiltIn__FilterDatabase_39" localSheetId="1">#REF!</definedName>
    <definedName name="Excel_BuiltIn__FilterDatabase_39">#REF!</definedName>
    <definedName name="Excel_BuiltIn__FilterDatabase_40" localSheetId="22">#REF!</definedName>
    <definedName name="Excel_BuiltIn__FilterDatabase_40" localSheetId="16">#REF!</definedName>
    <definedName name="Excel_BuiltIn__FilterDatabase_40" localSheetId="37">#REF!</definedName>
    <definedName name="Excel_BuiltIn__FilterDatabase_40" localSheetId="11">#REF!</definedName>
    <definedName name="Excel_BuiltIn__FilterDatabase_40" localSheetId="41">#REF!</definedName>
    <definedName name="Excel_BuiltIn__FilterDatabase_40" localSheetId="26">#REF!</definedName>
    <definedName name="Excel_BuiltIn__FilterDatabase_40" localSheetId="15">#REF!</definedName>
    <definedName name="Excel_BuiltIn__FilterDatabase_40" localSheetId="32">#REF!</definedName>
    <definedName name="Excel_BuiltIn__FilterDatabase_40" localSheetId="21">#REF!</definedName>
    <definedName name="Excel_BuiltIn__FilterDatabase_40" localSheetId="36">#REF!</definedName>
    <definedName name="Excel_BuiltIn__FilterDatabase_40" localSheetId="10">#REF!</definedName>
    <definedName name="Excel_BuiltIn__FilterDatabase_40" localSheetId="40">#REF!</definedName>
    <definedName name="Excel_BuiltIn__FilterDatabase_40" localSheetId="25">#REF!</definedName>
    <definedName name="Excel_BuiltIn__FilterDatabase_40" localSheetId="14">#REF!</definedName>
    <definedName name="Excel_BuiltIn__FilterDatabase_40" localSheetId="9">#REF!</definedName>
    <definedName name="Excel_BuiltIn__FilterDatabase_40" localSheetId="31">#REF!</definedName>
    <definedName name="Excel_BuiltIn__FilterDatabase_40" localSheetId="30">#REF!</definedName>
    <definedName name="Excel_BuiltIn__FilterDatabase_40" localSheetId="29">#REF!</definedName>
    <definedName name="Excel_BuiltIn__FilterDatabase_40" localSheetId="20">#REF!</definedName>
    <definedName name="Excel_BuiltIn__FilterDatabase_40" localSheetId="35">#REF!</definedName>
    <definedName name="Excel_BuiltIn__FilterDatabase_40" localSheetId="39">#REF!</definedName>
    <definedName name="Excel_BuiltIn__FilterDatabase_40" localSheetId="24">#REF!</definedName>
    <definedName name="Excel_BuiltIn__FilterDatabase_40" localSheetId="13">#REF!</definedName>
    <definedName name="Excel_BuiltIn__FilterDatabase_40" localSheetId="28">#REF!</definedName>
    <definedName name="Excel_BuiltIn__FilterDatabase_40" localSheetId="19">#REF!</definedName>
    <definedName name="Excel_BuiltIn__FilterDatabase_40" localSheetId="34">#REF!</definedName>
    <definedName name="Excel_BuiltIn__FilterDatabase_40" localSheetId="43">#REF!</definedName>
    <definedName name="Excel_BuiltIn__FilterDatabase_40" localSheetId="38">#REF!</definedName>
    <definedName name="Excel_BuiltIn__FilterDatabase_40" localSheetId="23">#REF!</definedName>
    <definedName name="Excel_BuiltIn__FilterDatabase_40" localSheetId="12">#REF!</definedName>
    <definedName name="Excel_BuiltIn__FilterDatabase_40" localSheetId="27">#REF!</definedName>
    <definedName name="Excel_BuiltIn__FilterDatabase_40" localSheetId="42">#REF!</definedName>
    <definedName name="Excel_BuiltIn__FilterDatabase_40" localSheetId="18">#REF!</definedName>
    <definedName name="Excel_BuiltIn__FilterDatabase_40" localSheetId="33">#REF!</definedName>
    <definedName name="Excel_BuiltIn__FilterDatabase_40" localSheetId="17">#REF!</definedName>
    <definedName name="Excel_BuiltIn__FilterDatabase_40" localSheetId="4">#REF!</definedName>
    <definedName name="Excel_BuiltIn__FilterDatabase_40" localSheetId="0">#REF!</definedName>
    <definedName name="Excel_BuiltIn__FilterDatabase_40" localSheetId="6">#REF!</definedName>
    <definedName name="Excel_BuiltIn__FilterDatabase_40" localSheetId="8">#REF!</definedName>
    <definedName name="Excel_BuiltIn__FilterDatabase_40" localSheetId="7">#REF!</definedName>
    <definedName name="Excel_BuiltIn__FilterDatabase_40" localSheetId="2">#REF!</definedName>
    <definedName name="Excel_BuiltIn__FilterDatabase_40" localSheetId="1">#REF!</definedName>
    <definedName name="Excel_BuiltIn__FilterDatabase_40">#REF!</definedName>
    <definedName name="Excel_BuiltIn__FilterDatabase_41" localSheetId="22">#REF!</definedName>
    <definedName name="Excel_BuiltIn__FilterDatabase_41" localSheetId="16">#REF!</definedName>
    <definedName name="Excel_BuiltIn__FilterDatabase_41" localSheetId="37">#REF!</definedName>
    <definedName name="Excel_BuiltIn__FilterDatabase_41" localSheetId="11">#REF!</definedName>
    <definedName name="Excel_BuiltIn__FilterDatabase_41" localSheetId="41">#REF!</definedName>
    <definedName name="Excel_BuiltIn__FilterDatabase_41" localSheetId="26">#REF!</definedName>
    <definedName name="Excel_BuiltIn__FilterDatabase_41" localSheetId="15">#REF!</definedName>
    <definedName name="Excel_BuiltIn__FilterDatabase_41" localSheetId="32">#REF!</definedName>
    <definedName name="Excel_BuiltIn__FilterDatabase_41" localSheetId="21">#REF!</definedName>
    <definedName name="Excel_BuiltIn__FilterDatabase_41" localSheetId="36">#REF!</definedName>
    <definedName name="Excel_BuiltIn__FilterDatabase_41" localSheetId="10">#REF!</definedName>
    <definedName name="Excel_BuiltIn__FilterDatabase_41" localSheetId="40">#REF!</definedName>
    <definedName name="Excel_BuiltIn__FilterDatabase_41" localSheetId="25">#REF!</definedName>
    <definedName name="Excel_BuiltIn__FilterDatabase_41" localSheetId="14">#REF!</definedName>
    <definedName name="Excel_BuiltIn__FilterDatabase_41" localSheetId="9">#REF!</definedName>
    <definedName name="Excel_BuiltIn__FilterDatabase_41" localSheetId="31">#REF!</definedName>
    <definedName name="Excel_BuiltIn__FilterDatabase_41" localSheetId="30">#REF!</definedName>
    <definedName name="Excel_BuiltIn__FilterDatabase_41" localSheetId="29">#REF!</definedName>
    <definedName name="Excel_BuiltIn__FilterDatabase_41" localSheetId="20">#REF!</definedName>
    <definedName name="Excel_BuiltIn__FilterDatabase_41" localSheetId="35">#REF!</definedName>
    <definedName name="Excel_BuiltIn__FilterDatabase_41" localSheetId="39">#REF!</definedName>
    <definedName name="Excel_BuiltIn__FilterDatabase_41" localSheetId="24">#REF!</definedName>
    <definedName name="Excel_BuiltIn__FilterDatabase_41" localSheetId="13">#REF!</definedName>
    <definedName name="Excel_BuiltIn__FilterDatabase_41" localSheetId="28">#REF!</definedName>
    <definedName name="Excel_BuiltIn__FilterDatabase_41" localSheetId="19">#REF!</definedName>
    <definedName name="Excel_BuiltIn__FilterDatabase_41" localSheetId="34">#REF!</definedName>
    <definedName name="Excel_BuiltIn__FilterDatabase_41" localSheetId="43">#REF!</definedName>
    <definedName name="Excel_BuiltIn__FilterDatabase_41" localSheetId="38">#REF!</definedName>
    <definedName name="Excel_BuiltIn__FilterDatabase_41" localSheetId="23">#REF!</definedName>
    <definedName name="Excel_BuiltIn__FilterDatabase_41" localSheetId="12">#REF!</definedName>
    <definedName name="Excel_BuiltIn__FilterDatabase_41" localSheetId="27">#REF!</definedName>
    <definedName name="Excel_BuiltIn__FilterDatabase_41" localSheetId="42">#REF!</definedName>
    <definedName name="Excel_BuiltIn__FilterDatabase_41" localSheetId="18">#REF!</definedName>
    <definedName name="Excel_BuiltIn__FilterDatabase_41" localSheetId="33">#REF!</definedName>
    <definedName name="Excel_BuiltIn__FilterDatabase_41" localSheetId="17">#REF!</definedName>
    <definedName name="Excel_BuiltIn__FilterDatabase_41" localSheetId="4">#REF!</definedName>
    <definedName name="Excel_BuiltIn__FilterDatabase_41" localSheetId="0">#REF!</definedName>
    <definedName name="Excel_BuiltIn__FilterDatabase_41" localSheetId="6">#REF!</definedName>
    <definedName name="Excel_BuiltIn__FilterDatabase_41" localSheetId="8">#REF!</definedName>
    <definedName name="Excel_BuiltIn__FilterDatabase_41" localSheetId="7">#REF!</definedName>
    <definedName name="Excel_BuiltIn__FilterDatabase_41" localSheetId="2">#REF!</definedName>
    <definedName name="Excel_BuiltIn__FilterDatabase_41" localSheetId="1">#REF!</definedName>
    <definedName name="Excel_BuiltIn__FilterDatabase_41">#REF!</definedName>
    <definedName name="Excel_BuiltIn__FilterDatabase_42" localSheetId="22">#REF!</definedName>
    <definedName name="Excel_BuiltIn__FilterDatabase_42" localSheetId="16">#REF!</definedName>
    <definedName name="Excel_BuiltIn__FilterDatabase_42" localSheetId="37">#REF!</definedName>
    <definedName name="Excel_BuiltIn__FilterDatabase_42" localSheetId="11">#REF!</definedName>
    <definedName name="Excel_BuiltIn__FilterDatabase_42" localSheetId="41">#REF!</definedName>
    <definedName name="Excel_BuiltIn__FilterDatabase_42" localSheetId="26">#REF!</definedName>
    <definedName name="Excel_BuiltIn__FilterDatabase_42" localSheetId="15">#REF!</definedName>
    <definedName name="Excel_BuiltIn__FilterDatabase_42" localSheetId="32">#REF!</definedName>
    <definedName name="Excel_BuiltIn__FilterDatabase_42" localSheetId="21">#REF!</definedName>
    <definedName name="Excel_BuiltIn__FilterDatabase_42" localSheetId="36">#REF!</definedName>
    <definedName name="Excel_BuiltIn__FilterDatabase_42" localSheetId="10">#REF!</definedName>
    <definedName name="Excel_BuiltIn__FilterDatabase_42" localSheetId="40">#REF!</definedName>
    <definedName name="Excel_BuiltIn__FilterDatabase_42" localSheetId="25">#REF!</definedName>
    <definedName name="Excel_BuiltIn__FilterDatabase_42" localSheetId="14">#REF!</definedName>
    <definedName name="Excel_BuiltIn__FilterDatabase_42" localSheetId="9">#REF!</definedName>
    <definedName name="Excel_BuiltIn__FilterDatabase_42" localSheetId="31">#REF!</definedName>
    <definedName name="Excel_BuiltIn__FilterDatabase_42" localSheetId="30">#REF!</definedName>
    <definedName name="Excel_BuiltIn__FilterDatabase_42" localSheetId="29">#REF!</definedName>
    <definedName name="Excel_BuiltIn__FilterDatabase_42" localSheetId="20">#REF!</definedName>
    <definedName name="Excel_BuiltIn__FilterDatabase_42" localSheetId="35">#REF!</definedName>
    <definedName name="Excel_BuiltIn__FilterDatabase_42" localSheetId="39">#REF!</definedName>
    <definedName name="Excel_BuiltIn__FilterDatabase_42" localSheetId="24">#REF!</definedName>
    <definedName name="Excel_BuiltIn__FilterDatabase_42" localSheetId="13">#REF!</definedName>
    <definedName name="Excel_BuiltIn__FilterDatabase_42" localSheetId="28">#REF!</definedName>
    <definedName name="Excel_BuiltIn__FilterDatabase_42" localSheetId="19">#REF!</definedName>
    <definedName name="Excel_BuiltIn__FilterDatabase_42" localSheetId="34">#REF!</definedName>
    <definedName name="Excel_BuiltIn__FilterDatabase_42" localSheetId="43">#REF!</definedName>
    <definedName name="Excel_BuiltIn__FilterDatabase_42" localSheetId="38">#REF!</definedName>
    <definedName name="Excel_BuiltIn__FilterDatabase_42" localSheetId="23">#REF!</definedName>
    <definedName name="Excel_BuiltIn__FilterDatabase_42" localSheetId="12">#REF!</definedName>
    <definedName name="Excel_BuiltIn__FilterDatabase_42" localSheetId="27">#REF!</definedName>
    <definedName name="Excel_BuiltIn__FilterDatabase_42" localSheetId="42">#REF!</definedName>
    <definedName name="Excel_BuiltIn__FilterDatabase_42" localSheetId="18">#REF!</definedName>
    <definedName name="Excel_BuiltIn__FilterDatabase_42" localSheetId="33">#REF!</definedName>
    <definedName name="Excel_BuiltIn__FilterDatabase_42" localSheetId="17">#REF!</definedName>
    <definedName name="Excel_BuiltIn__FilterDatabase_42" localSheetId="4">#REF!</definedName>
    <definedName name="Excel_BuiltIn__FilterDatabase_42" localSheetId="0">#REF!</definedName>
    <definedName name="Excel_BuiltIn__FilterDatabase_42" localSheetId="6">#REF!</definedName>
    <definedName name="Excel_BuiltIn__FilterDatabase_42" localSheetId="8">#REF!</definedName>
    <definedName name="Excel_BuiltIn__FilterDatabase_42" localSheetId="7">#REF!</definedName>
    <definedName name="Excel_BuiltIn__FilterDatabase_42" localSheetId="2">#REF!</definedName>
    <definedName name="Excel_BuiltIn__FilterDatabase_42" localSheetId="1">#REF!</definedName>
    <definedName name="Excel_BuiltIn__FilterDatabase_42">#REF!</definedName>
    <definedName name="Excel_BuiltIn__FilterDatabase_8" localSheetId="22">#REF!</definedName>
    <definedName name="Excel_BuiltIn__FilterDatabase_8" localSheetId="16">#REF!</definedName>
    <definedName name="Excel_BuiltIn__FilterDatabase_8" localSheetId="37">#REF!</definedName>
    <definedName name="Excel_BuiltIn__FilterDatabase_8" localSheetId="11">#REF!</definedName>
    <definedName name="Excel_BuiltIn__FilterDatabase_8" localSheetId="41">#REF!</definedName>
    <definedName name="Excel_BuiltIn__FilterDatabase_8" localSheetId="26">#REF!</definedName>
    <definedName name="Excel_BuiltIn__FilterDatabase_8" localSheetId="15">#REF!</definedName>
    <definedName name="Excel_BuiltIn__FilterDatabase_8" localSheetId="32">#REF!</definedName>
    <definedName name="Excel_BuiltIn__FilterDatabase_8" localSheetId="21">#REF!</definedName>
    <definedName name="Excel_BuiltIn__FilterDatabase_8" localSheetId="36">#REF!</definedName>
    <definedName name="Excel_BuiltIn__FilterDatabase_8" localSheetId="10">#REF!</definedName>
    <definedName name="Excel_BuiltIn__FilterDatabase_8" localSheetId="40">#REF!</definedName>
    <definedName name="Excel_BuiltIn__FilterDatabase_8" localSheetId="25">#REF!</definedName>
    <definedName name="Excel_BuiltIn__FilterDatabase_8" localSheetId="14">#REF!</definedName>
    <definedName name="Excel_BuiltIn__FilterDatabase_8" localSheetId="9">#REF!</definedName>
    <definedName name="Excel_BuiltIn__FilterDatabase_8" localSheetId="31">#REF!</definedName>
    <definedName name="Excel_BuiltIn__FilterDatabase_8" localSheetId="30">#REF!</definedName>
    <definedName name="Excel_BuiltIn__FilterDatabase_8" localSheetId="29">#REF!</definedName>
    <definedName name="Excel_BuiltIn__FilterDatabase_8" localSheetId="20">#REF!</definedName>
    <definedName name="Excel_BuiltIn__FilterDatabase_8" localSheetId="35">#REF!</definedName>
    <definedName name="Excel_BuiltIn__FilterDatabase_8" localSheetId="39">#REF!</definedName>
    <definedName name="Excel_BuiltIn__FilterDatabase_8" localSheetId="24">#REF!</definedName>
    <definedName name="Excel_BuiltIn__FilterDatabase_8" localSheetId="13">#REF!</definedName>
    <definedName name="Excel_BuiltIn__FilterDatabase_8" localSheetId="28">#REF!</definedName>
    <definedName name="Excel_BuiltIn__FilterDatabase_8" localSheetId="19">#REF!</definedName>
    <definedName name="Excel_BuiltIn__FilterDatabase_8" localSheetId="34">#REF!</definedName>
    <definedName name="Excel_BuiltIn__FilterDatabase_8" localSheetId="43">#REF!</definedName>
    <definedName name="Excel_BuiltIn__FilterDatabase_8" localSheetId="38">#REF!</definedName>
    <definedName name="Excel_BuiltIn__FilterDatabase_8" localSheetId="23">#REF!</definedName>
    <definedName name="Excel_BuiltIn__FilterDatabase_8" localSheetId="12">#REF!</definedName>
    <definedName name="Excel_BuiltIn__FilterDatabase_8" localSheetId="27">#REF!</definedName>
    <definedName name="Excel_BuiltIn__FilterDatabase_8" localSheetId="42">#REF!</definedName>
    <definedName name="Excel_BuiltIn__FilterDatabase_8" localSheetId="18">#REF!</definedName>
    <definedName name="Excel_BuiltIn__FilterDatabase_8" localSheetId="33">#REF!</definedName>
    <definedName name="Excel_BuiltIn__FilterDatabase_8" localSheetId="17">#REF!</definedName>
    <definedName name="Excel_BuiltIn__FilterDatabase_8" localSheetId="4">#REF!</definedName>
    <definedName name="Excel_BuiltIn__FilterDatabase_8" localSheetId="0">#REF!</definedName>
    <definedName name="Excel_BuiltIn__FilterDatabase_8" localSheetId="6">#REF!</definedName>
    <definedName name="Excel_BuiltIn__FilterDatabase_8" localSheetId="8">#REF!</definedName>
    <definedName name="Excel_BuiltIn__FilterDatabase_8" localSheetId="7">#REF!</definedName>
    <definedName name="Excel_BuiltIn__FilterDatabase_8" localSheetId="2">#REF!</definedName>
    <definedName name="Excel_BuiltIn__FilterDatabase_8" localSheetId="1">#REF!</definedName>
    <definedName name="Excel_BuiltIn__FilterDatabase_8">#REF!</definedName>
    <definedName name="Excel_BuiltIn__FilterDatabase_9" localSheetId="22">#REF!</definedName>
    <definedName name="Excel_BuiltIn__FilterDatabase_9" localSheetId="16">#REF!</definedName>
    <definedName name="Excel_BuiltIn__FilterDatabase_9" localSheetId="37">#REF!</definedName>
    <definedName name="Excel_BuiltIn__FilterDatabase_9" localSheetId="11">#REF!</definedName>
    <definedName name="Excel_BuiltIn__FilterDatabase_9" localSheetId="41">#REF!</definedName>
    <definedName name="Excel_BuiltIn__FilterDatabase_9" localSheetId="26">#REF!</definedName>
    <definedName name="Excel_BuiltIn__FilterDatabase_9" localSheetId="15">#REF!</definedName>
    <definedName name="Excel_BuiltIn__FilterDatabase_9" localSheetId="32">#REF!</definedName>
    <definedName name="Excel_BuiltIn__FilterDatabase_9" localSheetId="21">#REF!</definedName>
    <definedName name="Excel_BuiltIn__FilterDatabase_9" localSheetId="36">#REF!</definedName>
    <definedName name="Excel_BuiltIn__FilterDatabase_9" localSheetId="10">#REF!</definedName>
    <definedName name="Excel_BuiltIn__FilterDatabase_9" localSheetId="40">#REF!</definedName>
    <definedName name="Excel_BuiltIn__FilterDatabase_9" localSheetId="25">#REF!</definedName>
    <definedName name="Excel_BuiltIn__FilterDatabase_9" localSheetId="14">#REF!</definedName>
    <definedName name="Excel_BuiltIn__FilterDatabase_9" localSheetId="9">#REF!</definedName>
    <definedName name="Excel_BuiltIn__FilterDatabase_9" localSheetId="31">#REF!</definedName>
    <definedName name="Excel_BuiltIn__FilterDatabase_9" localSheetId="30">#REF!</definedName>
    <definedName name="Excel_BuiltIn__FilterDatabase_9" localSheetId="29">#REF!</definedName>
    <definedName name="Excel_BuiltIn__FilterDatabase_9" localSheetId="20">#REF!</definedName>
    <definedName name="Excel_BuiltIn__FilterDatabase_9" localSheetId="35">#REF!</definedName>
    <definedName name="Excel_BuiltIn__FilterDatabase_9" localSheetId="39">#REF!</definedName>
    <definedName name="Excel_BuiltIn__FilterDatabase_9" localSheetId="24">#REF!</definedName>
    <definedName name="Excel_BuiltIn__FilterDatabase_9" localSheetId="13">#REF!</definedName>
    <definedName name="Excel_BuiltIn__FilterDatabase_9" localSheetId="28">#REF!</definedName>
    <definedName name="Excel_BuiltIn__FilterDatabase_9" localSheetId="19">#REF!</definedName>
    <definedName name="Excel_BuiltIn__FilterDatabase_9" localSheetId="34">#REF!</definedName>
    <definedName name="Excel_BuiltIn__FilterDatabase_9" localSheetId="43">#REF!</definedName>
    <definedName name="Excel_BuiltIn__FilterDatabase_9" localSheetId="38">#REF!</definedName>
    <definedName name="Excel_BuiltIn__FilterDatabase_9" localSheetId="23">#REF!</definedName>
    <definedName name="Excel_BuiltIn__FilterDatabase_9" localSheetId="12">#REF!</definedName>
    <definedName name="Excel_BuiltIn__FilterDatabase_9" localSheetId="27">#REF!</definedName>
    <definedName name="Excel_BuiltIn__FilterDatabase_9" localSheetId="42">#REF!</definedName>
    <definedName name="Excel_BuiltIn__FilterDatabase_9" localSheetId="18">#REF!</definedName>
    <definedName name="Excel_BuiltIn__FilterDatabase_9" localSheetId="33">#REF!</definedName>
    <definedName name="Excel_BuiltIn__FilterDatabase_9" localSheetId="17">#REF!</definedName>
    <definedName name="Excel_BuiltIn__FilterDatabase_9" localSheetId="4">#REF!</definedName>
    <definedName name="Excel_BuiltIn__FilterDatabase_9" localSheetId="0">#REF!</definedName>
    <definedName name="Excel_BuiltIn__FilterDatabase_9" localSheetId="6">#REF!</definedName>
    <definedName name="Excel_BuiltIn__FilterDatabase_9" localSheetId="8">#REF!</definedName>
    <definedName name="Excel_BuiltIn__FilterDatabase_9" localSheetId="7">#REF!</definedName>
    <definedName name="Excel_BuiltIn__FilterDatabase_9" localSheetId="2">#REF!</definedName>
    <definedName name="Excel_BuiltIn__FilterDatabase_9" localSheetId="1">#REF!</definedName>
    <definedName name="Excel_BuiltIn__FilterDatabase_9">#REF!</definedName>
    <definedName name="_xlnm.Print_Area" localSheetId="22">'01-08'!$A$1:$L$29</definedName>
    <definedName name="_xlnm.Print_Area" localSheetId="16">'01-09'!$A$1:$L$29</definedName>
    <definedName name="_xlnm.Print_Area" localSheetId="37">'02-05'!$A$1:$L$29</definedName>
    <definedName name="_xlnm.Print_Area" localSheetId="11">'03-10'!$A$1:$L$29</definedName>
    <definedName name="_xlnm.Print_Area" localSheetId="41">'04-04'!$A$1:$L$29</definedName>
    <definedName name="_xlnm.Print_Area" localSheetId="26">'04-07'!$A$1:$L$29</definedName>
    <definedName name="_xlnm.Print_Area" localSheetId="15">'05-09'!$A$1:$L$29</definedName>
    <definedName name="_xlnm.Print_Area" localSheetId="32">'06-06'!$A$1:$L$29</definedName>
    <definedName name="_xlnm.Print_Area" localSheetId="21">'08-08'!$A$1:$L$29</definedName>
    <definedName name="_xlnm.Print_Area" localSheetId="36">'09-05'!$A$1:$L$29</definedName>
    <definedName name="_xlnm.Print_Area" localSheetId="10">'10-10'!$A$1:$L$29</definedName>
    <definedName name="_xlnm.Print_Area" localSheetId="40">'11-04'!$A$1:$L$29</definedName>
    <definedName name="_xlnm.Print_Area" localSheetId="25">'11-07'!$A$1:$L$29</definedName>
    <definedName name="_xlnm.Print_Area" localSheetId="14">'12-09'!$A$1:$L$29</definedName>
    <definedName name="_xlnm.Print_Area" localSheetId="9">'12-10'!$A$1:$L$29</definedName>
    <definedName name="_xlnm.Print_Area" localSheetId="31">'13-06'!$A$1:$L$29</definedName>
    <definedName name="_xlnm.Print_Area" localSheetId="30">'15-06A'!$A$1:$L$29</definedName>
    <definedName name="_xlnm.Print_Area" localSheetId="29">'15-06B'!$A$1:$L$29</definedName>
    <definedName name="_xlnm.Print_Area" localSheetId="20">'15-08'!$A$1:$L$29</definedName>
    <definedName name="_xlnm.Print_Area" localSheetId="35">'16-05'!$A$1:$L$29</definedName>
    <definedName name="_xlnm.Print_Area" localSheetId="39">'18-04'!$A$1:$L$29</definedName>
    <definedName name="_xlnm.Print_Area" localSheetId="24">'18-07'!$A$1:$L$29</definedName>
    <definedName name="_xlnm.Print_Area" localSheetId="13">'19-09'!$A$1:$L$29</definedName>
    <definedName name="_xlnm.Print_Area" localSheetId="28">'20-06'!$A$1:$L$29</definedName>
    <definedName name="_xlnm.Print_Area" localSheetId="19">'22-08'!$A$1:$L$29</definedName>
    <definedName name="_xlnm.Print_Area" localSheetId="34">'23-05'!$A$1:$L$29</definedName>
    <definedName name="_xlnm.Print_Area" localSheetId="43">'24-03'!$A$1:$L$29</definedName>
    <definedName name="_xlnm.Print_Area" localSheetId="38">'25-04'!$A$1:$L$29</definedName>
    <definedName name="_xlnm.Print_Area" localSheetId="23">'25-07'!$A$1:$L$29</definedName>
    <definedName name="_xlnm.Print_Area" localSheetId="12">'26-09'!$A$1:$L$29</definedName>
    <definedName name="_xlnm.Print_Area" localSheetId="27">'27-06'!$A$1:$L$29</definedName>
    <definedName name="_xlnm.Print_Area" localSheetId="42">'28-03'!$A$1:$L$29</definedName>
    <definedName name="_xlnm.Print_Area" localSheetId="18">'29-08'!$A$1:$L$29</definedName>
    <definedName name="_xlnm.Print_Area" localSheetId="33">'30-05'!$A$1:$L$29</definedName>
    <definedName name="_xlnm.Print_Area" localSheetId="17">'31-08'!$A$1:$L$29</definedName>
    <definedName name="_xlnm.Print_Area" localSheetId="3">Point!$A$1:$AO$26</definedName>
    <definedName name="_xlnm.Print_Area" localSheetId="0">Stilling!$A$1:$O$29</definedName>
    <definedName name="_xlnm.Print_Area" localSheetId="6">'Super R'!$A$1:$AH$17</definedName>
    <definedName name="_xlnm.Print_Area" localSheetId="8">Tourp!$H$42:$L$46</definedName>
    <definedName name="_xlnm.Print_Area" localSheetId="7">'Tæt Flag'!$A$1:$C$31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5" l="1"/>
  <c r="O19" i="5"/>
  <c r="G7" i="45"/>
  <c r="G8" i="45"/>
  <c r="G11" i="45"/>
  <c r="G12" i="45"/>
  <c r="G13" i="45"/>
  <c r="G14" i="45"/>
  <c r="G15" i="45"/>
  <c r="G16" i="45"/>
  <c r="G17" i="45"/>
  <c r="G18" i="45"/>
  <c r="G19" i="45"/>
  <c r="G20" i="45"/>
  <c r="G21" i="45"/>
  <c r="G22" i="45"/>
  <c r="G23" i="45"/>
  <c r="G24" i="45"/>
  <c r="G25" i="45"/>
  <c r="G26" i="45"/>
  <c r="G27" i="45"/>
  <c r="G28" i="45"/>
  <c r="G29" i="45"/>
  <c r="AL5" i="2"/>
  <c r="AL6" i="2"/>
  <c r="AL7" i="2"/>
  <c r="AL8" i="2"/>
  <c r="AL4" i="2"/>
  <c r="AL9" i="2"/>
  <c r="AL10" i="2"/>
  <c r="AL11" i="2"/>
  <c r="AL13" i="2"/>
  <c r="AL14" i="2"/>
  <c r="AL15" i="2"/>
  <c r="AL12" i="2"/>
  <c r="AL18" i="2"/>
  <c r="AL16" i="2"/>
  <c r="AL17" i="2"/>
  <c r="AL20" i="2"/>
  <c r="AL21" i="2"/>
  <c r="AL19" i="2"/>
  <c r="AL22" i="2"/>
  <c r="AL23" i="2"/>
  <c r="AL24" i="2"/>
  <c r="AL25" i="2"/>
  <c r="AL26" i="2"/>
  <c r="AK13" i="2"/>
  <c r="AK14" i="2"/>
  <c r="AK12" i="2"/>
  <c r="AK16" i="2"/>
  <c r="AK20" i="2"/>
  <c r="AK21" i="2"/>
  <c r="AK19" i="2"/>
  <c r="AK23" i="2"/>
  <c r="AK24" i="2"/>
  <c r="AK25" i="2"/>
  <c r="AK26" i="2"/>
  <c r="AL3" i="2"/>
  <c r="AK3" i="2"/>
  <c r="AL6" i="6"/>
  <c r="AL8" i="6"/>
  <c r="AL7" i="6"/>
  <c r="AL9" i="6"/>
  <c r="AL10" i="6"/>
  <c r="AL11" i="6"/>
  <c r="AK12" i="6"/>
  <c r="AL12" i="6"/>
  <c r="AL13" i="6"/>
  <c r="AK15" i="6"/>
  <c r="AL15" i="6"/>
  <c r="AK14" i="6"/>
  <c r="AL14" i="6"/>
  <c r="AL17" i="6"/>
  <c r="AK16" i="6"/>
  <c r="AL19" i="6"/>
  <c r="AK20" i="6"/>
  <c r="AL20" i="6"/>
  <c r="AK18" i="6"/>
  <c r="AK22" i="6"/>
  <c r="AL22" i="6"/>
  <c r="AK23" i="6"/>
  <c r="AL23" i="6"/>
  <c r="AK24" i="6"/>
  <c r="AL24" i="6"/>
  <c r="AK25" i="6"/>
  <c r="AL25" i="6"/>
  <c r="AK26" i="6"/>
  <c r="AL26" i="6"/>
  <c r="AL3" i="6"/>
  <c r="AK3" i="6"/>
  <c r="AJ9" i="2" l="1"/>
  <c r="AJ15" i="2"/>
  <c r="AJ12" i="2"/>
  <c r="AJ16" i="2"/>
  <c r="AJ17" i="2"/>
  <c r="AJ21" i="2"/>
  <c r="AJ22" i="2"/>
  <c r="AJ24" i="2"/>
  <c r="AJ25" i="2"/>
  <c r="AJ26" i="2"/>
  <c r="AJ10" i="6"/>
  <c r="AJ13" i="6"/>
  <c r="AJ14" i="6"/>
  <c r="AJ19" i="6"/>
  <c r="AJ20" i="6"/>
  <c r="AJ18" i="6"/>
  <c r="AJ21" i="6"/>
  <c r="AJ24" i="6"/>
  <c r="AJ25" i="6"/>
  <c r="AJ26" i="6"/>
  <c r="AH29" i="45"/>
  <c r="AG29" i="45"/>
  <c r="AF29" i="45"/>
  <c r="AE29" i="45"/>
  <c r="AD29" i="45"/>
  <c r="AC29" i="45"/>
  <c r="AB29" i="45"/>
  <c r="AA29" i="45"/>
  <c r="Z29" i="45"/>
  <c r="Y29" i="45"/>
  <c r="S29" i="45"/>
  <c r="O29" i="45"/>
  <c r="N29" i="45"/>
  <c r="L29" i="45"/>
  <c r="R29" i="45" s="1"/>
  <c r="H29" i="45"/>
  <c r="AH28" i="45"/>
  <c r="AG28" i="45"/>
  <c r="AF28" i="45"/>
  <c r="AE28" i="45"/>
  <c r="AD28" i="45"/>
  <c r="AC28" i="45"/>
  <c r="AB28" i="45"/>
  <c r="AA28" i="45"/>
  <c r="Z28" i="45"/>
  <c r="Y28" i="45"/>
  <c r="V28" i="45"/>
  <c r="O28" i="45"/>
  <c r="N28" i="45"/>
  <c r="L28" i="45"/>
  <c r="U28" i="45" s="1"/>
  <c r="H28" i="45"/>
  <c r="AH27" i="45"/>
  <c r="AG27" i="45"/>
  <c r="AF27" i="45"/>
  <c r="AE27" i="45"/>
  <c r="AD27" i="45"/>
  <c r="AC27" i="45"/>
  <c r="AB27" i="45"/>
  <c r="AA27" i="45"/>
  <c r="Z27" i="45"/>
  <c r="Y27" i="45"/>
  <c r="O27" i="45"/>
  <c r="N27" i="45"/>
  <c r="L27" i="45"/>
  <c r="Q27" i="45" s="1"/>
  <c r="H27" i="45"/>
  <c r="AH26" i="45"/>
  <c r="AG26" i="45"/>
  <c r="AF26" i="45"/>
  <c r="AE26" i="45"/>
  <c r="AD26" i="45"/>
  <c r="AC26" i="45"/>
  <c r="AB26" i="45"/>
  <c r="AA26" i="45"/>
  <c r="Z26" i="45"/>
  <c r="Y26" i="45"/>
  <c r="O26" i="45"/>
  <c r="N26" i="45"/>
  <c r="L26" i="45"/>
  <c r="H26" i="45"/>
  <c r="AH25" i="45"/>
  <c r="AG25" i="45"/>
  <c r="AF25" i="45"/>
  <c r="AE25" i="45"/>
  <c r="AD25" i="45"/>
  <c r="AC25" i="45"/>
  <c r="AB25" i="45"/>
  <c r="AA25" i="45"/>
  <c r="Z25" i="45"/>
  <c r="Y25" i="45"/>
  <c r="O25" i="45"/>
  <c r="N25" i="45"/>
  <c r="L25" i="45"/>
  <c r="H25" i="45"/>
  <c r="AH24" i="45"/>
  <c r="AG24" i="45"/>
  <c r="AF24" i="45"/>
  <c r="AE24" i="45"/>
  <c r="AD24" i="45"/>
  <c r="AC24" i="45"/>
  <c r="AB24" i="45"/>
  <c r="AA24" i="45"/>
  <c r="Z24" i="45"/>
  <c r="Y24" i="45"/>
  <c r="O24" i="45"/>
  <c r="H24" i="45" s="1"/>
  <c r="N24" i="45"/>
  <c r="L24" i="45"/>
  <c r="AH23" i="45"/>
  <c r="AG23" i="45"/>
  <c r="AF23" i="45"/>
  <c r="AE23" i="45"/>
  <c r="AD23" i="45"/>
  <c r="AC23" i="45"/>
  <c r="AB23" i="45"/>
  <c r="AA23" i="45"/>
  <c r="Z23" i="45"/>
  <c r="Y23" i="45"/>
  <c r="O23" i="45"/>
  <c r="H23" i="45" s="1"/>
  <c r="N23" i="45"/>
  <c r="F23" i="45" s="1"/>
  <c r="L23" i="45"/>
  <c r="AH22" i="45"/>
  <c r="AG22" i="45"/>
  <c r="AF22" i="45"/>
  <c r="AE22" i="45"/>
  <c r="AD22" i="45"/>
  <c r="AC22" i="45"/>
  <c r="AB22" i="45"/>
  <c r="AA22" i="45"/>
  <c r="Z22" i="45"/>
  <c r="Y22" i="45"/>
  <c r="O22" i="45"/>
  <c r="H22" i="45" s="1"/>
  <c r="N22" i="45"/>
  <c r="F22" i="45" s="1"/>
  <c r="L22" i="45"/>
  <c r="AH21" i="45"/>
  <c r="AG21" i="45"/>
  <c r="AF21" i="45"/>
  <c r="AE21" i="45"/>
  <c r="AD21" i="45"/>
  <c r="AC21" i="45"/>
  <c r="AB21" i="45"/>
  <c r="AA21" i="45"/>
  <c r="Z21" i="45"/>
  <c r="Y21" i="45"/>
  <c r="O21" i="45"/>
  <c r="H21" i="45" s="1"/>
  <c r="N21" i="45"/>
  <c r="F21" i="45" s="1"/>
  <c r="L21" i="45"/>
  <c r="AH20" i="45"/>
  <c r="AG20" i="45"/>
  <c r="AF20" i="45"/>
  <c r="AE20" i="45"/>
  <c r="AD20" i="45"/>
  <c r="AC20" i="45"/>
  <c r="AB20" i="45"/>
  <c r="AA20" i="45"/>
  <c r="Z20" i="45"/>
  <c r="Y20" i="45"/>
  <c r="O20" i="45"/>
  <c r="H20" i="45" s="1"/>
  <c r="N20" i="45"/>
  <c r="F20" i="45" s="1"/>
  <c r="L20" i="45"/>
  <c r="AH19" i="45"/>
  <c r="AG19" i="45"/>
  <c r="AF19" i="45"/>
  <c r="AE19" i="45"/>
  <c r="AD19" i="45"/>
  <c r="AC19" i="45"/>
  <c r="AB19" i="45"/>
  <c r="AA19" i="45"/>
  <c r="Z19" i="45"/>
  <c r="Y19" i="45"/>
  <c r="O19" i="45"/>
  <c r="N19" i="45"/>
  <c r="F19" i="45" s="1"/>
  <c r="L19" i="45"/>
  <c r="H19" i="45"/>
  <c r="AH18" i="45"/>
  <c r="AG18" i="45"/>
  <c r="AF18" i="45"/>
  <c r="AE18" i="45"/>
  <c r="AD18" i="45"/>
  <c r="AC18" i="45"/>
  <c r="AB18" i="45"/>
  <c r="AA18" i="45"/>
  <c r="Z18" i="45"/>
  <c r="Y18" i="45"/>
  <c r="O18" i="45"/>
  <c r="H18" i="45" s="1"/>
  <c r="N18" i="45"/>
  <c r="F18" i="45" s="1"/>
  <c r="L18" i="45"/>
  <c r="AH17" i="45"/>
  <c r="AG17" i="45"/>
  <c r="AF17" i="45"/>
  <c r="AE17" i="45"/>
  <c r="AD17" i="45"/>
  <c r="AC17" i="45"/>
  <c r="AB17" i="45"/>
  <c r="AA17" i="45"/>
  <c r="Z17" i="45"/>
  <c r="Y17" i="45"/>
  <c r="O17" i="45"/>
  <c r="H17" i="45" s="1"/>
  <c r="N17" i="45"/>
  <c r="F17" i="45" s="1"/>
  <c r="L17" i="45"/>
  <c r="AH16" i="45"/>
  <c r="AG16" i="45"/>
  <c r="AF16" i="45"/>
  <c r="AE16" i="45"/>
  <c r="AD16" i="45"/>
  <c r="AC16" i="45"/>
  <c r="AB16" i="45"/>
  <c r="AA16" i="45"/>
  <c r="Z16" i="45"/>
  <c r="Y16" i="45"/>
  <c r="O16" i="45"/>
  <c r="H16" i="45" s="1"/>
  <c r="N16" i="45"/>
  <c r="F16" i="45" s="1"/>
  <c r="L16" i="45"/>
  <c r="Q16" i="45" s="1"/>
  <c r="AH15" i="45"/>
  <c r="AG15" i="45"/>
  <c r="AF15" i="45"/>
  <c r="AE15" i="45"/>
  <c r="AD15" i="45"/>
  <c r="AC15" i="45"/>
  <c r="AB15" i="45"/>
  <c r="AA15" i="45"/>
  <c r="Z15" i="45"/>
  <c r="Y15" i="45"/>
  <c r="O15" i="45"/>
  <c r="H15" i="45" s="1"/>
  <c r="N15" i="45"/>
  <c r="F15" i="45" s="1"/>
  <c r="L15" i="45"/>
  <c r="AH14" i="45"/>
  <c r="AG14" i="45"/>
  <c r="AF14" i="45"/>
  <c r="AE14" i="45"/>
  <c r="AD14" i="45"/>
  <c r="AC14" i="45"/>
  <c r="AB14" i="45"/>
  <c r="AA14" i="45"/>
  <c r="Z14" i="45"/>
  <c r="Y14" i="45"/>
  <c r="O14" i="45"/>
  <c r="H14" i="45" s="1"/>
  <c r="N14" i="45"/>
  <c r="F14" i="45" s="1"/>
  <c r="L14" i="45"/>
  <c r="AH13" i="45"/>
  <c r="AG13" i="45"/>
  <c r="AF13" i="45"/>
  <c r="AE13" i="45"/>
  <c r="AD13" i="45"/>
  <c r="AC13" i="45"/>
  <c r="AB13" i="45"/>
  <c r="AA13" i="45"/>
  <c r="Z13" i="45"/>
  <c r="Y13" i="45"/>
  <c r="O13" i="45"/>
  <c r="H13" i="45" s="1"/>
  <c r="I13" i="45" s="1"/>
  <c r="N13" i="45"/>
  <c r="F13" i="45" s="1"/>
  <c r="L13" i="45"/>
  <c r="AH12" i="45"/>
  <c r="AG12" i="45"/>
  <c r="AF12" i="45"/>
  <c r="AE12" i="45"/>
  <c r="AD12" i="45"/>
  <c r="AC12" i="45"/>
  <c r="AB12" i="45"/>
  <c r="AA12" i="45"/>
  <c r="Z12" i="45"/>
  <c r="Y12" i="45"/>
  <c r="O12" i="45"/>
  <c r="H12" i="45" s="1"/>
  <c r="N12" i="45"/>
  <c r="F12" i="45" s="1"/>
  <c r="L12" i="45"/>
  <c r="AH11" i="45"/>
  <c r="AG11" i="45"/>
  <c r="AF11" i="45"/>
  <c r="AE11" i="45"/>
  <c r="AD11" i="45"/>
  <c r="AC11" i="45"/>
  <c r="AB11" i="45"/>
  <c r="AA11" i="45"/>
  <c r="Z11" i="45"/>
  <c r="Y11" i="45"/>
  <c r="O11" i="45"/>
  <c r="H11" i="45" s="1"/>
  <c r="N11" i="45"/>
  <c r="F11" i="45" s="1"/>
  <c r="L11" i="45"/>
  <c r="AH10" i="45"/>
  <c r="AG10" i="45"/>
  <c r="AF10" i="45"/>
  <c r="AE10" i="45"/>
  <c r="AD10" i="45"/>
  <c r="AC10" i="45"/>
  <c r="AB10" i="45"/>
  <c r="AA10" i="45"/>
  <c r="Z10" i="45"/>
  <c r="Y10" i="45"/>
  <c r="O10" i="45"/>
  <c r="H10" i="45" s="1"/>
  <c r="N10" i="45"/>
  <c r="F10" i="45" s="1"/>
  <c r="L10" i="45"/>
  <c r="AH9" i="45"/>
  <c r="AG9" i="45"/>
  <c r="AF9" i="45"/>
  <c r="AE9" i="45"/>
  <c r="AD9" i="45"/>
  <c r="AC9" i="45"/>
  <c r="AB9" i="45"/>
  <c r="AA9" i="45"/>
  <c r="Z9" i="45"/>
  <c r="Y9" i="45"/>
  <c r="Q9" i="45"/>
  <c r="O9" i="45"/>
  <c r="H9" i="45" s="1"/>
  <c r="I9" i="45" s="1"/>
  <c r="AL16" i="6" s="1"/>
  <c r="N9" i="45"/>
  <c r="F9" i="45" s="1"/>
  <c r="L9" i="45"/>
  <c r="AH8" i="45"/>
  <c r="AG8" i="45"/>
  <c r="AF8" i="45"/>
  <c r="AE8" i="45"/>
  <c r="AD8" i="45"/>
  <c r="AC8" i="45"/>
  <c r="AB8" i="45"/>
  <c r="AA8" i="45"/>
  <c r="Z8" i="45"/>
  <c r="Y8" i="45"/>
  <c r="O8" i="45"/>
  <c r="H8" i="45" s="1"/>
  <c r="N8" i="45"/>
  <c r="F8" i="45" s="1"/>
  <c r="L8" i="45"/>
  <c r="AH7" i="45"/>
  <c r="AG7" i="45"/>
  <c r="AF7" i="45"/>
  <c r="AE7" i="45"/>
  <c r="AD7" i="45"/>
  <c r="AC7" i="45"/>
  <c r="AB7" i="45"/>
  <c r="AA7" i="45"/>
  <c r="Z7" i="45"/>
  <c r="Y7" i="45"/>
  <c r="O7" i="45"/>
  <c r="H7" i="45" s="1"/>
  <c r="I7" i="45" s="1"/>
  <c r="N7" i="45"/>
  <c r="F7" i="45" s="1"/>
  <c r="L7" i="45"/>
  <c r="S7" i="45" s="1"/>
  <c r="Z6" i="45"/>
  <c r="Y6" i="45"/>
  <c r="O6" i="45"/>
  <c r="H6" i="45" s="1"/>
  <c r="I6" i="45" s="1"/>
  <c r="AL5" i="6" s="1"/>
  <c r="N6" i="45"/>
  <c r="F6" i="45" s="1"/>
  <c r="L6" i="45"/>
  <c r="AH29" i="44"/>
  <c r="AG29" i="44"/>
  <c r="AF29" i="44"/>
  <c r="AE29" i="44"/>
  <c r="AD29" i="44"/>
  <c r="AC29" i="44"/>
  <c r="AB29" i="44"/>
  <c r="AA29" i="44"/>
  <c r="Z29" i="44"/>
  <c r="Y29" i="44"/>
  <c r="R29" i="44"/>
  <c r="Q29" i="44"/>
  <c r="O29" i="44"/>
  <c r="N29" i="44"/>
  <c r="L29" i="44"/>
  <c r="X29" i="44" s="1"/>
  <c r="H29" i="44"/>
  <c r="G29" i="44"/>
  <c r="AH28" i="44"/>
  <c r="AG28" i="44"/>
  <c r="AF28" i="44"/>
  <c r="AE28" i="44"/>
  <c r="AD28" i="44"/>
  <c r="AC28" i="44"/>
  <c r="AB28" i="44"/>
  <c r="AA28" i="44"/>
  <c r="Z28" i="44"/>
  <c r="Y28" i="44"/>
  <c r="X28" i="44"/>
  <c r="T28" i="44"/>
  <c r="S28" i="44"/>
  <c r="Q28" i="44"/>
  <c r="O28" i="44"/>
  <c r="N28" i="44"/>
  <c r="L28" i="44"/>
  <c r="H28" i="44"/>
  <c r="G28" i="44"/>
  <c r="AH27" i="44"/>
  <c r="AG27" i="44"/>
  <c r="AF27" i="44"/>
  <c r="AE27" i="44"/>
  <c r="AD27" i="44"/>
  <c r="AC27" i="44"/>
  <c r="AB27" i="44"/>
  <c r="AA27" i="44"/>
  <c r="Z27" i="44"/>
  <c r="Y27" i="44"/>
  <c r="X27" i="44"/>
  <c r="V27" i="44"/>
  <c r="S27" i="44"/>
  <c r="O27" i="44"/>
  <c r="N27" i="44"/>
  <c r="L27" i="44"/>
  <c r="Q27" i="44" s="1"/>
  <c r="H27" i="44"/>
  <c r="G27" i="44"/>
  <c r="AH26" i="44"/>
  <c r="AG26" i="44"/>
  <c r="AF26" i="44"/>
  <c r="AE26" i="44"/>
  <c r="AD26" i="44"/>
  <c r="AC26" i="44"/>
  <c r="AB26" i="44"/>
  <c r="AA26" i="44"/>
  <c r="Z26" i="44"/>
  <c r="Y26" i="44"/>
  <c r="S26" i="44"/>
  <c r="Q26" i="44"/>
  <c r="O26" i="44"/>
  <c r="N26" i="44"/>
  <c r="L26" i="44"/>
  <c r="H26" i="44"/>
  <c r="G26" i="44"/>
  <c r="AH25" i="44"/>
  <c r="AG25" i="44"/>
  <c r="AF25" i="44"/>
  <c r="AE25" i="44"/>
  <c r="AD25" i="44"/>
  <c r="AC25" i="44"/>
  <c r="AB25" i="44"/>
  <c r="AA25" i="44"/>
  <c r="Z25" i="44"/>
  <c r="Y25" i="44"/>
  <c r="X25" i="44"/>
  <c r="W25" i="44"/>
  <c r="V25" i="44"/>
  <c r="Q25" i="44"/>
  <c r="O25" i="44"/>
  <c r="N25" i="44"/>
  <c r="L25" i="44"/>
  <c r="U25" i="44" s="1"/>
  <c r="H25" i="44"/>
  <c r="G25" i="44"/>
  <c r="I25" i="44" s="1"/>
  <c r="AH24" i="44"/>
  <c r="AG24" i="44"/>
  <c r="AF24" i="44"/>
  <c r="AE24" i="44"/>
  <c r="AD24" i="44"/>
  <c r="AC24" i="44"/>
  <c r="AB24" i="44"/>
  <c r="AA24" i="44"/>
  <c r="Z24" i="44"/>
  <c r="Y24" i="44"/>
  <c r="X24" i="44"/>
  <c r="T24" i="44"/>
  <c r="Q24" i="44"/>
  <c r="O24" i="44"/>
  <c r="N24" i="44"/>
  <c r="L24" i="44"/>
  <c r="R23" i="44" s="1"/>
  <c r="H24" i="44"/>
  <c r="G24" i="44"/>
  <c r="I24" i="44" s="1"/>
  <c r="AH23" i="44"/>
  <c r="AG23" i="44"/>
  <c r="AF23" i="44"/>
  <c r="AE23" i="44"/>
  <c r="AD23" i="44"/>
  <c r="AC23" i="44"/>
  <c r="AB23" i="44"/>
  <c r="AA23" i="44"/>
  <c r="Z23" i="44"/>
  <c r="Y23" i="44"/>
  <c r="W23" i="44"/>
  <c r="S23" i="44"/>
  <c r="Q23" i="44"/>
  <c r="O23" i="44"/>
  <c r="N23" i="44"/>
  <c r="F23" i="44" s="1"/>
  <c r="L23" i="44"/>
  <c r="H23" i="44"/>
  <c r="G23" i="44"/>
  <c r="AH22" i="44"/>
  <c r="AG22" i="44"/>
  <c r="AF22" i="44"/>
  <c r="AE22" i="44"/>
  <c r="AD22" i="44"/>
  <c r="AC22" i="44"/>
  <c r="AB22" i="44"/>
  <c r="AA22" i="44"/>
  <c r="Z22" i="44"/>
  <c r="Y22" i="44"/>
  <c r="X22" i="44"/>
  <c r="U22" i="44"/>
  <c r="T22" i="44"/>
  <c r="Q22" i="44"/>
  <c r="O22" i="44"/>
  <c r="N22" i="44"/>
  <c r="L22" i="44"/>
  <c r="H22" i="44"/>
  <c r="I22" i="44" s="1"/>
  <c r="G22" i="44"/>
  <c r="F22" i="44"/>
  <c r="AH21" i="44"/>
  <c r="AG21" i="44"/>
  <c r="AF21" i="44"/>
  <c r="AE21" i="44"/>
  <c r="AD21" i="44"/>
  <c r="AC21" i="44"/>
  <c r="AB21" i="44"/>
  <c r="AA21" i="44"/>
  <c r="Z21" i="44"/>
  <c r="Y21" i="44"/>
  <c r="V21" i="44"/>
  <c r="S21" i="44"/>
  <c r="R21" i="44"/>
  <c r="O21" i="44"/>
  <c r="N21" i="44"/>
  <c r="F21" i="44" s="1"/>
  <c r="L21" i="44"/>
  <c r="T21" i="44" s="1"/>
  <c r="H21" i="44"/>
  <c r="G21" i="44"/>
  <c r="AH20" i="44"/>
  <c r="AG20" i="44"/>
  <c r="AF20" i="44"/>
  <c r="AE20" i="44"/>
  <c r="AD20" i="44"/>
  <c r="AC20" i="44"/>
  <c r="AB20" i="44"/>
  <c r="AA20" i="44"/>
  <c r="Z20" i="44"/>
  <c r="Y20" i="44"/>
  <c r="V20" i="44"/>
  <c r="O20" i="44"/>
  <c r="N20" i="44"/>
  <c r="F20" i="44" s="1"/>
  <c r="L20" i="44"/>
  <c r="X20" i="44" s="1"/>
  <c r="H20" i="44"/>
  <c r="G20" i="44"/>
  <c r="AH19" i="44"/>
  <c r="AG19" i="44"/>
  <c r="AF19" i="44"/>
  <c r="AE19" i="44"/>
  <c r="AD19" i="44"/>
  <c r="AC19" i="44"/>
  <c r="AB19" i="44"/>
  <c r="AA19" i="44"/>
  <c r="Z19" i="44"/>
  <c r="Y19" i="44"/>
  <c r="O19" i="44"/>
  <c r="N19" i="44"/>
  <c r="F19" i="44" s="1"/>
  <c r="L19" i="44"/>
  <c r="X19" i="44" s="1"/>
  <c r="H19" i="44"/>
  <c r="G19" i="44"/>
  <c r="AH18" i="44"/>
  <c r="AG18" i="44"/>
  <c r="AF18" i="44"/>
  <c r="AE18" i="44"/>
  <c r="AD18" i="44"/>
  <c r="AC18" i="44"/>
  <c r="AB18" i="44"/>
  <c r="AA18" i="44"/>
  <c r="Z18" i="44"/>
  <c r="Y18" i="44"/>
  <c r="O18" i="44"/>
  <c r="N18" i="44"/>
  <c r="F18" i="44" s="1"/>
  <c r="L18" i="44"/>
  <c r="H18" i="44"/>
  <c r="G18" i="44"/>
  <c r="AH17" i="44"/>
  <c r="AG17" i="44"/>
  <c r="AF17" i="44"/>
  <c r="AE17" i="44"/>
  <c r="AD17" i="44"/>
  <c r="AC17" i="44"/>
  <c r="AB17" i="44"/>
  <c r="AA17" i="44"/>
  <c r="Z17" i="44"/>
  <c r="Y17" i="44"/>
  <c r="V17" i="44"/>
  <c r="O17" i="44"/>
  <c r="N17" i="44"/>
  <c r="F17" i="44" s="1"/>
  <c r="AK22" i="2" s="1"/>
  <c r="L17" i="44"/>
  <c r="W17" i="44" s="1"/>
  <c r="H17" i="44"/>
  <c r="G17" i="44"/>
  <c r="AH16" i="44"/>
  <c r="AG16" i="44"/>
  <c r="AF16" i="44"/>
  <c r="AE16" i="44"/>
  <c r="AD16" i="44"/>
  <c r="AC16" i="44"/>
  <c r="AB16" i="44"/>
  <c r="AA16" i="44"/>
  <c r="Z16" i="44"/>
  <c r="Y16" i="44"/>
  <c r="R16" i="44"/>
  <c r="O16" i="44"/>
  <c r="N16" i="44"/>
  <c r="F16" i="44" s="1"/>
  <c r="AK18" i="2" s="1"/>
  <c r="L16" i="44"/>
  <c r="Q16" i="44" s="1"/>
  <c r="H16" i="44"/>
  <c r="G16" i="44"/>
  <c r="AH15" i="44"/>
  <c r="AG15" i="44"/>
  <c r="AF15" i="44"/>
  <c r="AE15" i="44"/>
  <c r="AD15" i="44"/>
  <c r="AC15" i="44"/>
  <c r="AB15" i="44"/>
  <c r="AA15" i="44"/>
  <c r="Z15" i="44"/>
  <c r="Y15" i="44"/>
  <c r="O15" i="44"/>
  <c r="N15" i="44"/>
  <c r="F15" i="44" s="1"/>
  <c r="AK17" i="2" s="1"/>
  <c r="L15" i="44"/>
  <c r="V15" i="44" s="1"/>
  <c r="H15" i="44"/>
  <c r="G15" i="44"/>
  <c r="I15" i="44" s="1"/>
  <c r="AK19" i="6" s="1"/>
  <c r="AH14" i="44"/>
  <c r="AG14" i="44"/>
  <c r="AF14" i="44"/>
  <c r="AE14" i="44"/>
  <c r="AD14" i="44"/>
  <c r="AC14" i="44"/>
  <c r="AB14" i="44"/>
  <c r="AA14" i="44"/>
  <c r="Z14" i="44"/>
  <c r="Y14" i="44"/>
  <c r="Q14" i="44"/>
  <c r="O14" i="44"/>
  <c r="N14" i="44"/>
  <c r="F14" i="44" s="1"/>
  <c r="AK8" i="2" s="1"/>
  <c r="L14" i="44"/>
  <c r="S13" i="44" s="1"/>
  <c r="H14" i="44"/>
  <c r="G14" i="44"/>
  <c r="I14" i="44" s="1"/>
  <c r="AK8" i="6" s="1"/>
  <c r="AH13" i="44"/>
  <c r="AG13" i="44"/>
  <c r="AF13" i="44"/>
  <c r="AE13" i="44"/>
  <c r="AD13" i="44"/>
  <c r="AC13" i="44"/>
  <c r="AB13" i="44"/>
  <c r="AA13" i="44"/>
  <c r="Z13" i="44"/>
  <c r="Y13" i="44"/>
  <c r="O13" i="44"/>
  <c r="N13" i="44"/>
  <c r="F13" i="44" s="1"/>
  <c r="AK9" i="2" s="1"/>
  <c r="L13" i="44"/>
  <c r="H13" i="44"/>
  <c r="G13" i="44"/>
  <c r="AH12" i="44"/>
  <c r="AG12" i="44"/>
  <c r="AF12" i="44"/>
  <c r="AE12" i="44"/>
  <c r="AD12" i="44"/>
  <c r="AC12" i="44"/>
  <c r="AB12" i="44"/>
  <c r="AA12" i="44"/>
  <c r="Z12" i="44"/>
  <c r="Y12" i="44"/>
  <c r="V12" i="44"/>
  <c r="R12" i="44"/>
  <c r="O12" i="44"/>
  <c r="N12" i="44"/>
  <c r="F12" i="44" s="1"/>
  <c r="AK5" i="2" s="1"/>
  <c r="L12" i="44"/>
  <c r="Q12" i="44" s="1"/>
  <c r="H12" i="44"/>
  <c r="G12" i="44"/>
  <c r="AH11" i="44"/>
  <c r="AG11" i="44"/>
  <c r="AF11" i="44"/>
  <c r="AE11" i="44"/>
  <c r="AD11" i="44"/>
  <c r="AC11" i="44"/>
  <c r="AB11" i="44"/>
  <c r="AA11" i="44"/>
  <c r="Z11" i="44"/>
  <c r="Y11" i="44"/>
  <c r="S11" i="44"/>
  <c r="R11" i="44"/>
  <c r="Q11" i="44"/>
  <c r="O11" i="44"/>
  <c r="H11" i="44" s="1"/>
  <c r="I11" i="44" s="1"/>
  <c r="AK13" i="6" s="1"/>
  <c r="N11" i="44"/>
  <c r="F11" i="44" s="1"/>
  <c r="AK15" i="2" s="1"/>
  <c r="L11" i="44"/>
  <c r="G11" i="44"/>
  <c r="AH10" i="44"/>
  <c r="AG10" i="44"/>
  <c r="AF10" i="44"/>
  <c r="AE10" i="44"/>
  <c r="AD10" i="44"/>
  <c r="AC10" i="44"/>
  <c r="AB10" i="44"/>
  <c r="AA10" i="44"/>
  <c r="Z10" i="44"/>
  <c r="Y10" i="44"/>
  <c r="O10" i="44"/>
  <c r="H10" i="44" s="1"/>
  <c r="N10" i="44"/>
  <c r="F10" i="44" s="1"/>
  <c r="AK6" i="2" s="1"/>
  <c r="L10" i="44"/>
  <c r="G10" i="44"/>
  <c r="AH9" i="44"/>
  <c r="AG9" i="44"/>
  <c r="AF9" i="44"/>
  <c r="AE9" i="44"/>
  <c r="AD9" i="44"/>
  <c r="AC9" i="44"/>
  <c r="AB9" i="44"/>
  <c r="AA9" i="44"/>
  <c r="Z9" i="44"/>
  <c r="Y9" i="44"/>
  <c r="O9" i="44"/>
  <c r="H9" i="44" s="1"/>
  <c r="N9" i="44"/>
  <c r="F9" i="44" s="1"/>
  <c r="AK4" i="2" s="1"/>
  <c r="L9" i="44"/>
  <c r="V8" i="44" s="1"/>
  <c r="G9" i="44"/>
  <c r="AH8" i="44"/>
  <c r="AG8" i="44"/>
  <c r="AF8" i="44"/>
  <c r="AE8" i="44"/>
  <c r="AD8" i="44"/>
  <c r="AC8" i="44"/>
  <c r="AB8" i="44"/>
  <c r="AA8" i="44"/>
  <c r="Z8" i="44"/>
  <c r="Y8" i="44"/>
  <c r="O8" i="44"/>
  <c r="N8" i="44"/>
  <c r="F8" i="44" s="1"/>
  <c r="AK11" i="2" s="1"/>
  <c r="L8" i="44"/>
  <c r="H8" i="44"/>
  <c r="G8" i="44"/>
  <c r="AH7" i="44"/>
  <c r="AG7" i="44"/>
  <c r="AF7" i="44"/>
  <c r="AE7" i="44"/>
  <c r="AD7" i="44"/>
  <c r="AC7" i="44"/>
  <c r="AB7" i="44"/>
  <c r="AA7" i="44"/>
  <c r="Z7" i="44"/>
  <c r="Y7" i="44"/>
  <c r="O7" i="44"/>
  <c r="N7" i="44"/>
  <c r="F7" i="44" s="1"/>
  <c r="AK10" i="2" s="1"/>
  <c r="L7" i="44"/>
  <c r="H7" i="44"/>
  <c r="G7" i="44"/>
  <c r="Z6" i="44"/>
  <c r="Y6" i="44"/>
  <c r="O6" i="44"/>
  <c r="N6" i="44"/>
  <c r="F6" i="44" s="1"/>
  <c r="AK7" i="2" s="1"/>
  <c r="L6" i="44"/>
  <c r="H6" i="44"/>
  <c r="G6" i="44"/>
  <c r="AI11" i="2"/>
  <c r="AI13" i="2"/>
  <c r="AI12" i="2"/>
  <c r="AI16" i="2"/>
  <c r="AI17" i="2"/>
  <c r="AI18" i="2"/>
  <c r="AI20" i="2"/>
  <c r="AI21" i="2"/>
  <c r="AI23" i="2"/>
  <c r="AI24" i="2"/>
  <c r="AI25" i="2"/>
  <c r="AI26" i="2"/>
  <c r="AH29" i="43"/>
  <c r="AG29" i="43"/>
  <c r="AF29" i="43"/>
  <c r="AE29" i="43"/>
  <c r="AD29" i="43"/>
  <c r="AC29" i="43"/>
  <c r="AB29" i="43"/>
  <c r="AA29" i="43"/>
  <c r="Z29" i="43"/>
  <c r="Y29" i="43"/>
  <c r="Q29" i="43"/>
  <c r="O29" i="43"/>
  <c r="N29" i="43"/>
  <c r="L29" i="43"/>
  <c r="X29" i="43" s="1"/>
  <c r="H29" i="43"/>
  <c r="I29" i="43" s="1"/>
  <c r="G29" i="43"/>
  <c r="AH28" i="43"/>
  <c r="AG28" i="43"/>
  <c r="AF28" i="43"/>
  <c r="AE28" i="43"/>
  <c r="AD28" i="43"/>
  <c r="AC28" i="43"/>
  <c r="AB28" i="43"/>
  <c r="AA28" i="43"/>
  <c r="Z28" i="43"/>
  <c r="Y28" i="43"/>
  <c r="X28" i="43"/>
  <c r="Q28" i="43"/>
  <c r="O28" i="43"/>
  <c r="N28" i="43"/>
  <c r="L28" i="43"/>
  <c r="R28" i="43" s="1"/>
  <c r="H28" i="43"/>
  <c r="G28" i="43"/>
  <c r="AH27" i="43"/>
  <c r="AG27" i="43"/>
  <c r="AF27" i="43"/>
  <c r="AE27" i="43"/>
  <c r="AD27" i="43"/>
  <c r="AC27" i="43"/>
  <c r="AB27" i="43"/>
  <c r="AA27" i="43"/>
  <c r="Z27" i="43"/>
  <c r="Y27" i="43"/>
  <c r="O27" i="43"/>
  <c r="N27" i="43"/>
  <c r="L27" i="43"/>
  <c r="H27" i="43"/>
  <c r="G27" i="43"/>
  <c r="AH26" i="43"/>
  <c r="AG26" i="43"/>
  <c r="AF26" i="43"/>
  <c r="AE26" i="43"/>
  <c r="AD26" i="43"/>
  <c r="AC26" i="43"/>
  <c r="AB26" i="43"/>
  <c r="AA26" i="43"/>
  <c r="Z26" i="43"/>
  <c r="Y26" i="43"/>
  <c r="O26" i="43"/>
  <c r="N26" i="43"/>
  <c r="L26" i="43"/>
  <c r="H26" i="43"/>
  <c r="G26" i="43"/>
  <c r="AH25" i="43"/>
  <c r="AG25" i="43"/>
  <c r="AF25" i="43"/>
  <c r="AE25" i="43"/>
  <c r="AD25" i="43"/>
  <c r="AC25" i="43"/>
  <c r="AB25" i="43"/>
  <c r="AA25" i="43"/>
  <c r="Z25" i="43"/>
  <c r="Y25" i="43"/>
  <c r="O25" i="43"/>
  <c r="N25" i="43"/>
  <c r="L25" i="43"/>
  <c r="R25" i="43" s="1"/>
  <c r="H25" i="43"/>
  <c r="G25" i="43"/>
  <c r="AH24" i="43"/>
  <c r="AG24" i="43"/>
  <c r="AF24" i="43"/>
  <c r="AE24" i="43"/>
  <c r="AD24" i="43"/>
  <c r="AC24" i="43"/>
  <c r="AB24" i="43"/>
  <c r="AA24" i="43"/>
  <c r="Z24" i="43"/>
  <c r="Y24" i="43"/>
  <c r="O24" i="43"/>
  <c r="N24" i="43"/>
  <c r="L24" i="43"/>
  <c r="U24" i="43" s="1"/>
  <c r="H24" i="43"/>
  <c r="I24" i="43" s="1"/>
  <c r="G24" i="43"/>
  <c r="AH23" i="43"/>
  <c r="AG23" i="43"/>
  <c r="AF23" i="43"/>
  <c r="AE23" i="43"/>
  <c r="AD23" i="43"/>
  <c r="AC23" i="43"/>
  <c r="AB23" i="43"/>
  <c r="AA23" i="43"/>
  <c r="Z23" i="43"/>
  <c r="Y23" i="43"/>
  <c r="O23" i="43"/>
  <c r="N23" i="43"/>
  <c r="F23" i="43" s="1"/>
  <c r="L23" i="43"/>
  <c r="H23" i="43"/>
  <c r="I23" i="43" s="1"/>
  <c r="G23" i="43"/>
  <c r="AH22" i="43"/>
  <c r="AG22" i="43"/>
  <c r="AF22" i="43"/>
  <c r="AE22" i="43"/>
  <c r="AD22" i="43"/>
  <c r="AC22" i="43"/>
  <c r="AB22" i="43"/>
  <c r="AA22" i="43"/>
  <c r="Z22" i="43"/>
  <c r="Y22" i="43"/>
  <c r="O22" i="43"/>
  <c r="N22" i="43"/>
  <c r="F22" i="43" s="1"/>
  <c r="L22" i="43"/>
  <c r="H22" i="43"/>
  <c r="G22" i="43"/>
  <c r="AH21" i="43"/>
  <c r="AG21" i="43"/>
  <c r="AF21" i="43"/>
  <c r="AE21" i="43"/>
  <c r="AD21" i="43"/>
  <c r="AC21" i="43"/>
  <c r="AB21" i="43"/>
  <c r="AA21" i="43"/>
  <c r="Z21" i="43"/>
  <c r="Y21" i="43"/>
  <c r="O21" i="43"/>
  <c r="N21" i="43"/>
  <c r="F21" i="43" s="1"/>
  <c r="L21" i="43"/>
  <c r="Q21" i="43" s="1"/>
  <c r="H21" i="43"/>
  <c r="G21" i="43"/>
  <c r="AH20" i="43"/>
  <c r="AG20" i="43"/>
  <c r="AF20" i="43"/>
  <c r="AE20" i="43"/>
  <c r="AD20" i="43"/>
  <c r="AC20" i="43"/>
  <c r="AB20" i="43"/>
  <c r="AA20" i="43"/>
  <c r="Z20" i="43"/>
  <c r="Y20" i="43"/>
  <c r="R20" i="43"/>
  <c r="Q20" i="43"/>
  <c r="O20" i="43"/>
  <c r="N20" i="43"/>
  <c r="F20" i="43" s="1"/>
  <c r="L20" i="43"/>
  <c r="S19" i="43" s="1"/>
  <c r="H20" i="43"/>
  <c r="G20" i="43"/>
  <c r="I20" i="43" s="1"/>
  <c r="AH19" i="43"/>
  <c r="AG19" i="43"/>
  <c r="AF19" i="43"/>
  <c r="AE19" i="43"/>
  <c r="AD19" i="43"/>
  <c r="AC19" i="43"/>
  <c r="AB19" i="43"/>
  <c r="AA19" i="43"/>
  <c r="Z19" i="43"/>
  <c r="Y19" i="43"/>
  <c r="R19" i="43"/>
  <c r="O19" i="43"/>
  <c r="H19" i="43" s="1"/>
  <c r="N19" i="43"/>
  <c r="F19" i="43" s="1"/>
  <c r="AJ4" i="2" s="1"/>
  <c r="L19" i="43"/>
  <c r="G19" i="43"/>
  <c r="AH18" i="43"/>
  <c r="AG18" i="43"/>
  <c r="AF18" i="43"/>
  <c r="AE18" i="43"/>
  <c r="AD18" i="43"/>
  <c r="AC18" i="43"/>
  <c r="AB18" i="43"/>
  <c r="AA18" i="43"/>
  <c r="Z18" i="43"/>
  <c r="Y18" i="43"/>
  <c r="N18" i="43"/>
  <c r="F18" i="43" s="1"/>
  <c r="AJ20" i="2" s="1"/>
  <c r="L18" i="43"/>
  <c r="O18" i="43" s="1"/>
  <c r="H18" i="43" s="1"/>
  <c r="G18" i="43"/>
  <c r="AH17" i="43"/>
  <c r="AG17" i="43"/>
  <c r="AF17" i="43"/>
  <c r="AE17" i="43"/>
  <c r="AD17" i="43"/>
  <c r="AC17" i="43"/>
  <c r="AB17" i="43"/>
  <c r="AA17" i="43"/>
  <c r="Z17" i="43"/>
  <c r="Y17" i="43"/>
  <c r="U17" i="43"/>
  <c r="T17" i="43"/>
  <c r="N17" i="43"/>
  <c r="F17" i="43" s="1"/>
  <c r="AJ3" i="2" s="1"/>
  <c r="L17" i="43"/>
  <c r="O17" i="43" s="1"/>
  <c r="H17" i="43" s="1"/>
  <c r="I17" i="43" s="1"/>
  <c r="AJ3" i="6" s="1"/>
  <c r="G17" i="43"/>
  <c r="AH16" i="43"/>
  <c r="AG16" i="43"/>
  <c r="AF16" i="43"/>
  <c r="AE16" i="43"/>
  <c r="AD16" i="43"/>
  <c r="AC16" i="43"/>
  <c r="AB16" i="43"/>
  <c r="AA16" i="43"/>
  <c r="Z16" i="43"/>
  <c r="Y16" i="43"/>
  <c r="O16" i="43"/>
  <c r="H16" i="43" s="1"/>
  <c r="I16" i="43" s="1"/>
  <c r="AJ23" i="6" s="1"/>
  <c r="N16" i="43"/>
  <c r="F16" i="43" s="1"/>
  <c r="AJ23" i="2" s="1"/>
  <c r="L16" i="43"/>
  <c r="G16" i="43"/>
  <c r="AH15" i="43"/>
  <c r="AG15" i="43"/>
  <c r="AF15" i="43"/>
  <c r="AE15" i="43"/>
  <c r="AD15" i="43"/>
  <c r="AC15" i="43"/>
  <c r="AB15" i="43"/>
  <c r="AA15" i="43"/>
  <c r="Z15" i="43"/>
  <c r="Y15" i="43"/>
  <c r="Q15" i="43"/>
  <c r="N15" i="43"/>
  <c r="F15" i="43" s="1"/>
  <c r="AJ7" i="2" s="1"/>
  <c r="L15" i="43"/>
  <c r="U15" i="43" s="1"/>
  <c r="G15" i="43"/>
  <c r="AH14" i="43"/>
  <c r="AG14" i="43"/>
  <c r="AF14" i="43"/>
  <c r="AE14" i="43"/>
  <c r="AD14" i="43"/>
  <c r="AC14" i="43"/>
  <c r="AB14" i="43"/>
  <c r="AA14" i="43"/>
  <c r="Z14" i="43"/>
  <c r="Y14" i="43"/>
  <c r="O14" i="43"/>
  <c r="H14" i="43" s="1"/>
  <c r="N14" i="43"/>
  <c r="F14" i="43" s="1"/>
  <c r="AJ11" i="2" s="1"/>
  <c r="L14" i="43"/>
  <c r="G14" i="43"/>
  <c r="AH13" i="43"/>
  <c r="AG13" i="43"/>
  <c r="AF13" i="43"/>
  <c r="AE13" i="43"/>
  <c r="AD13" i="43"/>
  <c r="AC13" i="43"/>
  <c r="AB13" i="43"/>
  <c r="AA13" i="43"/>
  <c r="Z13" i="43"/>
  <c r="Y13" i="43"/>
  <c r="R13" i="43"/>
  <c r="Q13" i="43"/>
  <c r="N13" i="43"/>
  <c r="F13" i="43" s="1"/>
  <c r="AJ14" i="2" s="1"/>
  <c r="L13" i="43"/>
  <c r="S13" i="43" s="1"/>
  <c r="G13" i="43"/>
  <c r="AH12" i="43"/>
  <c r="AG12" i="43"/>
  <c r="AF12" i="43"/>
  <c r="AE12" i="43"/>
  <c r="AD12" i="43"/>
  <c r="AC12" i="43"/>
  <c r="AB12" i="43"/>
  <c r="AA12" i="43"/>
  <c r="Z12" i="43"/>
  <c r="Y12" i="43"/>
  <c r="Q12" i="43"/>
  <c r="O12" i="43"/>
  <c r="H12" i="43" s="1"/>
  <c r="N12" i="43"/>
  <c r="L12" i="43"/>
  <c r="G12" i="43"/>
  <c r="F12" i="43"/>
  <c r="AJ6" i="2" s="1"/>
  <c r="AH11" i="43"/>
  <c r="AG11" i="43"/>
  <c r="AF11" i="43"/>
  <c r="AE11" i="43"/>
  <c r="AD11" i="43"/>
  <c r="AC11" i="43"/>
  <c r="AB11" i="43"/>
  <c r="AA11" i="43"/>
  <c r="Z11" i="43"/>
  <c r="Y11" i="43"/>
  <c r="N11" i="43"/>
  <c r="F11" i="43" s="1"/>
  <c r="AJ8" i="2" s="1"/>
  <c r="L11" i="43"/>
  <c r="T11" i="43" s="1"/>
  <c r="G11" i="43"/>
  <c r="AH10" i="43"/>
  <c r="AG10" i="43"/>
  <c r="AF10" i="43"/>
  <c r="AE10" i="43"/>
  <c r="AD10" i="43"/>
  <c r="AC10" i="43"/>
  <c r="AB10" i="43"/>
  <c r="AA10" i="43"/>
  <c r="Z10" i="43"/>
  <c r="Y10" i="43"/>
  <c r="O10" i="43"/>
  <c r="H10" i="43" s="1"/>
  <c r="I10" i="43" s="1"/>
  <c r="AJ12" i="6" s="1"/>
  <c r="N10" i="43"/>
  <c r="F10" i="43" s="1"/>
  <c r="AJ13" i="2" s="1"/>
  <c r="L10" i="43"/>
  <c r="G10" i="43"/>
  <c r="AH9" i="43"/>
  <c r="AG9" i="43"/>
  <c r="AF9" i="43"/>
  <c r="AE9" i="43"/>
  <c r="AD9" i="43"/>
  <c r="AC9" i="43"/>
  <c r="AB9" i="43"/>
  <c r="AA9" i="43"/>
  <c r="Z9" i="43"/>
  <c r="Y9" i="43"/>
  <c r="N9" i="43"/>
  <c r="F9" i="43" s="1"/>
  <c r="AJ19" i="2" s="1"/>
  <c r="L9" i="43"/>
  <c r="X8" i="43" s="1"/>
  <c r="G9" i="43"/>
  <c r="AH8" i="43"/>
  <c r="AG8" i="43"/>
  <c r="AF8" i="43"/>
  <c r="AE8" i="43"/>
  <c r="AD8" i="43"/>
  <c r="AC8" i="43"/>
  <c r="AB8" i="43"/>
  <c r="AA8" i="43"/>
  <c r="Z8" i="43"/>
  <c r="Y8" i="43"/>
  <c r="O8" i="43"/>
  <c r="H8" i="43" s="1"/>
  <c r="N8" i="43"/>
  <c r="F8" i="43" s="1"/>
  <c r="AJ5" i="2" s="1"/>
  <c r="L8" i="43"/>
  <c r="G8" i="43"/>
  <c r="AH7" i="43"/>
  <c r="AG7" i="43"/>
  <c r="AF7" i="43"/>
  <c r="AE7" i="43"/>
  <c r="AD7" i="43"/>
  <c r="AC7" i="43"/>
  <c r="AB7" i="43"/>
  <c r="AA7" i="43"/>
  <c r="Z7" i="43"/>
  <c r="Y7" i="43"/>
  <c r="N7" i="43"/>
  <c r="F7" i="43" s="1"/>
  <c r="AJ18" i="2" s="1"/>
  <c r="L7" i="43"/>
  <c r="R7" i="43" s="1"/>
  <c r="G7" i="43"/>
  <c r="Z6" i="43"/>
  <c r="Y6" i="43"/>
  <c r="N6" i="43"/>
  <c r="L6" i="43"/>
  <c r="O6" i="43" s="1"/>
  <c r="H6" i="43" s="1"/>
  <c r="G6" i="43"/>
  <c r="F6" i="43"/>
  <c r="AJ10" i="2" s="1"/>
  <c r="R4" i="3"/>
  <c r="R5" i="3"/>
  <c r="R6" i="3"/>
  <c r="R7" i="3"/>
  <c r="R8" i="3"/>
  <c r="R9" i="3"/>
  <c r="R10" i="3"/>
  <c r="R11" i="3"/>
  <c r="R12" i="3"/>
  <c r="R13" i="3"/>
  <c r="R14" i="3"/>
  <c r="R18" i="3"/>
  <c r="R16" i="3"/>
  <c r="R20" i="3"/>
  <c r="R15" i="3"/>
  <c r="R17" i="3"/>
  <c r="R19" i="3"/>
  <c r="R21" i="3"/>
  <c r="R22" i="3"/>
  <c r="R23" i="3"/>
  <c r="R24" i="3"/>
  <c r="R25" i="3"/>
  <c r="R26" i="3"/>
  <c r="R3" i="3"/>
  <c r="AH24" i="6"/>
  <c r="AH18" i="6"/>
  <c r="AI11" i="6"/>
  <c r="AI12" i="6"/>
  <c r="AI14" i="6"/>
  <c r="AI19" i="6"/>
  <c r="AI17" i="6"/>
  <c r="AI20" i="6"/>
  <c r="AI18" i="6"/>
  <c r="AI22" i="6"/>
  <c r="AI23" i="6"/>
  <c r="AI24" i="6"/>
  <c r="AI25" i="6"/>
  <c r="AI26" i="6"/>
  <c r="R25" i="45" l="1"/>
  <c r="U21" i="45"/>
  <c r="I19" i="45"/>
  <c r="Q18" i="45"/>
  <c r="I14" i="45"/>
  <c r="AL4" i="6" s="1"/>
  <c r="U14" i="45"/>
  <c r="I29" i="45"/>
  <c r="I27" i="45"/>
  <c r="S9" i="45"/>
  <c r="I25" i="45"/>
  <c r="V19" i="45"/>
  <c r="T21" i="45"/>
  <c r="W25" i="45"/>
  <c r="S16" i="45"/>
  <c r="S25" i="45"/>
  <c r="T23" i="45"/>
  <c r="W19" i="45"/>
  <c r="I8" i="45"/>
  <c r="I12" i="45"/>
  <c r="I15" i="45"/>
  <c r="AL21" i="6" s="1"/>
  <c r="I17" i="45"/>
  <c r="I23" i="45"/>
  <c r="I24" i="45"/>
  <c r="X8" i="45"/>
  <c r="U12" i="45"/>
  <c r="S14" i="45"/>
  <c r="S24" i="45"/>
  <c r="I9" i="44"/>
  <c r="AK5" i="6" s="1"/>
  <c r="I19" i="44"/>
  <c r="I21" i="44"/>
  <c r="I10" i="44"/>
  <c r="AK6" i="6" s="1"/>
  <c r="I17" i="44"/>
  <c r="AK21" i="6" s="1"/>
  <c r="I18" i="44"/>
  <c r="I28" i="44"/>
  <c r="X15" i="44"/>
  <c r="R7" i="45"/>
  <c r="U19" i="45"/>
  <c r="I6" i="43"/>
  <c r="AJ9" i="6" s="1"/>
  <c r="R12" i="43"/>
  <c r="O13" i="43"/>
  <c r="H13" i="43" s="1"/>
  <c r="S14" i="43"/>
  <c r="Q16" i="43"/>
  <c r="I22" i="43"/>
  <c r="R23" i="43"/>
  <c r="V26" i="43"/>
  <c r="S12" i="44"/>
  <c r="U12" i="44"/>
  <c r="X16" i="44"/>
  <c r="R17" i="44"/>
  <c r="Q21" i="44"/>
  <c r="X23" i="44"/>
  <c r="T27" i="44"/>
  <c r="I22" i="45"/>
  <c r="T25" i="45"/>
  <c r="R26" i="45"/>
  <c r="W28" i="45"/>
  <c r="U11" i="43"/>
  <c r="S12" i="43"/>
  <c r="O15" i="43"/>
  <c r="H15" i="43" s="1"/>
  <c r="I15" i="43" s="1"/>
  <c r="AJ7" i="6" s="1"/>
  <c r="V22" i="43"/>
  <c r="W28" i="43"/>
  <c r="I7" i="44"/>
  <c r="AK9" i="6" s="1"/>
  <c r="I8" i="44"/>
  <c r="AK11" i="6" s="1"/>
  <c r="T12" i="44"/>
  <c r="T17" i="44"/>
  <c r="U17" i="44"/>
  <c r="S24" i="44"/>
  <c r="U27" i="44"/>
  <c r="R27" i="44"/>
  <c r="S21" i="45"/>
  <c r="R23" i="45"/>
  <c r="U25" i="45"/>
  <c r="X28" i="45"/>
  <c r="Q14" i="43"/>
  <c r="V15" i="43"/>
  <c r="R29" i="43"/>
  <c r="R7" i="44"/>
  <c r="Q13" i="44"/>
  <c r="W22" i="44"/>
  <c r="W24" i="44"/>
  <c r="W27" i="44"/>
  <c r="I29" i="44"/>
  <c r="T7" i="45"/>
  <c r="X9" i="45"/>
  <c r="V21" i="45"/>
  <c r="X25" i="45"/>
  <c r="Q26" i="45"/>
  <c r="T29" i="45"/>
  <c r="S29" i="43"/>
  <c r="R13" i="44"/>
  <c r="V18" i="44"/>
  <c r="U7" i="45"/>
  <c r="Q23" i="45"/>
  <c r="U26" i="45"/>
  <c r="U29" i="45"/>
  <c r="W29" i="43"/>
  <c r="W10" i="44"/>
  <c r="W11" i="44"/>
  <c r="R19" i="44"/>
  <c r="I23" i="44"/>
  <c r="S25" i="44"/>
  <c r="I26" i="44"/>
  <c r="T8" i="45"/>
  <c r="I10" i="45"/>
  <c r="AL18" i="6" s="1"/>
  <c r="I11" i="45"/>
  <c r="S23" i="45"/>
  <c r="V26" i="45"/>
  <c r="R27" i="45"/>
  <c r="W10" i="45"/>
  <c r="W26" i="45"/>
  <c r="X13" i="43"/>
  <c r="W15" i="43"/>
  <c r="Q8" i="44"/>
  <c r="T13" i="44"/>
  <c r="W14" i="44"/>
  <c r="S19" i="44"/>
  <c r="T25" i="44"/>
  <c r="T8" i="43"/>
  <c r="W10" i="43"/>
  <c r="W9" i="44"/>
  <c r="V13" i="44"/>
  <c r="T19" i="44"/>
  <c r="I20" i="44"/>
  <c r="R22" i="44"/>
  <c r="R25" i="44"/>
  <c r="W28" i="44"/>
  <c r="R9" i="45"/>
  <c r="W11" i="45"/>
  <c r="U23" i="45"/>
  <c r="X26" i="45"/>
  <c r="X13" i="44"/>
  <c r="U19" i="44"/>
  <c r="W23" i="45"/>
  <c r="I28" i="45"/>
  <c r="V19" i="44"/>
  <c r="I27" i="44"/>
  <c r="R10" i="45"/>
  <c r="V8" i="45"/>
  <c r="I16" i="45"/>
  <c r="X23" i="45"/>
  <c r="Q24" i="45"/>
  <c r="S27" i="45"/>
  <c r="I6" i="44"/>
  <c r="AK7" i="6" s="1"/>
  <c r="I12" i="44"/>
  <c r="AK4" i="6" s="1"/>
  <c r="R14" i="44"/>
  <c r="I16" i="44"/>
  <c r="AK17" i="6" s="1"/>
  <c r="W19" i="44"/>
  <c r="X10" i="45"/>
  <c r="Q11" i="45"/>
  <c r="U24" i="45"/>
  <c r="T27" i="45"/>
  <c r="V12" i="45"/>
  <c r="V24" i="45"/>
  <c r="U27" i="45"/>
  <c r="U8" i="43"/>
  <c r="O11" i="43"/>
  <c r="H11" i="43" s="1"/>
  <c r="T10" i="43"/>
  <c r="W8" i="43"/>
  <c r="U10" i="43"/>
  <c r="R11" i="43"/>
  <c r="U12" i="43"/>
  <c r="V19" i="43"/>
  <c r="I26" i="43"/>
  <c r="I27" i="43"/>
  <c r="V28" i="43"/>
  <c r="U11" i="44"/>
  <c r="R15" i="44"/>
  <c r="R20" i="44"/>
  <c r="T23" i="44"/>
  <c r="T26" i="44"/>
  <c r="I18" i="45"/>
  <c r="W24" i="45"/>
  <c r="W27" i="45"/>
  <c r="O7" i="43"/>
  <c r="H7" i="43" s="1"/>
  <c r="I7" i="43" s="1"/>
  <c r="AJ17" i="6" s="1"/>
  <c r="O9" i="43"/>
  <c r="H9" i="43" s="1"/>
  <c r="I9" i="43" s="1"/>
  <c r="AJ16" i="6" s="1"/>
  <c r="W9" i="43"/>
  <c r="T11" i="44"/>
  <c r="T14" i="44"/>
  <c r="S11" i="43"/>
  <c r="I25" i="43"/>
  <c r="U26" i="43"/>
  <c r="R27" i="43"/>
  <c r="V11" i="44"/>
  <c r="T15" i="44"/>
  <c r="X17" i="44"/>
  <c r="S20" i="44"/>
  <c r="X21" i="44"/>
  <c r="U23" i="44"/>
  <c r="W26" i="44"/>
  <c r="Q14" i="45"/>
  <c r="X17" i="45"/>
  <c r="X18" i="45"/>
  <c r="I20" i="45"/>
  <c r="I21" i="45"/>
  <c r="X24" i="45"/>
  <c r="X27" i="45"/>
  <c r="Q28" i="45"/>
  <c r="S10" i="43"/>
  <c r="V8" i="43"/>
  <c r="Q11" i="43"/>
  <c r="I28" i="43"/>
  <c r="Q15" i="44"/>
  <c r="W13" i="43"/>
  <c r="X17" i="43"/>
  <c r="X18" i="43"/>
  <c r="I19" i="43"/>
  <c r="AJ5" i="6" s="1"/>
  <c r="X20" i="43"/>
  <c r="I21" i="43"/>
  <c r="X11" i="44"/>
  <c r="I13" i="44"/>
  <c r="AK10" i="6" s="1"/>
  <c r="T20" i="44"/>
  <c r="V23" i="44"/>
  <c r="X26" i="44"/>
  <c r="T14" i="45"/>
  <c r="R16" i="45"/>
  <c r="Q25" i="45"/>
  <c r="I26" i="45"/>
  <c r="I12" i="43"/>
  <c r="AJ6" i="6" s="1"/>
  <c r="I18" i="43"/>
  <c r="AJ22" i="6" s="1"/>
  <c r="I11" i="43"/>
  <c r="AJ8" i="6" s="1"/>
  <c r="I13" i="43"/>
  <c r="AJ15" i="6" s="1"/>
  <c r="I8" i="43"/>
  <c r="AJ4" i="6" s="1"/>
  <c r="I14" i="43"/>
  <c r="AJ11" i="6" s="1"/>
  <c r="V14" i="45"/>
  <c r="V7" i="45"/>
  <c r="T9" i="45"/>
  <c r="R11" i="45"/>
  <c r="W14" i="45"/>
  <c r="U16" i="45"/>
  <c r="S18" i="45"/>
  <c r="Q20" i="45"/>
  <c r="X21" i="45"/>
  <c r="V23" i="45"/>
  <c r="V25" i="45"/>
  <c r="V27" i="45"/>
  <c r="V29" i="45"/>
  <c r="W12" i="45"/>
  <c r="X12" i="45"/>
  <c r="T16" i="45"/>
  <c r="W21" i="45"/>
  <c r="W7" i="45"/>
  <c r="U9" i="45"/>
  <c r="S11" i="45"/>
  <c r="Q13" i="45"/>
  <c r="X14" i="45"/>
  <c r="V16" i="45"/>
  <c r="T18" i="45"/>
  <c r="R20" i="45"/>
  <c r="W29" i="45"/>
  <c r="X7" i="45"/>
  <c r="V9" i="45"/>
  <c r="T11" i="45"/>
  <c r="R13" i="45"/>
  <c r="W16" i="45"/>
  <c r="U18" i="45"/>
  <c r="S20" i="45"/>
  <c r="Q22" i="45"/>
  <c r="X29" i="45"/>
  <c r="R18" i="45"/>
  <c r="W9" i="45"/>
  <c r="U11" i="45"/>
  <c r="S13" i="45"/>
  <c r="Q15" i="45"/>
  <c r="X16" i="45"/>
  <c r="V18" i="45"/>
  <c r="T20" i="45"/>
  <c r="R22" i="45"/>
  <c r="Q8" i="45"/>
  <c r="V11" i="45"/>
  <c r="T13" i="45"/>
  <c r="R15" i="45"/>
  <c r="W18" i="45"/>
  <c r="U20" i="45"/>
  <c r="S22" i="45"/>
  <c r="R24" i="45"/>
  <c r="R28" i="45"/>
  <c r="R8" i="45"/>
  <c r="U13" i="45"/>
  <c r="S15" i="45"/>
  <c r="Q17" i="45"/>
  <c r="V20" i="45"/>
  <c r="T22" i="45"/>
  <c r="S26" i="45"/>
  <c r="S28" i="45"/>
  <c r="S8" i="45"/>
  <c r="Q10" i="45"/>
  <c r="X11" i="45"/>
  <c r="V13" i="45"/>
  <c r="T15" i="45"/>
  <c r="R17" i="45"/>
  <c r="W20" i="45"/>
  <c r="U22" i="45"/>
  <c r="T24" i="45"/>
  <c r="T26" i="45"/>
  <c r="T28" i="45"/>
  <c r="W13" i="45"/>
  <c r="U15" i="45"/>
  <c r="S17" i="45"/>
  <c r="Q19" i="45"/>
  <c r="X20" i="45"/>
  <c r="V22" i="45"/>
  <c r="U8" i="45"/>
  <c r="S10" i="45"/>
  <c r="Q12" i="45"/>
  <c r="X13" i="45"/>
  <c r="V15" i="45"/>
  <c r="T17" i="45"/>
  <c r="R19" i="45"/>
  <c r="W22" i="45"/>
  <c r="T10" i="45"/>
  <c r="R12" i="45"/>
  <c r="W15" i="45"/>
  <c r="U17" i="45"/>
  <c r="S19" i="45"/>
  <c r="Q21" i="45"/>
  <c r="X22" i="45"/>
  <c r="X19" i="45"/>
  <c r="W8" i="45"/>
  <c r="U10" i="45"/>
  <c r="S12" i="45"/>
  <c r="X15" i="45"/>
  <c r="V17" i="45"/>
  <c r="T19" i="45"/>
  <c r="R21" i="45"/>
  <c r="Q7" i="45"/>
  <c r="V10" i="45"/>
  <c r="T12" i="45"/>
  <c r="R14" i="45"/>
  <c r="W17" i="45"/>
  <c r="Q29" i="45"/>
  <c r="U21" i="44"/>
  <c r="S29" i="44"/>
  <c r="W12" i="44"/>
  <c r="U14" i="44"/>
  <c r="S16" i="44"/>
  <c r="Q18" i="44"/>
  <c r="T29" i="44"/>
  <c r="S8" i="44"/>
  <c r="U10" i="44"/>
  <c r="S9" i="44"/>
  <c r="W21" i="44"/>
  <c r="U29" i="44"/>
  <c r="Q10" i="44"/>
  <c r="X10" i="44"/>
  <c r="T7" i="44"/>
  <c r="X12" i="44"/>
  <c r="R18" i="44"/>
  <c r="T9" i="44"/>
  <c r="U16" i="44"/>
  <c r="S18" i="44"/>
  <c r="Q20" i="44"/>
  <c r="V29" i="44"/>
  <c r="W8" i="44"/>
  <c r="X8" i="44"/>
  <c r="S7" i="44"/>
  <c r="R9" i="44"/>
  <c r="U7" i="44"/>
  <c r="V14" i="44"/>
  <c r="T16" i="44"/>
  <c r="V7" i="44"/>
  <c r="W7" i="44"/>
  <c r="U9" i="44"/>
  <c r="X14" i="44"/>
  <c r="V16" i="44"/>
  <c r="T18" i="44"/>
  <c r="W29" i="44"/>
  <c r="Q9" i="44"/>
  <c r="X7" i="44"/>
  <c r="V9" i="44"/>
  <c r="W16" i="44"/>
  <c r="U18" i="44"/>
  <c r="W18" i="44"/>
  <c r="U20" i="44"/>
  <c r="S22" i="44"/>
  <c r="R24" i="44"/>
  <c r="R26" i="44"/>
  <c r="R28" i="44"/>
  <c r="U13" i="44"/>
  <c r="S15" i="44"/>
  <c r="Q17" i="44"/>
  <c r="X18" i="44"/>
  <c r="W20" i="44"/>
  <c r="W13" i="44"/>
  <c r="U15" i="44"/>
  <c r="S17" i="44"/>
  <c r="Q19" i="44"/>
  <c r="V22" i="44"/>
  <c r="U24" i="44"/>
  <c r="U26" i="44"/>
  <c r="U28" i="44"/>
  <c r="U8" i="44"/>
  <c r="V24" i="44"/>
  <c r="V26" i="44"/>
  <c r="V28" i="44"/>
  <c r="X9" i="44"/>
  <c r="R8" i="44"/>
  <c r="T8" i="44"/>
  <c r="R10" i="44"/>
  <c r="S10" i="44"/>
  <c r="T10" i="44"/>
  <c r="W15" i="44"/>
  <c r="Q7" i="44"/>
  <c r="V10" i="44"/>
  <c r="S14" i="44"/>
  <c r="U19" i="43"/>
  <c r="Q9" i="43"/>
  <c r="X10" i="43"/>
  <c r="V12" i="43"/>
  <c r="T14" i="43"/>
  <c r="R16" i="43"/>
  <c r="W19" i="43"/>
  <c r="U21" i="43"/>
  <c r="S23" i="43"/>
  <c r="S25" i="43"/>
  <c r="S27" i="43"/>
  <c r="X15" i="43"/>
  <c r="R14" i="43"/>
  <c r="S21" i="43"/>
  <c r="S7" i="43"/>
  <c r="T7" i="43"/>
  <c r="R9" i="43"/>
  <c r="W12" i="43"/>
  <c r="U14" i="43"/>
  <c r="S16" i="43"/>
  <c r="Q18" i="43"/>
  <c r="X19" i="43"/>
  <c r="V21" i="43"/>
  <c r="T23" i="43"/>
  <c r="T25" i="43"/>
  <c r="T27" i="43"/>
  <c r="T29" i="43"/>
  <c r="Q7" i="43"/>
  <c r="T12" i="43"/>
  <c r="U7" i="43"/>
  <c r="S9" i="43"/>
  <c r="X12" i="43"/>
  <c r="V14" i="43"/>
  <c r="T16" i="43"/>
  <c r="R18" i="43"/>
  <c r="W21" i="43"/>
  <c r="U23" i="43"/>
  <c r="U25" i="43"/>
  <c r="U27" i="43"/>
  <c r="U29" i="43"/>
  <c r="V7" i="43"/>
  <c r="T9" i="43"/>
  <c r="W14" i="43"/>
  <c r="U16" i="43"/>
  <c r="S18" i="43"/>
  <c r="X21" i="43"/>
  <c r="V23" i="43"/>
  <c r="V25" i="43"/>
  <c r="V27" i="43"/>
  <c r="V29" i="43"/>
  <c r="W7" i="43"/>
  <c r="U9" i="43"/>
  <c r="X14" i="43"/>
  <c r="V16" i="43"/>
  <c r="T18" i="43"/>
  <c r="W23" i="43"/>
  <c r="W25" i="43"/>
  <c r="W27" i="43"/>
  <c r="T19" i="43"/>
  <c r="X7" i="43"/>
  <c r="V9" i="43"/>
  <c r="W16" i="43"/>
  <c r="U18" i="43"/>
  <c r="S20" i="43"/>
  <c r="Q22" i="43"/>
  <c r="X23" i="43"/>
  <c r="X25" i="43"/>
  <c r="X27" i="43"/>
  <c r="Q26" i="43"/>
  <c r="X16" i="43"/>
  <c r="Q24" i="43"/>
  <c r="Q8" i="43"/>
  <c r="X9" i="43"/>
  <c r="V11" i="43"/>
  <c r="T13" i="43"/>
  <c r="R15" i="43"/>
  <c r="W18" i="43"/>
  <c r="U20" i="43"/>
  <c r="S22" i="43"/>
  <c r="R24" i="43"/>
  <c r="R26" i="43"/>
  <c r="R22" i="43"/>
  <c r="R8" i="43"/>
  <c r="W11" i="43"/>
  <c r="U13" i="43"/>
  <c r="S15" i="43"/>
  <c r="Q17" i="43"/>
  <c r="V20" i="43"/>
  <c r="T22" i="43"/>
  <c r="S24" i="43"/>
  <c r="S26" i="43"/>
  <c r="S28" i="43"/>
  <c r="W22" i="43"/>
  <c r="V18" i="43"/>
  <c r="T20" i="43"/>
  <c r="S8" i="43"/>
  <c r="Q10" i="43"/>
  <c r="X11" i="43"/>
  <c r="V13" i="43"/>
  <c r="T15" i="43"/>
  <c r="R17" i="43"/>
  <c r="W20" i="43"/>
  <c r="U22" i="43"/>
  <c r="T24" i="43"/>
  <c r="T26" i="43"/>
  <c r="T28" i="43"/>
  <c r="R10" i="43"/>
  <c r="S17" i="43"/>
  <c r="Q19" i="43"/>
  <c r="U28" i="43"/>
  <c r="X22" i="43"/>
  <c r="W24" i="43"/>
  <c r="W26" i="43"/>
  <c r="V17" i="43"/>
  <c r="R21" i="43"/>
  <c r="X24" i="43"/>
  <c r="X26" i="43"/>
  <c r="V10" i="43"/>
  <c r="W17" i="43"/>
  <c r="Q23" i="43"/>
  <c r="Q25" i="43"/>
  <c r="Q27" i="43"/>
  <c r="V24" i="43"/>
  <c r="T21" i="43"/>
  <c r="AH24" i="2"/>
  <c r="AH23" i="2"/>
  <c r="AH15" i="6"/>
  <c r="AH16" i="2"/>
  <c r="AH21" i="2"/>
  <c r="AH20" i="2"/>
  <c r="AH26" i="6"/>
  <c r="AH13" i="6"/>
  <c r="AH25" i="6"/>
  <c r="AH15" i="2"/>
  <c r="AH23" i="6"/>
  <c r="AH14" i="2"/>
  <c r="AH26" i="2"/>
  <c r="AH20" i="6"/>
  <c r="AH22" i="6"/>
  <c r="AH25" i="2"/>
  <c r="AG5" i="2"/>
  <c r="AG15" i="2"/>
  <c r="AG16" i="2"/>
  <c r="AG18" i="2"/>
  <c r="AG20" i="2"/>
  <c r="AG23" i="2"/>
  <c r="AG24" i="2"/>
  <c r="AG25" i="2"/>
  <c r="AG3" i="2"/>
  <c r="AG4" i="6"/>
  <c r="AG13" i="6"/>
  <c r="AG17" i="6"/>
  <c r="AG18" i="6"/>
  <c r="AG22" i="6"/>
  <c r="AG23" i="6"/>
  <c r="AG24" i="6"/>
  <c r="AG25" i="6"/>
  <c r="AG26" i="6"/>
  <c r="AG3" i="6"/>
  <c r="H34" i="7"/>
  <c r="H42" i="7"/>
  <c r="H43" i="7"/>
  <c r="H44" i="7"/>
  <c r="H45" i="7"/>
  <c r="H46" i="7"/>
  <c r="H47" i="7"/>
  <c r="H37" i="7"/>
  <c r="H38" i="7"/>
  <c r="H39" i="7"/>
  <c r="H40" i="7"/>
  <c r="H41" i="7"/>
  <c r="H36" i="7"/>
  <c r="L42" i="7"/>
  <c r="K42" i="7"/>
  <c r="J42" i="7"/>
  <c r="I42" i="7"/>
  <c r="L38" i="7"/>
  <c r="K38" i="7"/>
  <c r="J38" i="7"/>
  <c r="I38" i="7"/>
  <c r="L37" i="7"/>
  <c r="K37" i="7"/>
  <c r="J37" i="7"/>
  <c r="I37" i="7"/>
  <c r="L36" i="7"/>
  <c r="K36" i="7"/>
  <c r="J36" i="7"/>
  <c r="I36" i="7"/>
  <c r="L34" i="7"/>
  <c r="K34" i="7"/>
  <c r="J34" i="7"/>
  <c r="I34" i="7"/>
  <c r="AF8" i="2" l="1"/>
  <c r="AF5" i="2"/>
  <c r="AF11" i="2"/>
  <c r="AF13" i="2"/>
  <c r="AF15" i="2"/>
  <c r="AF16" i="2"/>
  <c r="AF17" i="2"/>
  <c r="AF18" i="2"/>
  <c r="AF20" i="2"/>
  <c r="AF21" i="2"/>
  <c r="AF19" i="2"/>
  <c r="AF23" i="2"/>
  <c r="AF24" i="2"/>
  <c r="AF25" i="2"/>
  <c r="AF26" i="2"/>
  <c r="AF4" i="6"/>
  <c r="AF8" i="6"/>
  <c r="AF11" i="6"/>
  <c r="AF12" i="6"/>
  <c r="AF13" i="6"/>
  <c r="AF19" i="6"/>
  <c r="AF17" i="6"/>
  <c r="AF18" i="6"/>
  <c r="AF22" i="6"/>
  <c r="AF20" i="6"/>
  <c r="AF16" i="6"/>
  <c r="AF23" i="6"/>
  <c r="AF24" i="6"/>
  <c r="AF25" i="6"/>
  <c r="AF26" i="6"/>
  <c r="Q3" i="3"/>
  <c r="Q5" i="3"/>
  <c r="Q8" i="3"/>
  <c r="Q7" i="3"/>
  <c r="Q6" i="3"/>
  <c r="Q9" i="3"/>
  <c r="Q10" i="3"/>
  <c r="Q11" i="3"/>
  <c r="Q13" i="3"/>
  <c r="Q12" i="3"/>
  <c r="Q14" i="3"/>
  <c r="Q18" i="3"/>
  <c r="Q16" i="3"/>
  <c r="Q20" i="3"/>
  <c r="Q17" i="3"/>
  <c r="Q19" i="3"/>
  <c r="Q21" i="3"/>
  <c r="Q15" i="3"/>
  <c r="Q22" i="3"/>
  <c r="Q23" i="3"/>
  <c r="Q25" i="3"/>
  <c r="Q26" i="3"/>
  <c r="Q24" i="3"/>
  <c r="Q4" i="3"/>
  <c r="AE6" i="6"/>
  <c r="AC7" i="6"/>
  <c r="AE10" i="6"/>
  <c r="AE13" i="6"/>
  <c r="AE14" i="6"/>
  <c r="AC15" i="6"/>
  <c r="AC17" i="6"/>
  <c r="AE17" i="6"/>
  <c r="AC18" i="6"/>
  <c r="AC22" i="6"/>
  <c r="AC16" i="6"/>
  <c r="AE16" i="6"/>
  <c r="AE21" i="6"/>
  <c r="AE23" i="6"/>
  <c r="AC24" i="6"/>
  <c r="AC25" i="6"/>
  <c r="AE25" i="6"/>
  <c r="AH29" i="42" l="1"/>
  <c r="AG29" i="42"/>
  <c r="AF29" i="42"/>
  <c r="AE29" i="42"/>
  <c r="AD29" i="42"/>
  <c r="AC29" i="42"/>
  <c r="AB29" i="42"/>
  <c r="AA29" i="42"/>
  <c r="Z29" i="42"/>
  <c r="Y29" i="42"/>
  <c r="O29" i="42"/>
  <c r="N29" i="42"/>
  <c r="L29" i="42"/>
  <c r="R29" i="42" s="1"/>
  <c r="H29" i="42"/>
  <c r="G29" i="42"/>
  <c r="AH28" i="42"/>
  <c r="AG28" i="42"/>
  <c r="AF28" i="42"/>
  <c r="AE28" i="42"/>
  <c r="AD28" i="42"/>
  <c r="AC28" i="42"/>
  <c r="AB28" i="42"/>
  <c r="AA28" i="42"/>
  <c r="Z28" i="42"/>
  <c r="Y28" i="42"/>
  <c r="O28" i="42"/>
  <c r="N28" i="42"/>
  <c r="L28" i="42"/>
  <c r="H28" i="42"/>
  <c r="G28" i="42"/>
  <c r="AH27" i="42"/>
  <c r="AG27" i="42"/>
  <c r="AF27" i="42"/>
  <c r="AE27" i="42"/>
  <c r="AD27" i="42"/>
  <c r="AC27" i="42"/>
  <c r="AB27" i="42"/>
  <c r="AA27" i="42"/>
  <c r="Z27" i="42"/>
  <c r="Y27" i="42"/>
  <c r="O27" i="42"/>
  <c r="N27" i="42"/>
  <c r="L27" i="42"/>
  <c r="V27" i="42" s="1"/>
  <c r="H27" i="42"/>
  <c r="G27" i="42"/>
  <c r="AH26" i="42"/>
  <c r="AG26" i="42"/>
  <c r="AF26" i="42"/>
  <c r="AE26" i="42"/>
  <c r="AD26" i="42"/>
  <c r="AC26" i="42"/>
  <c r="AB26" i="42"/>
  <c r="AA26" i="42"/>
  <c r="Z26" i="42"/>
  <c r="Y26" i="42"/>
  <c r="O26" i="42"/>
  <c r="N26" i="42"/>
  <c r="L26" i="42"/>
  <c r="X26" i="42" s="1"/>
  <c r="H26" i="42"/>
  <c r="G26" i="42"/>
  <c r="AH25" i="42"/>
  <c r="AG25" i="42"/>
  <c r="AF25" i="42"/>
  <c r="AE25" i="42"/>
  <c r="AD25" i="42"/>
  <c r="AC25" i="42"/>
  <c r="AB25" i="42"/>
  <c r="AA25" i="42"/>
  <c r="Z25" i="42"/>
  <c r="Y25" i="42"/>
  <c r="O25" i="42"/>
  <c r="N25" i="42"/>
  <c r="L25" i="42"/>
  <c r="H25" i="42"/>
  <c r="G25" i="42"/>
  <c r="AH24" i="42"/>
  <c r="AG24" i="42"/>
  <c r="AF24" i="42"/>
  <c r="AE24" i="42"/>
  <c r="AD24" i="42"/>
  <c r="AC24" i="42"/>
  <c r="AB24" i="42"/>
  <c r="AA24" i="42"/>
  <c r="Z24" i="42"/>
  <c r="Y24" i="42"/>
  <c r="O24" i="42"/>
  <c r="N24" i="42"/>
  <c r="L24" i="42"/>
  <c r="H24" i="42"/>
  <c r="G24" i="42"/>
  <c r="AH23" i="42"/>
  <c r="AG23" i="42"/>
  <c r="AF23" i="42"/>
  <c r="AE23" i="42"/>
  <c r="AD23" i="42"/>
  <c r="AC23" i="42"/>
  <c r="AB23" i="42"/>
  <c r="AA23" i="42"/>
  <c r="Z23" i="42"/>
  <c r="Y23" i="42"/>
  <c r="O23" i="42"/>
  <c r="N23" i="42"/>
  <c r="F23" i="42" s="1"/>
  <c r="L23" i="42"/>
  <c r="H23" i="42"/>
  <c r="G23" i="42"/>
  <c r="AH22" i="42"/>
  <c r="AG22" i="42"/>
  <c r="AF22" i="42"/>
  <c r="AE22" i="42"/>
  <c r="AD22" i="42"/>
  <c r="AC22" i="42"/>
  <c r="AB22" i="42"/>
  <c r="AA22" i="42"/>
  <c r="Z22" i="42"/>
  <c r="Y22" i="42"/>
  <c r="O22" i="42"/>
  <c r="N22" i="42"/>
  <c r="F22" i="42" s="1"/>
  <c r="L22" i="42"/>
  <c r="H22" i="42"/>
  <c r="G22" i="42"/>
  <c r="AH21" i="42"/>
  <c r="AG21" i="42"/>
  <c r="AF21" i="42"/>
  <c r="AE21" i="42"/>
  <c r="AD21" i="42"/>
  <c r="AC21" i="42"/>
  <c r="AB21" i="42"/>
  <c r="AA21" i="42"/>
  <c r="Z21" i="42"/>
  <c r="Y21" i="42"/>
  <c r="O21" i="42"/>
  <c r="N21" i="42"/>
  <c r="F21" i="42" s="1"/>
  <c r="L21" i="42"/>
  <c r="H21" i="42"/>
  <c r="G21" i="42"/>
  <c r="AH20" i="42"/>
  <c r="AG20" i="42"/>
  <c r="AF20" i="42"/>
  <c r="AE20" i="42"/>
  <c r="AD20" i="42"/>
  <c r="AC20" i="42"/>
  <c r="AB20" i="42"/>
  <c r="AA20" i="42"/>
  <c r="Z20" i="42"/>
  <c r="Y20" i="42"/>
  <c r="O20" i="42"/>
  <c r="N20" i="42"/>
  <c r="F20" i="42" s="1"/>
  <c r="L20" i="42"/>
  <c r="H20" i="42"/>
  <c r="G20" i="42"/>
  <c r="AH19" i="42"/>
  <c r="AG19" i="42"/>
  <c r="AF19" i="42"/>
  <c r="AE19" i="42"/>
  <c r="AD19" i="42"/>
  <c r="AC19" i="42"/>
  <c r="AB19" i="42"/>
  <c r="AA19" i="42"/>
  <c r="Z19" i="42"/>
  <c r="Y19" i="42"/>
  <c r="O19" i="42"/>
  <c r="N19" i="42"/>
  <c r="F19" i="42" s="1"/>
  <c r="L19" i="42"/>
  <c r="H19" i="42"/>
  <c r="G19" i="42"/>
  <c r="AH18" i="42"/>
  <c r="AG18" i="42"/>
  <c r="AF18" i="42"/>
  <c r="AE18" i="42"/>
  <c r="AD18" i="42"/>
  <c r="AC18" i="42"/>
  <c r="AB18" i="42"/>
  <c r="AA18" i="42"/>
  <c r="Z18" i="42"/>
  <c r="Y18" i="42"/>
  <c r="O18" i="42"/>
  <c r="N18" i="42"/>
  <c r="F18" i="42" s="1"/>
  <c r="L18" i="42"/>
  <c r="H18" i="42"/>
  <c r="G18" i="42"/>
  <c r="AH17" i="42"/>
  <c r="AG17" i="42"/>
  <c r="AF17" i="42"/>
  <c r="AE17" i="42"/>
  <c r="AD17" i="42"/>
  <c r="AC17" i="42"/>
  <c r="AB17" i="42"/>
  <c r="AA17" i="42"/>
  <c r="Z17" i="42"/>
  <c r="Y17" i="42"/>
  <c r="O17" i="42"/>
  <c r="H17" i="42" s="1"/>
  <c r="N17" i="42"/>
  <c r="F17" i="42" s="1"/>
  <c r="AI14" i="2" s="1"/>
  <c r="L17" i="42"/>
  <c r="G17" i="42"/>
  <c r="AH16" i="42"/>
  <c r="AG16" i="42"/>
  <c r="AF16" i="42"/>
  <c r="AE16" i="42"/>
  <c r="AD16" i="42"/>
  <c r="AC16" i="42"/>
  <c r="AB16" i="42"/>
  <c r="AA16" i="42"/>
  <c r="Z16" i="42"/>
  <c r="Y16" i="42"/>
  <c r="N16" i="42"/>
  <c r="F16" i="42" s="1"/>
  <c r="AI4" i="2" s="1"/>
  <c r="L16" i="42"/>
  <c r="O16" i="42" s="1"/>
  <c r="H16" i="42" s="1"/>
  <c r="G16" i="42"/>
  <c r="AH15" i="42"/>
  <c r="AG15" i="42"/>
  <c r="AF15" i="42"/>
  <c r="AE15" i="42"/>
  <c r="AD15" i="42"/>
  <c r="AC15" i="42"/>
  <c r="AB15" i="42"/>
  <c r="AA15" i="42"/>
  <c r="Z15" i="42"/>
  <c r="Y15" i="42"/>
  <c r="N15" i="42"/>
  <c r="F15" i="42" s="1"/>
  <c r="AI15" i="2" s="1"/>
  <c r="L15" i="42"/>
  <c r="O15" i="42" s="1"/>
  <c r="H15" i="42" s="1"/>
  <c r="G15" i="42"/>
  <c r="AH14" i="42"/>
  <c r="AG14" i="42"/>
  <c r="AF14" i="42"/>
  <c r="AE14" i="42"/>
  <c r="AD14" i="42"/>
  <c r="AC14" i="42"/>
  <c r="AB14" i="42"/>
  <c r="AA14" i="42"/>
  <c r="Z14" i="42"/>
  <c r="Y14" i="42"/>
  <c r="O14" i="42"/>
  <c r="N14" i="42"/>
  <c r="F14" i="42" s="1"/>
  <c r="AI9" i="2" s="1"/>
  <c r="L14" i="42"/>
  <c r="H14" i="42"/>
  <c r="G14" i="42"/>
  <c r="AH13" i="42"/>
  <c r="AG13" i="42"/>
  <c r="AF13" i="42"/>
  <c r="AE13" i="42"/>
  <c r="AD13" i="42"/>
  <c r="AC13" i="42"/>
  <c r="AB13" i="42"/>
  <c r="AA13" i="42"/>
  <c r="Z13" i="42"/>
  <c r="Y13" i="42"/>
  <c r="N13" i="42"/>
  <c r="F13" i="42" s="1"/>
  <c r="AI7" i="2" s="1"/>
  <c r="L13" i="42"/>
  <c r="O13" i="42" s="1"/>
  <c r="H13" i="42" s="1"/>
  <c r="G13" i="42"/>
  <c r="AH12" i="42"/>
  <c r="AG12" i="42"/>
  <c r="AF12" i="42"/>
  <c r="AE12" i="42"/>
  <c r="AD12" i="42"/>
  <c r="AC12" i="42"/>
  <c r="AB12" i="42"/>
  <c r="AA12" i="42"/>
  <c r="Z12" i="42"/>
  <c r="Y12" i="42"/>
  <c r="N12" i="42"/>
  <c r="F12" i="42" s="1"/>
  <c r="AI10" i="2" s="1"/>
  <c r="L12" i="42"/>
  <c r="O12" i="42" s="1"/>
  <c r="H12" i="42" s="1"/>
  <c r="AH11" i="42"/>
  <c r="AG11" i="42"/>
  <c r="AF11" i="42"/>
  <c r="AE11" i="42"/>
  <c r="AD11" i="42"/>
  <c r="AC11" i="42"/>
  <c r="AB11" i="42"/>
  <c r="AA11" i="42"/>
  <c r="Z11" i="42"/>
  <c r="Y11" i="42"/>
  <c r="O11" i="42"/>
  <c r="H11" i="42" s="1"/>
  <c r="N11" i="42"/>
  <c r="F11" i="42" s="1"/>
  <c r="AI8" i="2" s="1"/>
  <c r="L11" i="42"/>
  <c r="G11" i="42"/>
  <c r="AH10" i="42"/>
  <c r="AG10" i="42"/>
  <c r="AF10" i="42"/>
  <c r="AE10" i="42"/>
  <c r="AD10" i="42"/>
  <c r="AC10" i="42"/>
  <c r="AB10" i="42"/>
  <c r="AA10" i="42"/>
  <c r="Z10" i="42"/>
  <c r="Y10" i="42"/>
  <c r="N10" i="42"/>
  <c r="F10" i="42" s="1"/>
  <c r="AI22" i="2" s="1"/>
  <c r="L10" i="42"/>
  <c r="O10" i="42" s="1"/>
  <c r="H10" i="42" s="1"/>
  <c r="G10" i="42"/>
  <c r="AH9" i="42"/>
  <c r="AG9" i="42"/>
  <c r="AF9" i="42"/>
  <c r="AE9" i="42"/>
  <c r="AD9" i="42"/>
  <c r="AC9" i="42"/>
  <c r="AB9" i="42"/>
  <c r="AA9" i="42"/>
  <c r="Z9" i="42"/>
  <c r="Y9" i="42"/>
  <c r="O9" i="42"/>
  <c r="N9" i="42"/>
  <c r="F9" i="42" s="1"/>
  <c r="AI6" i="2" s="1"/>
  <c r="L9" i="42"/>
  <c r="H9" i="42"/>
  <c r="G9" i="42"/>
  <c r="AH8" i="42"/>
  <c r="AG8" i="42"/>
  <c r="AF8" i="42"/>
  <c r="AE8" i="42"/>
  <c r="AD8" i="42"/>
  <c r="AC8" i="42"/>
  <c r="AB8" i="42"/>
  <c r="AA8" i="42"/>
  <c r="Z8" i="42"/>
  <c r="Y8" i="42"/>
  <c r="O8" i="42"/>
  <c r="N8" i="42"/>
  <c r="F8" i="42" s="1"/>
  <c r="AI19" i="2" s="1"/>
  <c r="L8" i="42"/>
  <c r="H8" i="42"/>
  <c r="G8" i="42"/>
  <c r="AH7" i="42"/>
  <c r="AG7" i="42"/>
  <c r="AF7" i="42"/>
  <c r="AE7" i="42"/>
  <c r="AD7" i="42"/>
  <c r="AC7" i="42"/>
  <c r="AB7" i="42"/>
  <c r="AA7" i="42"/>
  <c r="Z7" i="42"/>
  <c r="Y7" i="42"/>
  <c r="N7" i="42"/>
  <c r="F7" i="42" s="1"/>
  <c r="AI3" i="2" s="1"/>
  <c r="L7" i="42"/>
  <c r="R7" i="42" s="1"/>
  <c r="G7" i="42"/>
  <c r="Z6" i="42"/>
  <c r="Y6" i="42"/>
  <c r="O6" i="42"/>
  <c r="H6" i="42" s="1"/>
  <c r="N6" i="42"/>
  <c r="F6" i="42" s="1"/>
  <c r="AI5" i="2" s="1"/>
  <c r="L6" i="42"/>
  <c r="G6" i="42"/>
  <c r="AH29" i="41"/>
  <c r="AG29" i="41"/>
  <c r="AF29" i="41"/>
  <c r="AE29" i="41"/>
  <c r="AD29" i="41"/>
  <c r="AC29" i="41"/>
  <c r="AB29" i="41"/>
  <c r="AA29" i="41"/>
  <c r="Z29" i="41"/>
  <c r="Y29" i="41"/>
  <c r="O29" i="41"/>
  <c r="N29" i="41"/>
  <c r="L29" i="41"/>
  <c r="R29" i="41" s="1"/>
  <c r="H29" i="41"/>
  <c r="G29" i="41"/>
  <c r="AH28" i="41"/>
  <c r="AG28" i="41"/>
  <c r="AF28" i="41"/>
  <c r="AE28" i="41"/>
  <c r="AD28" i="41"/>
  <c r="AC28" i="41"/>
  <c r="AB28" i="41"/>
  <c r="AA28" i="41"/>
  <c r="Z28" i="41"/>
  <c r="Y28" i="41"/>
  <c r="O28" i="41"/>
  <c r="N28" i="41"/>
  <c r="L28" i="41"/>
  <c r="H28" i="41"/>
  <c r="G28" i="41"/>
  <c r="AH27" i="41"/>
  <c r="AG27" i="41"/>
  <c r="AF27" i="41"/>
  <c r="AE27" i="41"/>
  <c r="AD27" i="41"/>
  <c r="AC27" i="41"/>
  <c r="AB27" i="41"/>
  <c r="AA27" i="41"/>
  <c r="Z27" i="41"/>
  <c r="Y27" i="41"/>
  <c r="O27" i="41"/>
  <c r="N27" i="41"/>
  <c r="L27" i="41"/>
  <c r="H27" i="41"/>
  <c r="G27" i="41"/>
  <c r="AH26" i="41"/>
  <c r="AG26" i="41"/>
  <c r="AF26" i="41"/>
  <c r="AE26" i="41"/>
  <c r="AD26" i="41"/>
  <c r="AC26" i="41"/>
  <c r="AB26" i="41"/>
  <c r="AA26" i="41"/>
  <c r="Z26" i="41"/>
  <c r="Y26" i="41"/>
  <c r="O26" i="41"/>
  <c r="N26" i="41"/>
  <c r="L26" i="41"/>
  <c r="H26" i="41"/>
  <c r="G26" i="41"/>
  <c r="AH25" i="41"/>
  <c r="AG25" i="41"/>
  <c r="AF25" i="41"/>
  <c r="AE25" i="41"/>
  <c r="AD25" i="41"/>
  <c r="AC25" i="41"/>
  <c r="AB25" i="41"/>
  <c r="AA25" i="41"/>
  <c r="Z25" i="41"/>
  <c r="Y25" i="41"/>
  <c r="O25" i="41"/>
  <c r="N25" i="41"/>
  <c r="L25" i="41"/>
  <c r="H25" i="41"/>
  <c r="G25" i="41"/>
  <c r="AH24" i="41"/>
  <c r="AG24" i="41"/>
  <c r="AF24" i="41"/>
  <c r="AE24" i="41"/>
  <c r="AD24" i="41"/>
  <c r="AC24" i="41"/>
  <c r="AB24" i="41"/>
  <c r="AA24" i="41"/>
  <c r="Z24" i="41"/>
  <c r="Y24" i="41"/>
  <c r="O24" i="41"/>
  <c r="N24" i="41"/>
  <c r="L24" i="41"/>
  <c r="H24" i="41"/>
  <c r="G24" i="41"/>
  <c r="AH23" i="41"/>
  <c r="AG23" i="41"/>
  <c r="AF23" i="41"/>
  <c r="AE23" i="41"/>
  <c r="AD23" i="41"/>
  <c r="AC23" i="41"/>
  <c r="AB23" i="41"/>
  <c r="AA23" i="41"/>
  <c r="Z23" i="41"/>
  <c r="Y23" i="41"/>
  <c r="O23" i="41"/>
  <c r="N23" i="41"/>
  <c r="F23" i="41" s="1"/>
  <c r="L23" i="41"/>
  <c r="H23" i="41"/>
  <c r="G23" i="41"/>
  <c r="AH22" i="41"/>
  <c r="AG22" i="41"/>
  <c r="AF22" i="41"/>
  <c r="AE22" i="41"/>
  <c r="AD22" i="41"/>
  <c r="AC22" i="41"/>
  <c r="AB22" i="41"/>
  <c r="AA22" i="41"/>
  <c r="Z22" i="41"/>
  <c r="Y22" i="41"/>
  <c r="O22" i="41"/>
  <c r="N22" i="41"/>
  <c r="F22" i="41" s="1"/>
  <c r="L22" i="41"/>
  <c r="H22" i="41"/>
  <c r="G22" i="41"/>
  <c r="AH21" i="41"/>
  <c r="AG21" i="41"/>
  <c r="AF21" i="41"/>
  <c r="AE21" i="41"/>
  <c r="AD21" i="41"/>
  <c r="AC21" i="41"/>
  <c r="AB21" i="41"/>
  <c r="AA21" i="41"/>
  <c r="Z21" i="41"/>
  <c r="Y21" i="41"/>
  <c r="O21" i="41"/>
  <c r="N21" i="41"/>
  <c r="F21" i="41" s="1"/>
  <c r="L21" i="41"/>
  <c r="H21" i="41"/>
  <c r="G21" i="41"/>
  <c r="AH20" i="41"/>
  <c r="AG20" i="41"/>
  <c r="AF20" i="41"/>
  <c r="AE20" i="41"/>
  <c r="AD20" i="41"/>
  <c r="AC20" i="41"/>
  <c r="AB20" i="41"/>
  <c r="AA20" i="41"/>
  <c r="Z20" i="41"/>
  <c r="Y20" i="41"/>
  <c r="O20" i="41"/>
  <c r="H20" i="41" s="1"/>
  <c r="N20" i="41"/>
  <c r="F20" i="41" s="1"/>
  <c r="AH18" i="2" s="1"/>
  <c r="L20" i="41"/>
  <c r="G20" i="41"/>
  <c r="AH19" i="41"/>
  <c r="AG19" i="41"/>
  <c r="AF19" i="41"/>
  <c r="AE19" i="41"/>
  <c r="AD19" i="41"/>
  <c r="AC19" i="41"/>
  <c r="AB19" i="41"/>
  <c r="AA19" i="41"/>
  <c r="Z19" i="41"/>
  <c r="Y19" i="41"/>
  <c r="N19" i="41"/>
  <c r="F19" i="41" s="1"/>
  <c r="AH12" i="2" s="1"/>
  <c r="L19" i="41"/>
  <c r="R19" i="41" s="1"/>
  <c r="G19" i="41"/>
  <c r="AH18" i="41"/>
  <c r="AG18" i="41"/>
  <c r="AF18" i="41"/>
  <c r="AE18" i="41"/>
  <c r="AD18" i="41"/>
  <c r="AC18" i="41"/>
  <c r="AB18" i="41"/>
  <c r="AA18" i="41"/>
  <c r="Z18" i="41"/>
  <c r="Y18" i="41"/>
  <c r="O18" i="41"/>
  <c r="H18" i="41" s="1"/>
  <c r="N18" i="41"/>
  <c r="F18" i="41" s="1"/>
  <c r="AH17" i="2" s="1"/>
  <c r="L18" i="41"/>
  <c r="G18" i="41"/>
  <c r="AH17" i="41"/>
  <c r="AG17" i="41"/>
  <c r="AF17" i="41"/>
  <c r="AE17" i="41"/>
  <c r="AD17" i="41"/>
  <c r="AC17" i="41"/>
  <c r="AB17" i="41"/>
  <c r="AA17" i="41"/>
  <c r="Z17" i="41"/>
  <c r="Y17" i="41"/>
  <c r="N17" i="41"/>
  <c r="F17" i="41" s="1"/>
  <c r="AH19" i="2" s="1"/>
  <c r="L17" i="41"/>
  <c r="O17" i="41" s="1"/>
  <c r="H17" i="41" s="1"/>
  <c r="G17" i="41"/>
  <c r="AH16" i="41"/>
  <c r="AG16" i="41"/>
  <c r="AF16" i="41"/>
  <c r="AE16" i="41"/>
  <c r="AD16" i="41"/>
  <c r="AC16" i="41"/>
  <c r="AB16" i="41"/>
  <c r="AA16" i="41"/>
  <c r="Z16" i="41"/>
  <c r="Y16" i="41"/>
  <c r="N16" i="41"/>
  <c r="F16" i="41" s="1"/>
  <c r="AH8" i="2" s="1"/>
  <c r="L16" i="41"/>
  <c r="O16" i="41" s="1"/>
  <c r="H16" i="41" s="1"/>
  <c r="G16" i="41"/>
  <c r="AH15" i="41"/>
  <c r="AG15" i="41"/>
  <c r="AF15" i="41"/>
  <c r="AE15" i="41"/>
  <c r="AD15" i="41"/>
  <c r="AC15" i="41"/>
  <c r="AB15" i="41"/>
  <c r="AA15" i="41"/>
  <c r="Z15" i="41"/>
  <c r="Y15" i="41"/>
  <c r="N15" i="41"/>
  <c r="F15" i="41" s="1"/>
  <c r="AH7" i="2" s="1"/>
  <c r="L15" i="41"/>
  <c r="T15" i="41" s="1"/>
  <c r="G15" i="41"/>
  <c r="AH14" i="41"/>
  <c r="AG14" i="41"/>
  <c r="AF14" i="41"/>
  <c r="AE14" i="41"/>
  <c r="AD14" i="41"/>
  <c r="AC14" i="41"/>
  <c r="AB14" i="41"/>
  <c r="AA14" i="41"/>
  <c r="Z14" i="41"/>
  <c r="Y14" i="41"/>
  <c r="O14" i="41"/>
  <c r="H14" i="41" s="1"/>
  <c r="N14" i="41"/>
  <c r="F14" i="41" s="1"/>
  <c r="AH6" i="2" s="1"/>
  <c r="L14" i="41"/>
  <c r="G14" i="41"/>
  <c r="AH13" i="41"/>
  <c r="AG13" i="41"/>
  <c r="AF13" i="41"/>
  <c r="AE13" i="41"/>
  <c r="AD13" i="41"/>
  <c r="AC13" i="41"/>
  <c r="AB13" i="41"/>
  <c r="AA13" i="41"/>
  <c r="Z13" i="41"/>
  <c r="Y13" i="41"/>
  <c r="N13" i="41"/>
  <c r="F13" i="41" s="1"/>
  <c r="AH22" i="2" s="1"/>
  <c r="L13" i="41"/>
  <c r="O13" i="41" s="1"/>
  <c r="H13" i="41" s="1"/>
  <c r="G13" i="41"/>
  <c r="AH12" i="41"/>
  <c r="AG12" i="41"/>
  <c r="AF12" i="41"/>
  <c r="AE12" i="41"/>
  <c r="AD12" i="41"/>
  <c r="AC12" i="41"/>
  <c r="AB12" i="41"/>
  <c r="AA12" i="41"/>
  <c r="Z12" i="41"/>
  <c r="Y12" i="41"/>
  <c r="O12" i="41"/>
  <c r="H12" i="41" s="1"/>
  <c r="N12" i="41"/>
  <c r="F12" i="41" s="1"/>
  <c r="AH4" i="2" s="1"/>
  <c r="L12" i="41"/>
  <c r="G12" i="41"/>
  <c r="AH11" i="41"/>
  <c r="AG11" i="41"/>
  <c r="AF11" i="41"/>
  <c r="AE11" i="41"/>
  <c r="AD11" i="41"/>
  <c r="AC11" i="41"/>
  <c r="AB11" i="41"/>
  <c r="AA11" i="41"/>
  <c r="Z11" i="41"/>
  <c r="Y11" i="41"/>
  <c r="N11" i="41"/>
  <c r="F11" i="41" s="1"/>
  <c r="AH13" i="2" s="1"/>
  <c r="L11" i="41"/>
  <c r="Q11" i="41" s="1"/>
  <c r="G11" i="41"/>
  <c r="AH10" i="41"/>
  <c r="AG10" i="41"/>
  <c r="AF10" i="41"/>
  <c r="AE10" i="41"/>
  <c r="AD10" i="41"/>
  <c r="AC10" i="41"/>
  <c r="AB10" i="41"/>
  <c r="AA10" i="41"/>
  <c r="Z10" i="41"/>
  <c r="Y10" i="41"/>
  <c r="N10" i="41"/>
  <c r="F10" i="41" s="1"/>
  <c r="AH5" i="2" s="1"/>
  <c r="L10" i="41"/>
  <c r="G10" i="41"/>
  <c r="AH9" i="41"/>
  <c r="AG9" i="41"/>
  <c r="AF9" i="41"/>
  <c r="AE9" i="41"/>
  <c r="AD9" i="41"/>
  <c r="AC9" i="41"/>
  <c r="AB9" i="41"/>
  <c r="AA9" i="41"/>
  <c r="Z9" i="41"/>
  <c r="Y9" i="41"/>
  <c r="N9" i="41"/>
  <c r="F9" i="41" s="1"/>
  <c r="AH9" i="2" s="1"/>
  <c r="L9" i="41"/>
  <c r="O9" i="41" s="1"/>
  <c r="H9" i="41" s="1"/>
  <c r="G9" i="41"/>
  <c r="AH8" i="41"/>
  <c r="AG8" i="41"/>
  <c r="AF8" i="41"/>
  <c r="AE8" i="41"/>
  <c r="AD8" i="41"/>
  <c r="AC8" i="41"/>
  <c r="AB8" i="41"/>
  <c r="AA8" i="41"/>
  <c r="Z8" i="41"/>
  <c r="Y8" i="41"/>
  <c r="N8" i="41"/>
  <c r="F8" i="41" s="1"/>
  <c r="AH11" i="2" s="1"/>
  <c r="L8" i="41"/>
  <c r="O8" i="41" s="1"/>
  <c r="H8" i="41" s="1"/>
  <c r="G8" i="41"/>
  <c r="AH7" i="41"/>
  <c r="AG7" i="41"/>
  <c r="AF7" i="41"/>
  <c r="AE7" i="41"/>
  <c r="AD7" i="41"/>
  <c r="AC7" i="41"/>
  <c r="AB7" i="41"/>
  <c r="AA7" i="41"/>
  <c r="Z7" i="41"/>
  <c r="Y7" i="41"/>
  <c r="N7" i="41"/>
  <c r="F7" i="41" s="1"/>
  <c r="AH3" i="2" s="1"/>
  <c r="L7" i="41"/>
  <c r="O7" i="41" s="1"/>
  <c r="H7" i="41" s="1"/>
  <c r="G7" i="41"/>
  <c r="Z6" i="41"/>
  <c r="Y6" i="41"/>
  <c r="N6" i="41"/>
  <c r="F6" i="41" s="1"/>
  <c r="AH10" i="2" s="1"/>
  <c r="L6" i="41"/>
  <c r="O6" i="41" s="1"/>
  <c r="H6" i="41" s="1"/>
  <c r="G6" i="41"/>
  <c r="AE6" i="2"/>
  <c r="AC7" i="2"/>
  <c r="AE9" i="2"/>
  <c r="AE15" i="2"/>
  <c r="AC16" i="2"/>
  <c r="AE12" i="2"/>
  <c r="AC18" i="2"/>
  <c r="AE18" i="2"/>
  <c r="AC20" i="2"/>
  <c r="AC14" i="2"/>
  <c r="AC19" i="2"/>
  <c r="AE19" i="2"/>
  <c r="AE22" i="2"/>
  <c r="AC24" i="2"/>
  <c r="AE23" i="2"/>
  <c r="AC25" i="2"/>
  <c r="AE25" i="2"/>
  <c r="AC26" i="2"/>
  <c r="AE26" i="2"/>
  <c r="O3" i="3"/>
  <c r="P3" i="3"/>
  <c r="O8" i="3"/>
  <c r="P8" i="3"/>
  <c r="O6" i="3"/>
  <c r="P6" i="3"/>
  <c r="O5" i="3"/>
  <c r="P5" i="3"/>
  <c r="O10" i="3"/>
  <c r="P10" i="3"/>
  <c r="O9" i="3"/>
  <c r="P9" i="3"/>
  <c r="O7" i="3"/>
  <c r="P7" i="3"/>
  <c r="O11" i="3"/>
  <c r="P11" i="3"/>
  <c r="O13" i="3"/>
  <c r="P13" i="3"/>
  <c r="O14" i="3"/>
  <c r="P14" i="3"/>
  <c r="O12" i="3"/>
  <c r="P12" i="3"/>
  <c r="O16" i="3"/>
  <c r="P16" i="3"/>
  <c r="O20" i="3"/>
  <c r="P20" i="3"/>
  <c r="O21" i="3"/>
  <c r="P21" i="3"/>
  <c r="O18" i="3"/>
  <c r="P18" i="3"/>
  <c r="O22" i="3"/>
  <c r="P22" i="3"/>
  <c r="O19" i="3"/>
  <c r="P19" i="3"/>
  <c r="O17" i="3"/>
  <c r="P17" i="3"/>
  <c r="O23" i="3"/>
  <c r="P23" i="3"/>
  <c r="O25" i="3"/>
  <c r="P25" i="3"/>
  <c r="O26" i="3"/>
  <c r="P26" i="3"/>
  <c r="O15" i="3"/>
  <c r="P15" i="3"/>
  <c r="O24" i="3"/>
  <c r="P24" i="3"/>
  <c r="P4" i="3"/>
  <c r="O4" i="3"/>
  <c r="Q12" i="41" l="1"/>
  <c r="G12" i="42"/>
  <c r="U25" i="42"/>
  <c r="I10" i="42"/>
  <c r="AI21" i="6" s="1"/>
  <c r="R10" i="41"/>
  <c r="T27" i="41"/>
  <c r="S23" i="42"/>
  <c r="O10" i="41"/>
  <c r="H10" i="41" s="1"/>
  <c r="O7" i="42"/>
  <c r="H7" i="42" s="1"/>
  <c r="R14" i="41"/>
  <c r="O15" i="41"/>
  <c r="H15" i="41" s="1"/>
  <c r="I15" i="41" s="1"/>
  <c r="AH7" i="6" s="1"/>
  <c r="I14" i="42"/>
  <c r="AI10" i="6" s="1"/>
  <c r="I29" i="41"/>
  <c r="I28" i="42"/>
  <c r="T8" i="41"/>
  <c r="R25" i="41"/>
  <c r="W24" i="41"/>
  <c r="O11" i="41"/>
  <c r="H11" i="41" s="1"/>
  <c r="R12" i="41"/>
  <c r="I20" i="42"/>
  <c r="I21" i="42"/>
  <c r="V21" i="42"/>
  <c r="O19" i="41"/>
  <c r="H19" i="41" s="1"/>
  <c r="I19" i="41" s="1"/>
  <c r="AH14" i="6" s="1"/>
  <c r="Q18" i="42"/>
  <c r="R16" i="42"/>
  <c r="I16" i="41"/>
  <c r="AH8" i="6" s="1"/>
  <c r="I7" i="41"/>
  <c r="AH3" i="6" s="1"/>
  <c r="I12" i="41"/>
  <c r="AH5" i="6" s="1"/>
  <c r="I13" i="41"/>
  <c r="AH21" i="6" s="1"/>
  <c r="X29" i="41"/>
  <c r="V12" i="42"/>
  <c r="V17" i="41"/>
  <c r="Q16" i="41"/>
  <c r="Q14" i="41"/>
  <c r="Q15" i="41"/>
  <c r="U27" i="42"/>
  <c r="X26" i="41"/>
  <c r="V19" i="42"/>
  <c r="S28" i="41"/>
  <c r="I6" i="42"/>
  <c r="AI4" i="6" s="1"/>
  <c r="S23" i="41"/>
  <c r="U27" i="41"/>
  <c r="W28" i="41"/>
  <c r="W27" i="41"/>
  <c r="T20" i="41"/>
  <c r="X28" i="41"/>
  <c r="S29" i="41"/>
  <c r="X22" i="41"/>
  <c r="I17" i="41"/>
  <c r="AH16" i="6" s="1"/>
  <c r="T29" i="41"/>
  <c r="R15" i="41"/>
  <c r="T19" i="41"/>
  <c r="I20" i="41"/>
  <c r="AH17" i="6" s="1"/>
  <c r="S14" i="42"/>
  <c r="Q16" i="42"/>
  <c r="S29" i="42"/>
  <c r="T29" i="42"/>
  <c r="R12" i="42"/>
  <c r="V15" i="41"/>
  <c r="I8" i="42"/>
  <c r="AI16" i="6" s="1"/>
  <c r="I9" i="42"/>
  <c r="AI6" i="6" s="1"/>
  <c r="Q11" i="42"/>
  <c r="U29" i="42"/>
  <c r="V29" i="42"/>
  <c r="I6" i="41"/>
  <c r="AH9" i="6" s="1"/>
  <c r="S19" i="41"/>
  <c r="I22" i="41"/>
  <c r="I23" i="41"/>
  <c r="I24" i="41"/>
  <c r="S16" i="42"/>
  <c r="R17" i="42"/>
  <c r="W29" i="42"/>
  <c r="R20" i="41"/>
  <c r="X29" i="42"/>
  <c r="Q21" i="41"/>
  <c r="R21" i="41"/>
  <c r="Q23" i="41"/>
  <c r="U24" i="41"/>
  <c r="I28" i="41"/>
  <c r="V24" i="41"/>
  <c r="I9" i="41"/>
  <c r="AH10" i="6" s="1"/>
  <c r="S14" i="41"/>
  <c r="X25" i="41"/>
  <c r="Q26" i="41"/>
  <c r="I27" i="42"/>
  <c r="R26" i="41"/>
  <c r="S10" i="41"/>
  <c r="U12" i="41"/>
  <c r="I24" i="42"/>
  <c r="R27" i="42"/>
  <c r="W10" i="42"/>
  <c r="U14" i="42"/>
  <c r="S21" i="41"/>
  <c r="S8" i="41"/>
  <c r="I18" i="41"/>
  <c r="AH19" i="6" s="1"/>
  <c r="I12" i="42"/>
  <c r="AI9" i="6" s="1"/>
  <c r="I13" i="42"/>
  <c r="AI7" i="6" s="1"/>
  <c r="I22" i="42"/>
  <c r="U8" i="41"/>
  <c r="S12" i="41"/>
  <c r="R9" i="42"/>
  <c r="X9" i="41"/>
  <c r="Q10" i="41"/>
  <c r="T12" i="41"/>
  <c r="T23" i="41"/>
  <c r="S24" i="41"/>
  <c r="T26" i="41"/>
  <c r="I27" i="41"/>
  <c r="S9" i="42"/>
  <c r="I11" i="41"/>
  <c r="AH12" i="6" s="1"/>
  <c r="Q13" i="41"/>
  <c r="I14" i="41"/>
  <c r="AH6" i="6" s="1"/>
  <c r="X20" i="41"/>
  <c r="U23" i="41"/>
  <c r="U26" i="41"/>
  <c r="R27" i="41"/>
  <c r="U29" i="41"/>
  <c r="Q10" i="42"/>
  <c r="U12" i="42"/>
  <c r="I15" i="42"/>
  <c r="AI13" i="6" s="1"/>
  <c r="I16" i="42"/>
  <c r="AI5" i="6" s="1"/>
  <c r="Q9" i="42"/>
  <c r="R13" i="41"/>
  <c r="U19" i="41"/>
  <c r="I21" i="41"/>
  <c r="W23" i="41"/>
  <c r="V26" i="41"/>
  <c r="X10" i="42"/>
  <c r="T10" i="41"/>
  <c r="W11" i="41"/>
  <c r="S13" i="41"/>
  <c r="W19" i="41"/>
  <c r="X23" i="41"/>
  <c r="Q24" i="41"/>
  <c r="W26" i="41"/>
  <c r="X15" i="42"/>
  <c r="I17" i="42"/>
  <c r="AI15" i="6" s="1"/>
  <c r="U10" i="41"/>
  <c r="T13" i="41"/>
  <c r="T21" i="41"/>
  <c r="R24" i="41"/>
  <c r="Q27" i="41"/>
  <c r="V10" i="41"/>
  <c r="V13" i="41"/>
  <c r="S15" i="41"/>
  <c r="S20" i="41"/>
  <c r="T24" i="41"/>
  <c r="I25" i="41"/>
  <c r="S27" i="41"/>
  <c r="I7" i="42"/>
  <c r="AI3" i="6" s="1"/>
  <c r="T14" i="42"/>
  <c r="X17" i="42"/>
  <c r="I18" i="42"/>
  <c r="I19" i="42"/>
  <c r="I8" i="41"/>
  <c r="AH11" i="6" s="1"/>
  <c r="X13" i="41"/>
  <c r="V18" i="42"/>
  <c r="R20" i="42"/>
  <c r="I23" i="42"/>
  <c r="R11" i="41"/>
  <c r="T21" i="42"/>
  <c r="I25" i="42"/>
  <c r="S11" i="41"/>
  <c r="R23" i="42"/>
  <c r="Q7" i="41"/>
  <c r="T11" i="41"/>
  <c r="X17" i="41"/>
  <c r="W22" i="41"/>
  <c r="X24" i="41"/>
  <c r="Q25" i="41"/>
  <c r="I26" i="41"/>
  <c r="X27" i="41"/>
  <c r="Q28" i="41"/>
  <c r="R21" i="42"/>
  <c r="R25" i="42"/>
  <c r="I26" i="42"/>
  <c r="U11" i="41"/>
  <c r="U21" i="41"/>
  <c r="S25" i="41"/>
  <c r="R28" i="41"/>
  <c r="S7" i="42"/>
  <c r="S8" i="42"/>
  <c r="U21" i="42"/>
  <c r="X24" i="42"/>
  <c r="I29" i="42"/>
  <c r="W21" i="41"/>
  <c r="R23" i="41"/>
  <c r="T25" i="41"/>
  <c r="S26" i="41"/>
  <c r="T28" i="41"/>
  <c r="T7" i="42"/>
  <c r="W9" i="42"/>
  <c r="R8" i="41"/>
  <c r="I10" i="41"/>
  <c r="AH4" i="6" s="1"/>
  <c r="X11" i="41"/>
  <c r="X15" i="41"/>
  <c r="R17" i="41"/>
  <c r="W17" i="41"/>
  <c r="V19" i="41"/>
  <c r="Q22" i="41"/>
  <c r="U25" i="41"/>
  <c r="U28" i="41"/>
  <c r="U7" i="42"/>
  <c r="W21" i="42"/>
  <c r="T23" i="42"/>
  <c r="S25" i="42"/>
  <c r="Q8" i="41"/>
  <c r="V11" i="41"/>
  <c r="X8" i="41"/>
  <c r="W10" i="41"/>
  <c r="T17" i="41"/>
  <c r="R22" i="41"/>
  <c r="W25" i="41"/>
  <c r="V28" i="41"/>
  <c r="I11" i="42"/>
  <c r="AI8" i="6" s="1"/>
  <c r="U23" i="42"/>
  <c r="T25" i="42"/>
  <c r="S27" i="42"/>
  <c r="X28" i="42"/>
  <c r="T27" i="42"/>
  <c r="W12" i="42"/>
  <c r="X19" i="42"/>
  <c r="X12" i="42"/>
  <c r="Q13" i="42"/>
  <c r="V16" i="42"/>
  <c r="W25" i="42"/>
  <c r="W27" i="42"/>
  <c r="X7" i="42"/>
  <c r="V9" i="42"/>
  <c r="T11" i="42"/>
  <c r="R13" i="42"/>
  <c r="W16" i="42"/>
  <c r="U18" i="42"/>
  <c r="S20" i="42"/>
  <c r="Q22" i="42"/>
  <c r="X23" i="42"/>
  <c r="X25" i="42"/>
  <c r="X27" i="42"/>
  <c r="U11" i="42"/>
  <c r="S13" i="42"/>
  <c r="Q15" i="42"/>
  <c r="X16" i="42"/>
  <c r="T20" i="42"/>
  <c r="R22" i="42"/>
  <c r="Q24" i="42"/>
  <c r="Q26" i="42"/>
  <c r="Q28" i="42"/>
  <c r="W23" i="42"/>
  <c r="Q8" i="42"/>
  <c r="X9" i="42"/>
  <c r="V11" i="42"/>
  <c r="T13" i="42"/>
  <c r="R15" i="42"/>
  <c r="W18" i="42"/>
  <c r="U20" i="42"/>
  <c r="S22" i="42"/>
  <c r="R24" i="42"/>
  <c r="R26" i="42"/>
  <c r="R28" i="42"/>
  <c r="V14" i="42"/>
  <c r="R8" i="42"/>
  <c r="W11" i="42"/>
  <c r="U13" i="42"/>
  <c r="S15" i="42"/>
  <c r="Q17" i="42"/>
  <c r="X18" i="42"/>
  <c r="V20" i="42"/>
  <c r="T22" i="42"/>
  <c r="S24" i="42"/>
  <c r="S26" i="42"/>
  <c r="S28" i="42"/>
  <c r="T9" i="42"/>
  <c r="S11" i="42"/>
  <c r="T15" i="42"/>
  <c r="W20" i="42"/>
  <c r="U22" i="42"/>
  <c r="T24" i="42"/>
  <c r="T26" i="42"/>
  <c r="T28" i="42"/>
  <c r="T8" i="42"/>
  <c r="R10" i="42"/>
  <c r="W13" i="42"/>
  <c r="U15" i="42"/>
  <c r="S17" i="42"/>
  <c r="Q19" i="42"/>
  <c r="X20" i="42"/>
  <c r="V22" i="42"/>
  <c r="U24" i="42"/>
  <c r="U26" i="42"/>
  <c r="U28" i="42"/>
  <c r="W19" i="42"/>
  <c r="X11" i="42"/>
  <c r="U8" i="42"/>
  <c r="S10" i="42"/>
  <c r="Q12" i="42"/>
  <c r="X13" i="42"/>
  <c r="V15" i="42"/>
  <c r="T17" i="42"/>
  <c r="R19" i="42"/>
  <c r="W22" i="42"/>
  <c r="V24" i="42"/>
  <c r="V26" i="42"/>
  <c r="V28" i="42"/>
  <c r="V7" i="42"/>
  <c r="Q21" i="42"/>
  <c r="X22" i="42"/>
  <c r="W24" i="42"/>
  <c r="W26" i="42"/>
  <c r="W28" i="42"/>
  <c r="T16" i="42"/>
  <c r="T18" i="42"/>
  <c r="R18" i="42"/>
  <c r="W14" i="42"/>
  <c r="U16" i="42"/>
  <c r="S18" i="42"/>
  <c r="Q20" i="42"/>
  <c r="X21" i="42"/>
  <c r="V23" i="42"/>
  <c r="V25" i="42"/>
  <c r="W7" i="42"/>
  <c r="U9" i="42"/>
  <c r="X14" i="42"/>
  <c r="V13" i="42"/>
  <c r="V8" i="42"/>
  <c r="W15" i="42"/>
  <c r="U17" i="42"/>
  <c r="S19" i="42"/>
  <c r="W8" i="42"/>
  <c r="S12" i="42"/>
  <c r="Q14" i="42"/>
  <c r="T19" i="42"/>
  <c r="Q7" i="42"/>
  <c r="X8" i="42"/>
  <c r="V10" i="42"/>
  <c r="T12" i="42"/>
  <c r="R14" i="42"/>
  <c r="W17" i="42"/>
  <c r="U19" i="42"/>
  <c r="S21" i="42"/>
  <c r="Q23" i="42"/>
  <c r="Q25" i="42"/>
  <c r="Q27" i="42"/>
  <c r="Q29" i="42"/>
  <c r="R11" i="42"/>
  <c r="T10" i="42"/>
  <c r="U10" i="42"/>
  <c r="V17" i="42"/>
  <c r="S7" i="41"/>
  <c r="Q9" i="41"/>
  <c r="X10" i="41"/>
  <c r="V12" i="41"/>
  <c r="T14" i="41"/>
  <c r="R16" i="41"/>
  <c r="W12" i="41"/>
  <c r="U14" i="41"/>
  <c r="S16" i="41"/>
  <c r="Q18" i="41"/>
  <c r="X19" i="41"/>
  <c r="V21" i="41"/>
  <c r="R7" i="41"/>
  <c r="T7" i="41"/>
  <c r="R9" i="41"/>
  <c r="U7" i="41"/>
  <c r="S9" i="41"/>
  <c r="X12" i="41"/>
  <c r="V14" i="41"/>
  <c r="T16" i="41"/>
  <c r="R18" i="41"/>
  <c r="V7" i="41"/>
  <c r="T9" i="41"/>
  <c r="W14" i="41"/>
  <c r="U16" i="41"/>
  <c r="S18" i="41"/>
  <c r="Q20" i="41"/>
  <c r="X21" i="41"/>
  <c r="V23" i="41"/>
  <c r="V25" i="41"/>
  <c r="V27" i="41"/>
  <c r="V29" i="41"/>
  <c r="U9" i="41"/>
  <c r="V16" i="41"/>
  <c r="T18" i="41"/>
  <c r="W29" i="41"/>
  <c r="W8" i="41"/>
  <c r="X14" i="41"/>
  <c r="X7" i="41"/>
  <c r="V9" i="41"/>
  <c r="W16" i="41"/>
  <c r="U18" i="41"/>
  <c r="W7" i="41"/>
  <c r="W9" i="41"/>
  <c r="X16" i="41"/>
  <c r="V18" i="41"/>
  <c r="W18" i="41"/>
  <c r="U20" i="41"/>
  <c r="S22" i="41"/>
  <c r="U13" i="41"/>
  <c r="Q17" i="41"/>
  <c r="X18" i="41"/>
  <c r="V20" i="41"/>
  <c r="T22" i="41"/>
  <c r="W20" i="41"/>
  <c r="U22" i="41"/>
  <c r="W13" i="41"/>
  <c r="U15" i="41"/>
  <c r="S17" i="41"/>
  <c r="Q19" i="41"/>
  <c r="V22" i="41"/>
  <c r="V8" i="41"/>
  <c r="W15" i="41"/>
  <c r="U17" i="41"/>
  <c r="Q29" i="41"/>
  <c r="G15" i="37"/>
  <c r="G13" i="37"/>
  <c r="G12" i="37"/>
  <c r="G11" i="37"/>
  <c r="G9" i="37"/>
  <c r="G7" i="37"/>
  <c r="N6" i="37"/>
  <c r="F6" i="37" s="1"/>
  <c r="G6" i="37"/>
  <c r="N19" i="40"/>
  <c r="F19" i="40" s="1"/>
  <c r="AG13" i="2" s="1"/>
  <c r="G18" i="40"/>
  <c r="Y16" i="40"/>
  <c r="N15" i="40"/>
  <c r="F15" i="40" s="1"/>
  <c r="AG19" i="2" s="1"/>
  <c r="Y12" i="40"/>
  <c r="G13" i="40"/>
  <c r="Y9" i="40"/>
  <c r="G11" i="40"/>
  <c r="G8" i="40"/>
  <c r="AH29" i="40"/>
  <c r="AG29" i="40"/>
  <c r="AF29" i="40"/>
  <c r="AE29" i="40"/>
  <c r="AD29" i="40"/>
  <c r="AC29" i="40"/>
  <c r="AB29" i="40"/>
  <c r="AA29" i="40"/>
  <c r="Z29" i="40"/>
  <c r="Y29" i="40"/>
  <c r="O29" i="40"/>
  <c r="N29" i="40"/>
  <c r="L29" i="40"/>
  <c r="R29" i="40" s="1"/>
  <c r="H29" i="40"/>
  <c r="G29" i="40"/>
  <c r="AH28" i="40"/>
  <c r="AG28" i="40"/>
  <c r="AF28" i="40"/>
  <c r="AE28" i="40"/>
  <c r="AD28" i="40"/>
  <c r="AC28" i="40"/>
  <c r="AB28" i="40"/>
  <c r="AA28" i="40"/>
  <c r="Z28" i="40"/>
  <c r="Y28" i="40"/>
  <c r="O28" i="40"/>
  <c r="N28" i="40"/>
  <c r="L28" i="40"/>
  <c r="H28" i="40"/>
  <c r="G28" i="40"/>
  <c r="AH27" i="40"/>
  <c r="AG27" i="40"/>
  <c r="AF27" i="40"/>
  <c r="AE27" i="40"/>
  <c r="AD27" i="40"/>
  <c r="AC27" i="40"/>
  <c r="AB27" i="40"/>
  <c r="AA27" i="40"/>
  <c r="Z27" i="40"/>
  <c r="Y27" i="40"/>
  <c r="O27" i="40"/>
  <c r="N27" i="40"/>
  <c r="L27" i="40"/>
  <c r="H27" i="40"/>
  <c r="G27" i="40"/>
  <c r="AH26" i="40"/>
  <c r="AG26" i="40"/>
  <c r="AF26" i="40"/>
  <c r="AE26" i="40"/>
  <c r="AD26" i="40"/>
  <c r="AC26" i="40"/>
  <c r="AB26" i="40"/>
  <c r="AA26" i="40"/>
  <c r="Z26" i="40"/>
  <c r="Y26" i="40"/>
  <c r="O26" i="40"/>
  <c r="N26" i="40"/>
  <c r="L26" i="40"/>
  <c r="H26" i="40"/>
  <c r="G26" i="40"/>
  <c r="AH25" i="40"/>
  <c r="AG25" i="40"/>
  <c r="AF25" i="40"/>
  <c r="AE25" i="40"/>
  <c r="AD25" i="40"/>
  <c r="AC25" i="40"/>
  <c r="AB25" i="40"/>
  <c r="AA25" i="40"/>
  <c r="Z25" i="40"/>
  <c r="Y25" i="40"/>
  <c r="O25" i="40"/>
  <c r="N25" i="40"/>
  <c r="L25" i="40"/>
  <c r="H25" i="40"/>
  <c r="G25" i="40"/>
  <c r="AH24" i="40"/>
  <c r="AG24" i="40"/>
  <c r="AF24" i="40"/>
  <c r="AE24" i="40"/>
  <c r="AD24" i="40"/>
  <c r="AC24" i="40"/>
  <c r="AB24" i="40"/>
  <c r="AA24" i="40"/>
  <c r="Z24" i="40"/>
  <c r="Y24" i="40"/>
  <c r="O24" i="40"/>
  <c r="N24" i="40"/>
  <c r="L24" i="40"/>
  <c r="H24" i="40"/>
  <c r="G24" i="40"/>
  <c r="AH23" i="40"/>
  <c r="AG23" i="40"/>
  <c r="AF23" i="40"/>
  <c r="AE23" i="40"/>
  <c r="AD23" i="40"/>
  <c r="AC23" i="40"/>
  <c r="AB23" i="40"/>
  <c r="AA23" i="40"/>
  <c r="Z23" i="40"/>
  <c r="Y23" i="40"/>
  <c r="O23" i="40"/>
  <c r="N23" i="40"/>
  <c r="F23" i="40" s="1"/>
  <c r="L23" i="40"/>
  <c r="H23" i="40"/>
  <c r="G23" i="40"/>
  <c r="AH22" i="40"/>
  <c r="AG22" i="40"/>
  <c r="AF22" i="40"/>
  <c r="AE22" i="40"/>
  <c r="AD22" i="40"/>
  <c r="AC22" i="40"/>
  <c r="AB22" i="40"/>
  <c r="AA22" i="40"/>
  <c r="Z22" i="40"/>
  <c r="Y22" i="40"/>
  <c r="O22" i="40"/>
  <c r="N22" i="40"/>
  <c r="F22" i="40" s="1"/>
  <c r="L22" i="40"/>
  <c r="H22" i="40"/>
  <c r="G22" i="40"/>
  <c r="AH21" i="40"/>
  <c r="AG21" i="40"/>
  <c r="AF21" i="40"/>
  <c r="AE21" i="40"/>
  <c r="AD21" i="40"/>
  <c r="AC21" i="40"/>
  <c r="AB21" i="40"/>
  <c r="AA21" i="40"/>
  <c r="Z21" i="40"/>
  <c r="Y21" i="40"/>
  <c r="O21" i="40"/>
  <c r="N21" i="40"/>
  <c r="F21" i="40" s="1"/>
  <c r="L21" i="40"/>
  <c r="H21" i="40"/>
  <c r="G21" i="40"/>
  <c r="AH20" i="40"/>
  <c r="AG20" i="40"/>
  <c r="AF20" i="40"/>
  <c r="AE20" i="40"/>
  <c r="AD20" i="40"/>
  <c r="AC20" i="40"/>
  <c r="AB20" i="40"/>
  <c r="AA20" i="40"/>
  <c r="Z20" i="40"/>
  <c r="Y20" i="40"/>
  <c r="O20" i="40"/>
  <c r="N20" i="40"/>
  <c r="F20" i="40" s="1"/>
  <c r="L20" i="40"/>
  <c r="H20" i="40"/>
  <c r="G20" i="40"/>
  <c r="AH19" i="40"/>
  <c r="AG19" i="40"/>
  <c r="AF19" i="40"/>
  <c r="AE19" i="40"/>
  <c r="AD19" i="40"/>
  <c r="AC19" i="40"/>
  <c r="AB19" i="40"/>
  <c r="AA19" i="40"/>
  <c r="Z19" i="40"/>
  <c r="Y19" i="40"/>
  <c r="L19" i="40"/>
  <c r="O19" i="40" s="1"/>
  <c r="H19" i="40" s="1"/>
  <c r="G19" i="40"/>
  <c r="AH18" i="40"/>
  <c r="AG18" i="40"/>
  <c r="AF18" i="40"/>
  <c r="AE18" i="40"/>
  <c r="AD18" i="40"/>
  <c r="AC18" i="40"/>
  <c r="AB18" i="40"/>
  <c r="AA18" i="40"/>
  <c r="Z18" i="40"/>
  <c r="Y18" i="40"/>
  <c r="N18" i="40"/>
  <c r="F18" i="40" s="1"/>
  <c r="AG17" i="2" s="1"/>
  <c r="L18" i="40"/>
  <c r="AH17" i="40"/>
  <c r="AG17" i="40"/>
  <c r="AF17" i="40"/>
  <c r="AE17" i="40"/>
  <c r="AD17" i="40"/>
  <c r="AC17" i="40"/>
  <c r="AB17" i="40"/>
  <c r="AA17" i="40"/>
  <c r="Z17" i="40"/>
  <c r="Y17" i="40"/>
  <c r="L17" i="40"/>
  <c r="G17" i="40"/>
  <c r="AH16" i="40"/>
  <c r="AG16" i="40"/>
  <c r="AF16" i="40"/>
  <c r="AE16" i="40"/>
  <c r="AD16" i="40"/>
  <c r="AC16" i="40"/>
  <c r="AB16" i="40"/>
  <c r="AA16" i="40"/>
  <c r="Z16" i="40"/>
  <c r="L16" i="40"/>
  <c r="G16" i="40"/>
  <c r="AH15" i="40"/>
  <c r="AG15" i="40"/>
  <c r="AF15" i="40"/>
  <c r="AE15" i="40"/>
  <c r="AD15" i="40"/>
  <c r="AC15" i="40"/>
  <c r="AB15" i="40"/>
  <c r="AA15" i="40"/>
  <c r="Z15" i="40"/>
  <c r="L15" i="40"/>
  <c r="AH14" i="40"/>
  <c r="AG14" i="40"/>
  <c r="AF14" i="40"/>
  <c r="AE14" i="40"/>
  <c r="AD14" i="40"/>
  <c r="AC14" i="40"/>
  <c r="AB14" i="40"/>
  <c r="AA14" i="40"/>
  <c r="Z14" i="40"/>
  <c r="Y14" i="40"/>
  <c r="L14" i="40"/>
  <c r="G14" i="40"/>
  <c r="AH13" i="40"/>
  <c r="AG13" i="40"/>
  <c r="AF13" i="40"/>
  <c r="AE13" i="40"/>
  <c r="AD13" i="40"/>
  <c r="AC13" i="40"/>
  <c r="AB13" i="40"/>
  <c r="AA13" i="40"/>
  <c r="Z13" i="40"/>
  <c r="N13" i="40"/>
  <c r="F13" i="40" s="1"/>
  <c r="AG11" i="2" s="1"/>
  <c r="L13" i="40"/>
  <c r="O13" i="40" s="1"/>
  <c r="H13" i="40" s="1"/>
  <c r="AH12" i="40"/>
  <c r="AG12" i="40"/>
  <c r="AF12" i="40"/>
  <c r="AE12" i="40"/>
  <c r="AD12" i="40"/>
  <c r="AC12" i="40"/>
  <c r="AB12" i="40"/>
  <c r="AA12" i="40"/>
  <c r="Z12" i="40"/>
  <c r="L12" i="40"/>
  <c r="G15" i="40" s="1"/>
  <c r="G12" i="40"/>
  <c r="AH11" i="40"/>
  <c r="AG11" i="40"/>
  <c r="AF11" i="40"/>
  <c r="AE11" i="40"/>
  <c r="AD11" i="40"/>
  <c r="AC11" i="40"/>
  <c r="AB11" i="40"/>
  <c r="AA11" i="40"/>
  <c r="Z11" i="40"/>
  <c r="Y11" i="40"/>
  <c r="L11" i="40"/>
  <c r="AH10" i="40"/>
  <c r="AG10" i="40"/>
  <c r="AF10" i="40"/>
  <c r="AE10" i="40"/>
  <c r="AD10" i="40"/>
  <c r="AC10" i="40"/>
  <c r="AB10" i="40"/>
  <c r="AA10" i="40"/>
  <c r="Z10" i="40"/>
  <c r="N10" i="40"/>
  <c r="F10" i="40" s="1"/>
  <c r="AG7" i="2" s="1"/>
  <c r="L10" i="40"/>
  <c r="O10" i="40" s="1"/>
  <c r="H10" i="40" s="1"/>
  <c r="G10" i="40"/>
  <c r="AH9" i="40"/>
  <c r="AG9" i="40"/>
  <c r="AF9" i="40"/>
  <c r="AE9" i="40"/>
  <c r="AD9" i="40"/>
  <c r="AC9" i="40"/>
  <c r="AB9" i="40"/>
  <c r="AA9" i="40"/>
  <c r="Z9" i="40"/>
  <c r="N9" i="40"/>
  <c r="F9" i="40" s="1"/>
  <c r="AG12" i="2" s="1"/>
  <c r="L9" i="40"/>
  <c r="O9" i="40" s="1"/>
  <c r="H9" i="40" s="1"/>
  <c r="G9" i="40"/>
  <c r="AH8" i="40"/>
  <c r="AG8" i="40"/>
  <c r="AF8" i="40"/>
  <c r="AE8" i="40"/>
  <c r="AD8" i="40"/>
  <c r="AC8" i="40"/>
  <c r="AB8" i="40"/>
  <c r="AA8" i="40"/>
  <c r="Z8" i="40"/>
  <c r="N8" i="40"/>
  <c r="F8" i="40" s="1"/>
  <c r="AG6" i="2" s="1"/>
  <c r="L8" i="40"/>
  <c r="O8" i="40" s="1"/>
  <c r="H8" i="40" s="1"/>
  <c r="AH7" i="40"/>
  <c r="AG7" i="40"/>
  <c r="AF7" i="40"/>
  <c r="AE7" i="40"/>
  <c r="AD7" i="40"/>
  <c r="AC7" i="40"/>
  <c r="AB7" i="40"/>
  <c r="AA7" i="40"/>
  <c r="Z7" i="40"/>
  <c r="N7" i="40"/>
  <c r="F7" i="40" s="1"/>
  <c r="AG4" i="2" s="1"/>
  <c r="L7" i="40"/>
  <c r="O7" i="40" s="1"/>
  <c r="H7" i="40" s="1"/>
  <c r="G7" i="40"/>
  <c r="Z6" i="40"/>
  <c r="N6" i="40"/>
  <c r="F6" i="40" s="1"/>
  <c r="AG21" i="2" s="1"/>
  <c r="L6" i="40"/>
  <c r="O6" i="40" s="1"/>
  <c r="H6" i="40" s="1"/>
  <c r="G6" i="40"/>
  <c r="AH29" i="39"/>
  <c r="AG29" i="39"/>
  <c r="AF29" i="39"/>
  <c r="AE29" i="39"/>
  <c r="AD29" i="39"/>
  <c r="AC29" i="39"/>
  <c r="AB29" i="39"/>
  <c r="AA29" i="39"/>
  <c r="Z29" i="39"/>
  <c r="Y29" i="39"/>
  <c r="O29" i="39"/>
  <c r="N29" i="39"/>
  <c r="L29" i="39"/>
  <c r="V29" i="39" s="1"/>
  <c r="H29" i="39"/>
  <c r="G29" i="39"/>
  <c r="AH28" i="39"/>
  <c r="AG28" i="39"/>
  <c r="AF28" i="39"/>
  <c r="AE28" i="39"/>
  <c r="AD28" i="39"/>
  <c r="AC28" i="39"/>
  <c r="AB28" i="39"/>
  <c r="AA28" i="39"/>
  <c r="Z28" i="39"/>
  <c r="Y28" i="39"/>
  <c r="Q28" i="39"/>
  <c r="O28" i="39"/>
  <c r="N28" i="39"/>
  <c r="L28" i="39"/>
  <c r="H28" i="39"/>
  <c r="G28" i="39"/>
  <c r="AH27" i="39"/>
  <c r="AG27" i="39"/>
  <c r="AF27" i="39"/>
  <c r="AE27" i="39"/>
  <c r="AD27" i="39"/>
  <c r="AC27" i="39"/>
  <c r="AB27" i="39"/>
  <c r="AA27" i="39"/>
  <c r="Z27" i="39"/>
  <c r="Y27" i="39"/>
  <c r="O27" i="39"/>
  <c r="N27" i="39"/>
  <c r="L27" i="39"/>
  <c r="X27" i="39" s="1"/>
  <c r="H27" i="39"/>
  <c r="G27" i="39"/>
  <c r="AH26" i="39"/>
  <c r="AG26" i="39"/>
  <c r="AF26" i="39"/>
  <c r="AE26" i="39"/>
  <c r="AD26" i="39"/>
  <c r="AC26" i="39"/>
  <c r="AB26" i="39"/>
  <c r="AA26" i="39"/>
  <c r="Z26" i="39"/>
  <c r="Y26" i="39"/>
  <c r="O26" i="39"/>
  <c r="N26" i="39"/>
  <c r="L26" i="39"/>
  <c r="H26" i="39"/>
  <c r="G26" i="39"/>
  <c r="AH25" i="39"/>
  <c r="AG25" i="39"/>
  <c r="AF25" i="39"/>
  <c r="AE25" i="39"/>
  <c r="AD25" i="39"/>
  <c r="AC25" i="39"/>
  <c r="AB25" i="39"/>
  <c r="AA25" i="39"/>
  <c r="Z25" i="39"/>
  <c r="Y25" i="39"/>
  <c r="O25" i="39"/>
  <c r="N25" i="39"/>
  <c r="L25" i="39"/>
  <c r="H25" i="39"/>
  <c r="G25" i="39"/>
  <c r="AH24" i="39"/>
  <c r="AG24" i="39"/>
  <c r="AF24" i="39"/>
  <c r="AE24" i="39"/>
  <c r="AD24" i="39"/>
  <c r="AC24" i="39"/>
  <c r="AB24" i="39"/>
  <c r="AA24" i="39"/>
  <c r="Z24" i="39"/>
  <c r="Y24" i="39"/>
  <c r="O24" i="39"/>
  <c r="N24" i="39"/>
  <c r="L24" i="39"/>
  <c r="H24" i="39"/>
  <c r="G24" i="39"/>
  <c r="AH23" i="39"/>
  <c r="AG23" i="39"/>
  <c r="AF23" i="39"/>
  <c r="AE23" i="39"/>
  <c r="AD23" i="39"/>
  <c r="AC23" i="39"/>
  <c r="AB23" i="39"/>
  <c r="AA23" i="39"/>
  <c r="Z23" i="39"/>
  <c r="Y23" i="39"/>
  <c r="O23" i="39"/>
  <c r="N23" i="39"/>
  <c r="F23" i="39" s="1"/>
  <c r="L23" i="39"/>
  <c r="H23" i="39"/>
  <c r="G23" i="39"/>
  <c r="AH22" i="39"/>
  <c r="AG22" i="39"/>
  <c r="AF22" i="39"/>
  <c r="AE22" i="39"/>
  <c r="AD22" i="39"/>
  <c r="AC22" i="39"/>
  <c r="AB22" i="39"/>
  <c r="AA22" i="39"/>
  <c r="Z22" i="39"/>
  <c r="Y22" i="39"/>
  <c r="O22" i="39"/>
  <c r="N22" i="39"/>
  <c r="F22" i="39" s="1"/>
  <c r="L22" i="39"/>
  <c r="H22" i="39"/>
  <c r="G22" i="39"/>
  <c r="AH21" i="39"/>
  <c r="AG21" i="39"/>
  <c r="AF21" i="39"/>
  <c r="AE21" i="39"/>
  <c r="AD21" i="39"/>
  <c r="AC21" i="39"/>
  <c r="AB21" i="39"/>
  <c r="AA21" i="39"/>
  <c r="Z21" i="39"/>
  <c r="Y21" i="39"/>
  <c r="O21" i="39"/>
  <c r="N21" i="39"/>
  <c r="F21" i="39" s="1"/>
  <c r="L21" i="39"/>
  <c r="H21" i="39"/>
  <c r="G21" i="39"/>
  <c r="AH20" i="39"/>
  <c r="AG20" i="39"/>
  <c r="AF20" i="39"/>
  <c r="AE20" i="39"/>
  <c r="AD20" i="39"/>
  <c r="AC20" i="39"/>
  <c r="AB20" i="39"/>
  <c r="AA20" i="39"/>
  <c r="Z20" i="39"/>
  <c r="Y20" i="39"/>
  <c r="O20" i="39"/>
  <c r="N20" i="39"/>
  <c r="F20" i="39" s="1"/>
  <c r="L20" i="39"/>
  <c r="H20" i="39"/>
  <c r="G20" i="39"/>
  <c r="AH19" i="39"/>
  <c r="AG19" i="39"/>
  <c r="AF19" i="39"/>
  <c r="AE19" i="39"/>
  <c r="AD19" i="39"/>
  <c r="AC19" i="39"/>
  <c r="AB19" i="39"/>
  <c r="AA19" i="39"/>
  <c r="Z19" i="39"/>
  <c r="Y19" i="39"/>
  <c r="O19" i="39"/>
  <c r="N19" i="39"/>
  <c r="F19" i="39" s="1"/>
  <c r="L19" i="39"/>
  <c r="H19" i="39"/>
  <c r="G19" i="39"/>
  <c r="AH18" i="39"/>
  <c r="AG18" i="39"/>
  <c r="AF18" i="39"/>
  <c r="AE18" i="39"/>
  <c r="AD18" i="39"/>
  <c r="AC18" i="39"/>
  <c r="AB18" i="39"/>
  <c r="AA18" i="39"/>
  <c r="Z18" i="39"/>
  <c r="Y18" i="39"/>
  <c r="O18" i="39"/>
  <c r="N18" i="39"/>
  <c r="F18" i="39" s="1"/>
  <c r="L18" i="39"/>
  <c r="H18" i="39"/>
  <c r="G18" i="39"/>
  <c r="AH17" i="39"/>
  <c r="AG17" i="39"/>
  <c r="AF17" i="39"/>
  <c r="AE17" i="39"/>
  <c r="AD17" i="39"/>
  <c r="AC17" i="39"/>
  <c r="AB17" i="39"/>
  <c r="AA17" i="39"/>
  <c r="Z17" i="39"/>
  <c r="Y17" i="39"/>
  <c r="O17" i="39"/>
  <c r="N17" i="39"/>
  <c r="F17" i="39" s="1"/>
  <c r="L17" i="39"/>
  <c r="H17" i="39"/>
  <c r="G17" i="39"/>
  <c r="AH16" i="39"/>
  <c r="AG16" i="39"/>
  <c r="AF16" i="39"/>
  <c r="AE16" i="39"/>
  <c r="AD16" i="39"/>
  <c r="AC16" i="39"/>
  <c r="AB16" i="39"/>
  <c r="AA16" i="39"/>
  <c r="Z16" i="39"/>
  <c r="Y16" i="39"/>
  <c r="O16" i="39"/>
  <c r="N16" i="39"/>
  <c r="F16" i="39" s="1"/>
  <c r="L16" i="39"/>
  <c r="H16" i="39"/>
  <c r="G16" i="39"/>
  <c r="AH15" i="39"/>
  <c r="AG15" i="39"/>
  <c r="AF15" i="39"/>
  <c r="AE15" i="39"/>
  <c r="AD15" i="39"/>
  <c r="AC15" i="39"/>
  <c r="AB15" i="39"/>
  <c r="AA15" i="39"/>
  <c r="Z15" i="39"/>
  <c r="Y15" i="39"/>
  <c r="O15" i="39"/>
  <c r="N15" i="39"/>
  <c r="F15" i="39" s="1"/>
  <c r="L15" i="39"/>
  <c r="H15" i="39"/>
  <c r="G15" i="39"/>
  <c r="AH14" i="39"/>
  <c r="AG14" i="39"/>
  <c r="AF14" i="39"/>
  <c r="AE14" i="39"/>
  <c r="AD14" i="39"/>
  <c r="AC14" i="39"/>
  <c r="AB14" i="39"/>
  <c r="AA14" i="39"/>
  <c r="Z14" i="39"/>
  <c r="Y14" i="39"/>
  <c r="N14" i="39"/>
  <c r="F14" i="39" s="1"/>
  <c r="AF4" i="2" s="1"/>
  <c r="L14" i="39"/>
  <c r="O14" i="39" s="1"/>
  <c r="H14" i="39" s="1"/>
  <c r="I14" i="39" s="1"/>
  <c r="AF5" i="6" s="1"/>
  <c r="G14" i="39"/>
  <c r="AH13" i="39"/>
  <c r="AG13" i="39"/>
  <c r="AF13" i="39"/>
  <c r="AE13" i="39"/>
  <c r="AD13" i="39"/>
  <c r="AC13" i="39"/>
  <c r="AB13" i="39"/>
  <c r="AA13" i="39"/>
  <c r="Z13" i="39"/>
  <c r="Y13" i="39"/>
  <c r="N13" i="39"/>
  <c r="F13" i="39" s="1"/>
  <c r="AF10" i="2" s="1"/>
  <c r="L13" i="39"/>
  <c r="O13" i="39" s="1"/>
  <c r="H13" i="39" s="1"/>
  <c r="G13" i="39"/>
  <c r="AH12" i="39"/>
  <c r="AG12" i="39"/>
  <c r="AF12" i="39"/>
  <c r="AE12" i="39"/>
  <c r="AD12" i="39"/>
  <c r="AC12" i="39"/>
  <c r="AB12" i="39"/>
  <c r="AA12" i="39"/>
  <c r="Z12" i="39"/>
  <c r="Y12" i="39"/>
  <c r="N12" i="39"/>
  <c r="F12" i="39" s="1"/>
  <c r="AF9" i="2" s="1"/>
  <c r="L12" i="39"/>
  <c r="G8" i="39" s="1"/>
  <c r="G12" i="39"/>
  <c r="AH11" i="39"/>
  <c r="AG11" i="39"/>
  <c r="AF11" i="39"/>
  <c r="AE11" i="39"/>
  <c r="AD11" i="39"/>
  <c r="AC11" i="39"/>
  <c r="AB11" i="39"/>
  <c r="AA11" i="39"/>
  <c r="Z11" i="39"/>
  <c r="Y11" i="39"/>
  <c r="N11" i="39"/>
  <c r="F11" i="39" s="1"/>
  <c r="AF12" i="2" s="1"/>
  <c r="L11" i="39"/>
  <c r="O11" i="39" s="1"/>
  <c r="H11" i="39" s="1"/>
  <c r="G11" i="39"/>
  <c r="AH10" i="39"/>
  <c r="AG10" i="39"/>
  <c r="AF10" i="39"/>
  <c r="AE10" i="39"/>
  <c r="AD10" i="39"/>
  <c r="AC10" i="39"/>
  <c r="AB10" i="39"/>
  <c r="AA10" i="39"/>
  <c r="Z10" i="39"/>
  <c r="Y10" i="39"/>
  <c r="N10" i="39"/>
  <c r="F10" i="39" s="1"/>
  <c r="AF22" i="2" s="1"/>
  <c r="L10" i="39"/>
  <c r="O10" i="39" s="1"/>
  <c r="H10" i="39" s="1"/>
  <c r="G10" i="39"/>
  <c r="AH9" i="39"/>
  <c r="AG9" i="39"/>
  <c r="AF9" i="39"/>
  <c r="AE9" i="39"/>
  <c r="AD9" i="39"/>
  <c r="AC9" i="39"/>
  <c r="AB9" i="39"/>
  <c r="AA9" i="39"/>
  <c r="Z9" i="39"/>
  <c r="Y9" i="39"/>
  <c r="N9" i="39"/>
  <c r="F9" i="39" s="1"/>
  <c r="AF6" i="2" s="1"/>
  <c r="L9" i="39"/>
  <c r="O9" i="39" s="1"/>
  <c r="H9" i="39" s="1"/>
  <c r="G9" i="39"/>
  <c r="AH8" i="39"/>
  <c r="AG8" i="39"/>
  <c r="AF8" i="39"/>
  <c r="AE8" i="39"/>
  <c r="AD8" i="39"/>
  <c r="AC8" i="39"/>
  <c r="AB8" i="39"/>
  <c r="AA8" i="39"/>
  <c r="Z8" i="39"/>
  <c r="Y8" i="39"/>
  <c r="N8" i="39"/>
  <c r="F8" i="39" s="1"/>
  <c r="AF3" i="2" s="1"/>
  <c r="L8" i="39"/>
  <c r="O8" i="39" s="1"/>
  <c r="H8" i="39" s="1"/>
  <c r="AH7" i="39"/>
  <c r="AG7" i="39"/>
  <c r="AF7" i="39"/>
  <c r="AE7" i="39"/>
  <c r="AD7" i="39"/>
  <c r="AC7" i="39"/>
  <c r="AB7" i="39"/>
  <c r="AA7" i="39"/>
  <c r="Z7" i="39"/>
  <c r="Y7" i="39"/>
  <c r="N7" i="39"/>
  <c r="F7" i="39" s="1"/>
  <c r="AF14" i="2" s="1"/>
  <c r="L7" i="39"/>
  <c r="G7" i="39"/>
  <c r="Z6" i="39"/>
  <c r="Y6" i="39"/>
  <c r="N6" i="39"/>
  <c r="F6" i="39" s="1"/>
  <c r="AF7" i="2" s="1"/>
  <c r="L6" i="39"/>
  <c r="O6" i="39" s="1"/>
  <c r="H6" i="39" s="1"/>
  <c r="G6" i="39"/>
  <c r="AH29" i="38"/>
  <c r="AG29" i="38"/>
  <c r="AF29" i="38"/>
  <c r="AE29" i="38"/>
  <c r="AD29" i="38"/>
  <c r="AC29" i="38"/>
  <c r="AB29" i="38"/>
  <c r="AA29" i="38"/>
  <c r="Z29" i="38"/>
  <c r="Y29" i="38"/>
  <c r="O29" i="38"/>
  <c r="N29" i="38"/>
  <c r="L29" i="38"/>
  <c r="R29" i="38" s="1"/>
  <c r="H29" i="38"/>
  <c r="G29" i="38"/>
  <c r="AH28" i="38"/>
  <c r="AG28" i="38"/>
  <c r="AF28" i="38"/>
  <c r="AE28" i="38"/>
  <c r="AD28" i="38"/>
  <c r="AC28" i="38"/>
  <c r="AB28" i="38"/>
  <c r="AA28" i="38"/>
  <c r="Z28" i="38"/>
  <c r="Y28" i="38"/>
  <c r="O28" i="38"/>
  <c r="N28" i="38"/>
  <c r="L28" i="38"/>
  <c r="H28" i="38"/>
  <c r="G28" i="38"/>
  <c r="AH27" i="38"/>
  <c r="AG27" i="38"/>
  <c r="AF27" i="38"/>
  <c r="AE27" i="38"/>
  <c r="AD27" i="38"/>
  <c r="AC27" i="38"/>
  <c r="AB27" i="38"/>
  <c r="AA27" i="38"/>
  <c r="Z27" i="38"/>
  <c r="Y27" i="38"/>
  <c r="O27" i="38"/>
  <c r="N27" i="38"/>
  <c r="L27" i="38"/>
  <c r="H27" i="38"/>
  <c r="G27" i="38"/>
  <c r="AH26" i="38"/>
  <c r="AG26" i="38"/>
  <c r="AF26" i="38"/>
  <c r="AE26" i="38"/>
  <c r="AD26" i="38"/>
  <c r="AC26" i="38"/>
  <c r="AB26" i="38"/>
  <c r="AA26" i="38"/>
  <c r="Z26" i="38"/>
  <c r="Y26" i="38"/>
  <c r="O26" i="38"/>
  <c r="N26" i="38"/>
  <c r="L26" i="38"/>
  <c r="H26" i="38"/>
  <c r="G26" i="38"/>
  <c r="AH25" i="38"/>
  <c r="AG25" i="38"/>
  <c r="AF25" i="38"/>
  <c r="AE25" i="38"/>
  <c r="AD25" i="38"/>
  <c r="AC25" i="38"/>
  <c r="AB25" i="38"/>
  <c r="AA25" i="38"/>
  <c r="Z25" i="38"/>
  <c r="Y25" i="38"/>
  <c r="O25" i="38"/>
  <c r="N25" i="38"/>
  <c r="L25" i="38"/>
  <c r="H25" i="38"/>
  <c r="G25" i="38"/>
  <c r="AH24" i="38"/>
  <c r="AG24" i="38"/>
  <c r="AF24" i="38"/>
  <c r="AE24" i="38"/>
  <c r="AD24" i="38"/>
  <c r="AC24" i="38"/>
  <c r="AB24" i="38"/>
  <c r="AA24" i="38"/>
  <c r="Z24" i="38"/>
  <c r="Y24" i="38"/>
  <c r="O24" i="38"/>
  <c r="N24" i="38"/>
  <c r="L24" i="38"/>
  <c r="H24" i="38"/>
  <c r="G24" i="38"/>
  <c r="AH23" i="38"/>
  <c r="AG23" i="38"/>
  <c r="AF23" i="38"/>
  <c r="AE23" i="38"/>
  <c r="AD23" i="38"/>
  <c r="AC23" i="38"/>
  <c r="AB23" i="38"/>
  <c r="AA23" i="38"/>
  <c r="Z23" i="38"/>
  <c r="Y23" i="38"/>
  <c r="O23" i="38"/>
  <c r="N23" i="38"/>
  <c r="F23" i="38" s="1"/>
  <c r="L23" i="38"/>
  <c r="H23" i="38"/>
  <c r="G23" i="38"/>
  <c r="AH22" i="38"/>
  <c r="AG22" i="38"/>
  <c r="AF22" i="38"/>
  <c r="AE22" i="38"/>
  <c r="AD22" i="38"/>
  <c r="AC22" i="38"/>
  <c r="AB22" i="38"/>
  <c r="AA22" i="38"/>
  <c r="Z22" i="38"/>
  <c r="Y22" i="38"/>
  <c r="O22" i="38"/>
  <c r="N22" i="38"/>
  <c r="F22" i="38" s="1"/>
  <c r="L22" i="38"/>
  <c r="H22" i="38"/>
  <c r="G22" i="38"/>
  <c r="AH21" i="38"/>
  <c r="AG21" i="38"/>
  <c r="AF21" i="38"/>
  <c r="AE21" i="38"/>
  <c r="AD21" i="38"/>
  <c r="AC21" i="38"/>
  <c r="AB21" i="38"/>
  <c r="AA21" i="38"/>
  <c r="Z21" i="38"/>
  <c r="Y21" i="38"/>
  <c r="O21" i="38"/>
  <c r="N21" i="38"/>
  <c r="F21" i="38" s="1"/>
  <c r="L21" i="38"/>
  <c r="H21" i="38"/>
  <c r="G21" i="38"/>
  <c r="AH20" i="38"/>
  <c r="AG20" i="38"/>
  <c r="AF20" i="38"/>
  <c r="AE20" i="38"/>
  <c r="AD20" i="38"/>
  <c r="AC20" i="38"/>
  <c r="AB20" i="38"/>
  <c r="AA20" i="38"/>
  <c r="Z20" i="38"/>
  <c r="Y20" i="38"/>
  <c r="O20" i="38"/>
  <c r="N20" i="38"/>
  <c r="F20" i="38" s="1"/>
  <c r="L20" i="38"/>
  <c r="H20" i="38"/>
  <c r="G20" i="38"/>
  <c r="AH19" i="38"/>
  <c r="AG19" i="38"/>
  <c r="AF19" i="38"/>
  <c r="AE19" i="38"/>
  <c r="AD19" i="38"/>
  <c r="AC19" i="38"/>
  <c r="AB19" i="38"/>
  <c r="AA19" i="38"/>
  <c r="Z19" i="38"/>
  <c r="Y19" i="38"/>
  <c r="N19" i="38"/>
  <c r="F19" i="38" s="1"/>
  <c r="AE10" i="2" s="1"/>
  <c r="L19" i="38"/>
  <c r="O19" i="38" s="1"/>
  <c r="H19" i="38" s="1"/>
  <c r="G19" i="38"/>
  <c r="AH18" i="38"/>
  <c r="AG18" i="38"/>
  <c r="AF18" i="38"/>
  <c r="AE18" i="38"/>
  <c r="AD18" i="38"/>
  <c r="AC18" i="38"/>
  <c r="AB18" i="38"/>
  <c r="AA18" i="38"/>
  <c r="Z18" i="38"/>
  <c r="Y18" i="38"/>
  <c r="N18" i="38"/>
  <c r="F18" i="38" s="1"/>
  <c r="AE16" i="2" s="1"/>
  <c r="L18" i="38"/>
  <c r="O18" i="38" s="1"/>
  <c r="H18" i="38" s="1"/>
  <c r="G18" i="38"/>
  <c r="AH17" i="38"/>
  <c r="AG17" i="38"/>
  <c r="AF17" i="38"/>
  <c r="AE17" i="38"/>
  <c r="AD17" i="38"/>
  <c r="AC17" i="38"/>
  <c r="AB17" i="38"/>
  <c r="AA17" i="38"/>
  <c r="Z17" i="38"/>
  <c r="Y17" i="38"/>
  <c r="N17" i="38"/>
  <c r="F17" i="38" s="1"/>
  <c r="AE13" i="2" s="1"/>
  <c r="L17" i="38"/>
  <c r="O17" i="38" s="1"/>
  <c r="H17" i="38" s="1"/>
  <c r="AH16" i="38"/>
  <c r="AG16" i="38"/>
  <c r="AF16" i="38"/>
  <c r="AE16" i="38"/>
  <c r="AD16" i="38"/>
  <c r="AC16" i="38"/>
  <c r="AB16" i="38"/>
  <c r="AA16" i="38"/>
  <c r="Z16" i="38"/>
  <c r="Y16" i="38"/>
  <c r="N16" i="38"/>
  <c r="F16" i="38" s="1"/>
  <c r="AE24" i="2" s="1"/>
  <c r="L16" i="38"/>
  <c r="O16" i="38" s="1"/>
  <c r="H16" i="38" s="1"/>
  <c r="G16" i="38"/>
  <c r="AH15" i="38"/>
  <c r="AG15" i="38"/>
  <c r="AF15" i="38"/>
  <c r="AE15" i="38"/>
  <c r="AD15" i="38"/>
  <c r="AC15" i="38"/>
  <c r="AB15" i="38"/>
  <c r="AA15" i="38"/>
  <c r="Z15" i="38"/>
  <c r="Y15" i="38"/>
  <c r="N15" i="38"/>
  <c r="F15" i="38" s="1"/>
  <c r="AE4" i="2" s="1"/>
  <c r="L15" i="38"/>
  <c r="O15" i="38" s="1"/>
  <c r="H15" i="38" s="1"/>
  <c r="G15" i="38"/>
  <c r="AH14" i="38"/>
  <c r="AG14" i="38"/>
  <c r="AF14" i="38"/>
  <c r="AE14" i="38"/>
  <c r="AD14" i="38"/>
  <c r="AC14" i="38"/>
  <c r="AB14" i="38"/>
  <c r="AA14" i="38"/>
  <c r="Z14" i="38"/>
  <c r="Y14" i="38"/>
  <c r="N14" i="38"/>
  <c r="F14" i="38" s="1"/>
  <c r="AE11" i="2" s="1"/>
  <c r="L14" i="38"/>
  <c r="O14" i="38" s="1"/>
  <c r="H14" i="38" s="1"/>
  <c r="G14" i="38"/>
  <c r="AH13" i="38"/>
  <c r="AG13" i="38"/>
  <c r="AF13" i="38"/>
  <c r="AE13" i="38"/>
  <c r="AD13" i="38"/>
  <c r="AC13" i="38"/>
  <c r="AB13" i="38"/>
  <c r="AA13" i="38"/>
  <c r="Z13" i="38"/>
  <c r="Y13" i="38"/>
  <c r="N13" i="38"/>
  <c r="F13" i="38" s="1"/>
  <c r="AE20" i="2" s="1"/>
  <c r="L13" i="38"/>
  <c r="O13" i="38" s="1"/>
  <c r="H13" i="38" s="1"/>
  <c r="G13" i="38"/>
  <c r="AH12" i="38"/>
  <c r="AG12" i="38"/>
  <c r="AF12" i="38"/>
  <c r="AE12" i="38"/>
  <c r="AD12" i="38"/>
  <c r="AC12" i="38"/>
  <c r="AB12" i="38"/>
  <c r="AA12" i="38"/>
  <c r="Z12" i="38"/>
  <c r="Y12" i="38"/>
  <c r="N12" i="38"/>
  <c r="F12" i="38" s="1"/>
  <c r="AE7" i="2" s="1"/>
  <c r="L12" i="38"/>
  <c r="O12" i="38" s="1"/>
  <c r="H12" i="38" s="1"/>
  <c r="G12" i="38"/>
  <c r="AH11" i="38"/>
  <c r="AG11" i="38"/>
  <c r="AF11" i="38"/>
  <c r="AE11" i="38"/>
  <c r="AD11" i="38"/>
  <c r="AC11" i="38"/>
  <c r="AB11" i="38"/>
  <c r="AA11" i="38"/>
  <c r="Z11" i="38"/>
  <c r="Y11" i="38"/>
  <c r="N11" i="38"/>
  <c r="F11" i="38" s="1"/>
  <c r="AE21" i="2" s="1"/>
  <c r="L11" i="38"/>
  <c r="O11" i="38" s="1"/>
  <c r="H11" i="38" s="1"/>
  <c r="G11" i="38"/>
  <c r="AH10" i="38"/>
  <c r="AG10" i="38"/>
  <c r="AF10" i="38"/>
  <c r="AE10" i="38"/>
  <c r="AD10" i="38"/>
  <c r="AC10" i="38"/>
  <c r="AB10" i="38"/>
  <c r="AA10" i="38"/>
  <c r="Z10" i="38"/>
  <c r="Y10" i="38"/>
  <c r="N10" i="38"/>
  <c r="F10" i="38" s="1"/>
  <c r="AE5" i="2" s="1"/>
  <c r="L10" i="38"/>
  <c r="O10" i="38" s="1"/>
  <c r="H10" i="38" s="1"/>
  <c r="AH9" i="38"/>
  <c r="AG9" i="38"/>
  <c r="AF9" i="38"/>
  <c r="AE9" i="38"/>
  <c r="AD9" i="38"/>
  <c r="AC9" i="38"/>
  <c r="AB9" i="38"/>
  <c r="AA9" i="38"/>
  <c r="Z9" i="38"/>
  <c r="Y9" i="38"/>
  <c r="N9" i="38"/>
  <c r="F9" i="38" s="1"/>
  <c r="AE3" i="2" s="1"/>
  <c r="L9" i="38"/>
  <c r="G9" i="38"/>
  <c r="AH8" i="38"/>
  <c r="AG8" i="38"/>
  <c r="AF8" i="38"/>
  <c r="AE8" i="38"/>
  <c r="AD8" i="38"/>
  <c r="AC8" i="38"/>
  <c r="AB8" i="38"/>
  <c r="AA8" i="38"/>
  <c r="Z8" i="38"/>
  <c r="Y8" i="38"/>
  <c r="N8" i="38"/>
  <c r="F8" i="38" s="1"/>
  <c r="AE17" i="2" s="1"/>
  <c r="L8" i="38"/>
  <c r="O8" i="38" s="1"/>
  <c r="H8" i="38" s="1"/>
  <c r="G8" i="38"/>
  <c r="AH7" i="38"/>
  <c r="AG7" i="38"/>
  <c r="AF7" i="38"/>
  <c r="AE7" i="38"/>
  <c r="AD7" i="38"/>
  <c r="AC7" i="38"/>
  <c r="AB7" i="38"/>
  <c r="AA7" i="38"/>
  <c r="Z7" i="38"/>
  <c r="Y7" i="38"/>
  <c r="N7" i="38"/>
  <c r="F7" i="38" s="1"/>
  <c r="AE8" i="2" s="1"/>
  <c r="L7" i="38"/>
  <c r="O7" i="38" s="1"/>
  <c r="H7" i="38" s="1"/>
  <c r="G7" i="38"/>
  <c r="Z6" i="38"/>
  <c r="Y6" i="38"/>
  <c r="N6" i="38"/>
  <c r="F6" i="38" s="1"/>
  <c r="AE14" i="2" s="1"/>
  <c r="L6" i="38"/>
  <c r="O6" i="38" s="1"/>
  <c r="H6" i="38" s="1"/>
  <c r="G6" i="38"/>
  <c r="AH29" i="37"/>
  <c r="AG29" i="37"/>
  <c r="AF29" i="37"/>
  <c r="AE29" i="37"/>
  <c r="AD29" i="37"/>
  <c r="AC29" i="37"/>
  <c r="AB29" i="37"/>
  <c r="AA29" i="37"/>
  <c r="Z29" i="37"/>
  <c r="Y29" i="37"/>
  <c r="O29" i="37"/>
  <c r="N29" i="37"/>
  <c r="L29" i="37"/>
  <c r="R29" i="37" s="1"/>
  <c r="H29" i="37"/>
  <c r="G29" i="37"/>
  <c r="AH28" i="37"/>
  <c r="AG28" i="37"/>
  <c r="AF28" i="37"/>
  <c r="AE28" i="37"/>
  <c r="AD28" i="37"/>
  <c r="AC28" i="37"/>
  <c r="AB28" i="37"/>
  <c r="AA28" i="37"/>
  <c r="Z28" i="37"/>
  <c r="Y28" i="37"/>
  <c r="O28" i="37"/>
  <c r="N28" i="37"/>
  <c r="L28" i="37"/>
  <c r="H28" i="37"/>
  <c r="G28" i="37"/>
  <c r="AH27" i="37"/>
  <c r="AG27" i="37"/>
  <c r="AF27" i="37"/>
  <c r="AE27" i="37"/>
  <c r="AD27" i="37"/>
  <c r="AC27" i="37"/>
  <c r="AB27" i="37"/>
  <c r="AA27" i="37"/>
  <c r="Z27" i="37"/>
  <c r="Y27" i="37"/>
  <c r="Q27" i="37"/>
  <c r="O27" i="37"/>
  <c r="N27" i="37"/>
  <c r="L27" i="37"/>
  <c r="H27" i="37"/>
  <c r="G27" i="37"/>
  <c r="AH26" i="37"/>
  <c r="AG26" i="37"/>
  <c r="AF26" i="37"/>
  <c r="AE26" i="37"/>
  <c r="AD26" i="37"/>
  <c r="AC26" i="37"/>
  <c r="AB26" i="37"/>
  <c r="AA26" i="37"/>
  <c r="Z26" i="37"/>
  <c r="Y26" i="37"/>
  <c r="X26" i="37"/>
  <c r="O26" i="37"/>
  <c r="N26" i="37"/>
  <c r="L26" i="37"/>
  <c r="H26" i="37"/>
  <c r="G26" i="37"/>
  <c r="AH25" i="37"/>
  <c r="AG25" i="37"/>
  <c r="AF25" i="37"/>
  <c r="AE25" i="37"/>
  <c r="AD25" i="37"/>
  <c r="AC25" i="37"/>
  <c r="AB25" i="37"/>
  <c r="AA25" i="37"/>
  <c r="Z25" i="37"/>
  <c r="Y25" i="37"/>
  <c r="O25" i="37"/>
  <c r="N25" i="37"/>
  <c r="L25" i="37"/>
  <c r="H25" i="37"/>
  <c r="G25" i="37"/>
  <c r="AH24" i="37"/>
  <c r="AG24" i="37"/>
  <c r="AF24" i="37"/>
  <c r="AE24" i="37"/>
  <c r="AD24" i="37"/>
  <c r="AC24" i="37"/>
  <c r="AB24" i="37"/>
  <c r="AA24" i="37"/>
  <c r="Z24" i="37"/>
  <c r="Y24" i="37"/>
  <c r="O24" i="37"/>
  <c r="N24" i="37"/>
  <c r="L24" i="37"/>
  <c r="H24" i="37"/>
  <c r="G24" i="37"/>
  <c r="AH23" i="37"/>
  <c r="AG23" i="37"/>
  <c r="AF23" i="37"/>
  <c r="AE23" i="37"/>
  <c r="AD23" i="37"/>
  <c r="AC23" i="37"/>
  <c r="AB23" i="37"/>
  <c r="AA23" i="37"/>
  <c r="Z23" i="37"/>
  <c r="Y23" i="37"/>
  <c r="O23" i="37"/>
  <c r="N23" i="37"/>
  <c r="F23" i="37" s="1"/>
  <c r="L23" i="37"/>
  <c r="H23" i="37"/>
  <c r="G23" i="37"/>
  <c r="AH22" i="37"/>
  <c r="AG22" i="37"/>
  <c r="AF22" i="37"/>
  <c r="AE22" i="37"/>
  <c r="AD22" i="37"/>
  <c r="AC22" i="37"/>
  <c r="AB22" i="37"/>
  <c r="AA22" i="37"/>
  <c r="Z22" i="37"/>
  <c r="Y22" i="37"/>
  <c r="O22" i="37"/>
  <c r="N22" i="37"/>
  <c r="F22" i="37" s="1"/>
  <c r="L22" i="37"/>
  <c r="H22" i="37"/>
  <c r="G22" i="37"/>
  <c r="AH21" i="37"/>
  <c r="AG21" i="37"/>
  <c r="AF21" i="37"/>
  <c r="AE21" i="37"/>
  <c r="AD21" i="37"/>
  <c r="AC21" i="37"/>
  <c r="AB21" i="37"/>
  <c r="AA21" i="37"/>
  <c r="Z21" i="37"/>
  <c r="Y21" i="37"/>
  <c r="O21" i="37"/>
  <c r="N21" i="37"/>
  <c r="F21" i="37" s="1"/>
  <c r="L21" i="37"/>
  <c r="H21" i="37"/>
  <c r="G21" i="37"/>
  <c r="AH20" i="37"/>
  <c r="AG20" i="37"/>
  <c r="AF20" i="37"/>
  <c r="AE20" i="37"/>
  <c r="AD20" i="37"/>
  <c r="AC20" i="37"/>
  <c r="AB20" i="37"/>
  <c r="AA20" i="37"/>
  <c r="Z20" i="37"/>
  <c r="Y20" i="37"/>
  <c r="O20" i="37"/>
  <c r="N20" i="37"/>
  <c r="F20" i="37" s="1"/>
  <c r="L20" i="37"/>
  <c r="H20" i="37"/>
  <c r="G20" i="37"/>
  <c r="AH19" i="37"/>
  <c r="AG19" i="37"/>
  <c r="AF19" i="37"/>
  <c r="AE19" i="37"/>
  <c r="AD19" i="37"/>
  <c r="AC19" i="37"/>
  <c r="AB19" i="37"/>
  <c r="AA19" i="37"/>
  <c r="Z19" i="37"/>
  <c r="Y19" i="37"/>
  <c r="L19" i="37"/>
  <c r="G19" i="37"/>
  <c r="AH18" i="37"/>
  <c r="AG18" i="37"/>
  <c r="AF18" i="37"/>
  <c r="AE18" i="37"/>
  <c r="AD18" i="37"/>
  <c r="AC18" i="37"/>
  <c r="AB18" i="37"/>
  <c r="AA18" i="37"/>
  <c r="Z18" i="37"/>
  <c r="Y18" i="37"/>
  <c r="N18" i="37"/>
  <c r="F18" i="37" s="1"/>
  <c r="L18" i="37"/>
  <c r="G18" i="37"/>
  <c r="AH17" i="37"/>
  <c r="AG17" i="37"/>
  <c r="AF17" i="37"/>
  <c r="AE17" i="37"/>
  <c r="AD17" i="37"/>
  <c r="AC17" i="37"/>
  <c r="AB17" i="37"/>
  <c r="AA17" i="37"/>
  <c r="Z17" i="37"/>
  <c r="Y17" i="37"/>
  <c r="N17" i="37"/>
  <c r="F17" i="37" s="1"/>
  <c r="L17" i="37"/>
  <c r="G17" i="37"/>
  <c r="AH16" i="37"/>
  <c r="AG16" i="37"/>
  <c r="AF16" i="37"/>
  <c r="AE16" i="37"/>
  <c r="AD16" i="37"/>
  <c r="AC16" i="37"/>
  <c r="AB16" i="37"/>
  <c r="AA16" i="37"/>
  <c r="Z16" i="37"/>
  <c r="L16" i="37"/>
  <c r="AH15" i="37"/>
  <c r="AG15" i="37"/>
  <c r="AF15" i="37"/>
  <c r="AE15" i="37"/>
  <c r="AD15" i="37"/>
  <c r="AC15" i="37"/>
  <c r="AB15" i="37"/>
  <c r="AA15" i="37"/>
  <c r="Z15" i="37"/>
  <c r="L15" i="37"/>
  <c r="AH14" i="37"/>
  <c r="AG14" i="37"/>
  <c r="AF14" i="37"/>
  <c r="AE14" i="37"/>
  <c r="AD14" i="37"/>
  <c r="AC14" i="37"/>
  <c r="AB14" i="37"/>
  <c r="AA14" i="37"/>
  <c r="Z14" i="37"/>
  <c r="L14" i="37"/>
  <c r="G14" i="37"/>
  <c r="AH13" i="37"/>
  <c r="AG13" i="37"/>
  <c r="AF13" i="37"/>
  <c r="AE13" i="37"/>
  <c r="AD13" i="37"/>
  <c r="AC13" i="37"/>
  <c r="AB13" i="37"/>
  <c r="AA13" i="37"/>
  <c r="Z13" i="37"/>
  <c r="L13" i="37"/>
  <c r="AH12" i="37"/>
  <c r="AG12" i="37"/>
  <c r="AF12" i="37"/>
  <c r="AE12" i="37"/>
  <c r="AD12" i="37"/>
  <c r="AC12" i="37"/>
  <c r="AB12" i="37"/>
  <c r="AA12" i="37"/>
  <c r="Z12" i="37"/>
  <c r="L12" i="37"/>
  <c r="G16" i="37" s="1"/>
  <c r="AH11" i="37"/>
  <c r="AG11" i="37"/>
  <c r="AF11" i="37"/>
  <c r="AE11" i="37"/>
  <c r="AD11" i="37"/>
  <c r="AC11" i="37"/>
  <c r="AB11" i="37"/>
  <c r="AA11" i="37"/>
  <c r="Z11" i="37"/>
  <c r="L11" i="37"/>
  <c r="AH10" i="37"/>
  <c r="AG10" i="37"/>
  <c r="AF10" i="37"/>
  <c r="AE10" i="37"/>
  <c r="AD10" i="37"/>
  <c r="AC10" i="37"/>
  <c r="AB10" i="37"/>
  <c r="AA10" i="37"/>
  <c r="Z10" i="37"/>
  <c r="N10" i="37"/>
  <c r="F10" i="37" s="1"/>
  <c r="L10" i="37"/>
  <c r="O10" i="37" s="1"/>
  <c r="G10" i="37"/>
  <c r="AH9" i="37"/>
  <c r="AG9" i="37"/>
  <c r="AF9" i="37"/>
  <c r="AE9" i="37"/>
  <c r="AD9" i="37"/>
  <c r="AC9" i="37"/>
  <c r="AB9" i="37"/>
  <c r="AA9" i="37"/>
  <c r="Z9" i="37"/>
  <c r="L9" i="37"/>
  <c r="AH8" i="37"/>
  <c r="AG8" i="37"/>
  <c r="AF8" i="37"/>
  <c r="AE8" i="37"/>
  <c r="AD8" i="37"/>
  <c r="AC8" i="37"/>
  <c r="AB8" i="37"/>
  <c r="AA8" i="37"/>
  <c r="Z8" i="37"/>
  <c r="Y8" i="37"/>
  <c r="L8" i="37"/>
  <c r="AH7" i="37"/>
  <c r="AG7" i="37"/>
  <c r="AF7" i="37"/>
  <c r="AE7" i="37"/>
  <c r="AD7" i="37"/>
  <c r="AC7" i="37"/>
  <c r="AB7" i="37"/>
  <c r="AA7" i="37"/>
  <c r="Z7" i="37"/>
  <c r="N7" i="37"/>
  <c r="F7" i="37" s="1"/>
  <c r="L7" i="37"/>
  <c r="O7" i="37" s="1"/>
  <c r="H7" i="37" s="1"/>
  <c r="Z6" i="37"/>
  <c r="L6" i="37"/>
  <c r="AB4" i="2"/>
  <c r="AB10" i="2"/>
  <c r="AB11" i="2"/>
  <c r="AB13" i="2"/>
  <c r="AB16" i="2"/>
  <c r="AB12" i="2"/>
  <c r="AB18" i="2"/>
  <c r="AB20" i="2"/>
  <c r="AB17" i="2"/>
  <c r="AB19" i="2"/>
  <c r="AB22" i="2"/>
  <c r="AB21" i="2"/>
  <c r="AB23" i="2"/>
  <c r="AB25" i="2"/>
  <c r="AB26" i="2"/>
  <c r="AB5" i="6"/>
  <c r="AB9" i="6"/>
  <c r="AB11" i="6"/>
  <c r="AB12" i="6"/>
  <c r="AB14" i="6"/>
  <c r="AB17" i="6"/>
  <c r="AB18" i="6"/>
  <c r="AB22" i="6"/>
  <c r="AB16" i="6"/>
  <c r="AB19" i="6"/>
  <c r="AB21" i="6"/>
  <c r="AB23" i="6"/>
  <c r="AB20" i="6"/>
  <c r="AB25" i="6"/>
  <c r="AH29" i="36"/>
  <c r="AG29" i="36"/>
  <c r="AF29" i="36"/>
  <c r="AE29" i="36"/>
  <c r="AD29" i="36"/>
  <c r="AC29" i="36"/>
  <c r="AB29" i="36"/>
  <c r="AA29" i="36"/>
  <c r="Z29" i="36"/>
  <c r="Y29" i="36"/>
  <c r="O29" i="36"/>
  <c r="N29" i="36"/>
  <c r="L29" i="36"/>
  <c r="Q29" i="36" s="1"/>
  <c r="H29" i="36"/>
  <c r="G29" i="36"/>
  <c r="AH28" i="36"/>
  <c r="AG28" i="36"/>
  <c r="AF28" i="36"/>
  <c r="AE28" i="36"/>
  <c r="AD28" i="36"/>
  <c r="AC28" i="36"/>
  <c r="AB28" i="36"/>
  <c r="AA28" i="36"/>
  <c r="Z28" i="36"/>
  <c r="Y28" i="36"/>
  <c r="O28" i="36"/>
  <c r="N28" i="36"/>
  <c r="L28" i="36"/>
  <c r="H28" i="36"/>
  <c r="G28" i="36"/>
  <c r="AH27" i="36"/>
  <c r="AG27" i="36"/>
  <c r="AF27" i="36"/>
  <c r="AE27" i="36"/>
  <c r="AD27" i="36"/>
  <c r="AC27" i="36"/>
  <c r="AB27" i="36"/>
  <c r="AA27" i="36"/>
  <c r="Z27" i="36"/>
  <c r="Y27" i="36"/>
  <c r="O27" i="36"/>
  <c r="N27" i="36"/>
  <c r="L27" i="36"/>
  <c r="Q27" i="36" s="1"/>
  <c r="H27" i="36"/>
  <c r="G27" i="36"/>
  <c r="AH26" i="36"/>
  <c r="AG26" i="36"/>
  <c r="AF26" i="36"/>
  <c r="AE26" i="36"/>
  <c r="AD26" i="36"/>
  <c r="AC26" i="36"/>
  <c r="AB26" i="36"/>
  <c r="AA26" i="36"/>
  <c r="Z26" i="36"/>
  <c r="Y26" i="36"/>
  <c r="O26" i="36"/>
  <c r="N26" i="36"/>
  <c r="L26" i="36"/>
  <c r="H26" i="36"/>
  <c r="G26" i="36"/>
  <c r="AH25" i="36"/>
  <c r="AG25" i="36"/>
  <c r="AF25" i="36"/>
  <c r="AE25" i="36"/>
  <c r="AD25" i="36"/>
  <c r="AC25" i="36"/>
  <c r="AB25" i="36"/>
  <c r="AA25" i="36"/>
  <c r="Z25" i="36"/>
  <c r="Y25" i="36"/>
  <c r="O25" i="36"/>
  <c r="N25" i="36"/>
  <c r="L25" i="36"/>
  <c r="H25" i="36"/>
  <c r="G25" i="36"/>
  <c r="AH24" i="36"/>
  <c r="AG24" i="36"/>
  <c r="AF24" i="36"/>
  <c r="AE24" i="36"/>
  <c r="AD24" i="36"/>
  <c r="AC24" i="36"/>
  <c r="AB24" i="36"/>
  <c r="AA24" i="36"/>
  <c r="Z24" i="36"/>
  <c r="Y24" i="36"/>
  <c r="O24" i="36"/>
  <c r="N24" i="36"/>
  <c r="L24" i="36"/>
  <c r="H24" i="36"/>
  <c r="G24" i="36"/>
  <c r="AH23" i="36"/>
  <c r="AG23" i="36"/>
  <c r="AF23" i="36"/>
  <c r="AE23" i="36"/>
  <c r="AD23" i="36"/>
  <c r="AC23" i="36"/>
  <c r="AB23" i="36"/>
  <c r="AA23" i="36"/>
  <c r="Z23" i="36"/>
  <c r="Y23" i="36"/>
  <c r="O23" i="36"/>
  <c r="N23" i="36"/>
  <c r="F23" i="36" s="1"/>
  <c r="L23" i="36"/>
  <c r="H23" i="36"/>
  <c r="G23" i="36"/>
  <c r="AH22" i="36"/>
  <c r="AG22" i="36"/>
  <c r="AF22" i="36"/>
  <c r="AE22" i="36"/>
  <c r="AD22" i="36"/>
  <c r="AC22" i="36"/>
  <c r="AB22" i="36"/>
  <c r="AA22" i="36"/>
  <c r="Z22" i="36"/>
  <c r="Y22" i="36"/>
  <c r="O22" i="36"/>
  <c r="N22" i="36"/>
  <c r="F22" i="36" s="1"/>
  <c r="L22" i="36"/>
  <c r="H22" i="36"/>
  <c r="G22" i="36"/>
  <c r="AH21" i="36"/>
  <c r="AG21" i="36"/>
  <c r="AF21" i="36"/>
  <c r="AE21" i="36"/>
  <c r="AD21" i="36"/>
  <c r="AC21" i="36"/>
  <c r="AB21" i="36"/>
  <c r="AA21" i="36"/>
  <c r="Z21" i="36"/>
  <c r="Y21" i="36"/>
  <c r="O21" i="36"/>
  <c r="N21" i="36"/>
  <c r="F21" i="36" s="1"/>
  <c r="L21" i="36"/>
  <c r="H21" i="36"/>
  <c r="G21" i="36"/>
  <c r="AH20" i="36"/>
  <c r="AG20" i="36"/>
  <c r="AF20" i="36"/>
  <c r="AE20" i="36"/>
  <c r="AD20" i="36"/>
  <c r="AC20" i="36"/>
  <c r="AB20" i="36"/>
  <c r="AA20" i="36"/>
  <c r="Z20" i="36"/>
  <c r="Y20" i="36"/>
  <c r="N20" i="36"/>
  <c r="F20" i="36" s="1"/>
  <c r="AC13" i="2" s="1"/>
  <c r="L20" i="36"/>
  <c r="O20" i="36" s="1"/>
  <c r="H20" i="36" s="1"/>
  <c r="AH19" i="36"/>
  <c r="AG19" i="36"/>
  <c r="AF19" i="36"/>
  <c r="AE19" i="36"/>
  <c r="AD19" i="36"/>
  <c r="AC19" i="36"/>
  <c r="AB19" i="36"/>
  <c r="AA19" i="36"/>
  <c r="Z19" i="36"/>
  <c r="Y19" i="36"/>
  <c r="N19" i="36"/>
  <c r="F19" i="36" s="1"/>
  <c r="AC5" i="2" s="1"/>
  <c r="L19" i="36"/>
  <c r="O19" i="36" s="1"/>
  <c r="H19" i="36" s="1"/>
  <c r="G19" i="36"/>
  <c r="AH18" i="36"/>
  <c r="AG18" i="36"/>
  <c r="AF18" i="36"/>
  <c r="AE18" i="36"/>
  <c r="AD18" i="36"/>
  <c r="AC18" i="36"/>
  <c r="AB18" i="36"/>
  <c r="AA18" i="36"/>
  <c r="Z18" i="36"/>
  <c r="Y18" i="36"/>
  <c r="N18" i="36"/>
  <c r="F18" i="36" s="1"/>
  <c r="AC12" i="2" s="1"/>
  <c r="L18" i="36"/>
  <c r="G18" i="36"/>
  <c r="AH17" i="36"/>
  <c r="AG17" i="36"/>
  <c r="AF17" i="36"/>
  <c r="AE17" i="36"/>
  <c r="AD17" i="36"/>
  <c r="AC17" i="36"/>
  <c r="AB17" i="36"/>
  <c r="AA17" i="36"/>
  <c r="Z17" i="36"/>
  <c r="Y17" i="36"/>
  <c r="N17" i="36"/>
  <c r="F17" i="36" s="1"/>
  <c r="AC15" i="2" s="1"/>
  <c r="L17" i="36"/>
  <c r="O17" i="36" s="1"/>
  <c r="H17" i="36" s="1"/>
  <c r="G17" i="36"/>
  <c r="AH16" i="36"/>
  <c r="AG16" i="36"/>
  <c r="AF16" i="36"/>
  <c r="AE16" i="36"/>
  <c r="AD16" i="36"/>
  <c r="AC16" i="36"/>
  <c r="AB16" i="36"/>
  <c r="AA16" i="36"/>
  <c r="Z16" i="36"/>
  <c r="Y16" i="36"/>
  <c r="N16" i="36"/>
  <c r="F16" i="36" s="1"/>
  <c r="AC22" i="2" s="1"/>
  <c r="L16" i="36"/>
  <c r="O16" i="36" s="1"/>
  <c r="H16" i="36" s="1"/>
  <c r="G16" i="36"/>
  <c r="AH15" i="36"/>
  <c r="AG15" i="36"/>
  <c r="AF15" i="36"/>
  <c r="AE15" i="36"/>
  <c r="AD15" i="36"/>
  <c r="AC15" i="36"/>
  <c r="AB15" i="36"/>
  <c r="AA15" i="36"/>
  <c r="Z15" i="36"/>
  <c r="Y15" i="36"/>
  <c r="N15" i="36"/>
  <c r="F15" i="36" s="1"/>
  <c r="AC10" i="2" s="1"/>
  <c r="L15" i="36"/>
  <c r="O15" i="36" s="1"/>
  <c r="H15" i="36" s="1"/>
  <c r="G15" i="36"/>
  <c r="AH14" i="36"/>
  <c r="AG14" i="36"/>
  <c r="AF14" i="36"/>
  <c r="AE14" i="36"/>
  <c r="AD14" i="36"/>
  <c r="AC14" i="36"/>
  <c r="AB14" i="36"/>
  <c r="AA14" i="36"/>
  <c r="Z14" i="36"/>
  <c r="Y14" i="36"/>
  <c r="N14" i="36"/>
  <c r="F14" i="36" s="1"/>
  <c r="AC6" i="2" s="1"/>
  <c r="L14" i="36"/>
  <c r="O14" i="36" s="1"/>
  <c r="H14" i="36" s="1"/>
  <c r="G14" i="36"/>
  <c r="AH13" i="36"/>
  <c r="AG13" i="36"/>
  <c r="AF13" i="36"/>
  <c r="AE13" i="36"/>
  <c r="AD13" i="36"/>
  <c r="AC13" i="36"/>
  <c r="AB13" i="36"/>
  <c r="AA13" i="36"/>
  <c r="Z13" i="36"/>
  <c r="Y13" i="36"/>
  <c r="N13" i="36"/>
  <c r="F13" i="36" s="1"/>
  <c r="AC9" i="2" s="1"/>
  <c r="L13" i="36"/>
  <c r="O13" i="36" s="1"/>
  <c r="H13" i="36" s="1"/>
  <c r="G13" i="36"/>
  <c r="AH12" i="36"/>
  <c r="AG12" i="36"/>
  <c r="AF12" i="36"/>
  <c r="AE12" i="36"/>
  <c r="AD12" i="36"/>
  <c r="AC12" i="36"/>
  <c r="AB12" i="36"/>
  <c r="AA12" i="36"/>
  <c r="Z12" i="36"/>
  <c r="Y12" i="36"/>
  <c r="N12" i="36"/>
  <c r="F12" i="36" s="1"/>
  <c r="AC17" i="2" s="1"/>
  <c r="L12" i="36"/>
  <c r="G20" i="36" s="1"/>
  <c r="G12" i="36"/>
  <c r="AH11" i="36"/>
  <c r="AG11" i="36"/>
  <c r="AF11" i="36"/>
  <c r="AE11" i="36"/>
  <c r="AD11" i="36"/>
  <c r="AC11" i="36"/>
  <c r="AB11" i="36"/>
  <c r="AA11" i="36"/>
  <c r="Z11" i="36"/>
  <c r="Y11" i="36"/>
  <c r="N11" i="36"/>
  <c r="F11" i="36" s="1"/>
  <c r="AC4" i="2" s="1"/>
  <c r="L11" i="36"/>
  <c r="O11" i="36" s="1"/>
  <c r="H11" i="36" s="1"/>
  <c r="G11" i="36"/>
  <c r="AH10" i="36"/>
  <c r="AG10" i="36"/>
  <c r="AF10" i="36"/>
  <c r="AE10" i="36"/>
  <c r="AD10" i="36"/>
  <c r="AC10" i="36"/>
  <c r="AB10" i="36"/>
  <c r="AA10" i="36"/>
  <c r="Z10" i="36"/>
  <c r="Y10" i="36"/>
  <c r="N10" i="36"/>
  <c r="F10" i="36" s="1"/>
  <c r="AC23" i="2" s="1"/>
  <c r="L10" i="36"/>
  <c r="G10" i="36"/>
  <c r="AH9" i="36"/>
  <c r="AG9" i="36"/>
  <c r="AF9" i="36"/>
  <c r="AE9" i="36"/>
  <c r="AD9" i="36"/>
  <c r="AC9" i="36"/>
  <c r="AB9" i="36"/>
  <c r="AA9" i="36"/>
  <c r="Z9" i="36"/>
  <c r="Y9" i="36"/>
  <c r="N9" i="36"/>
  <c r="F9" i="36" s="1"/>
  <c r="AC11" i="2" s="1"/>
  <c r="L9" i="36"/>
  <c r="O9" i="36" s="1"/>
  <c r="H9" i="36" s="1"/>
  <c r="G9" i="36"/>
  <c r="AH8" i="36"/>
  <c r="AG8" i="36"/>
  <c r="AF8" i="36"/>
  <c r="AE8" i="36"/>
  <c r="AD8" i="36"/>
  <c r="AC8" i="36"/>
  <c r="AB8" i="36"/>
  <c r="AA8" i="36"/>
  <c r="Z8" i="36"/>
  <c r="Y8" i="36"/>
  <c r="N8" i="36"/>
  <c r="F8" i="36" s="1"/>
  <c r="AC3" i="2" s="1"/>
  <c r="L8" i="36"/>
  <c r="O8" i="36" s="1"/>
  <c r="H8" i="36" s="1"/>
  <c r="G8" i="36"/>
  <c r="AH7" i="36"/>
  <c r="AG7" i="36"/>
  <c r="AF7" i="36"/>
  <c r="AE7" i="36"/>
  <c r="AD7" i="36"/>
  <c r="AC7" i="36"/>
  <c r="AB7" i="36"/>
  <c r="AA7" i="36"/>
  <c r="Z7" i="36"/>
  <c r="Y7" i="36"/>
  <c r="N7" i="36"/>
  <c r="F7" i="36" s="1"/>
  <c r="AC8" i="2" s="1"/>
  <c r="L7" i="36"/>
  <c r="O7" i="36" s="1"/>
  <c r="H7" i="36" s="1"/>
  <c r="G7" i="36"/>
  <c r="Z6" i="36"/>
  <c r="Y6" i="36"/>
  <c r="N6" i="36"/>
  <c r="F6" i="36" s="1"/>
  <c r="AC21" i="2" s="1"/>
  <c r="L6" i="36"/>
  <c r="O6" i="36" s="1"/>
  <c r="H6" i="36" s="1"/>
  <c r="G6" i="36"/>
  <c r="AA16" i="2"/>
  <c r="AA20" i="2"/>
  <c r="AA17" i="2"/>
  <c r="AA14" i="2"/>
  <c r="AA19" i="2"/>
  <c r="AA21" i="2"/>
  <c r="AA23" i="2"/>
  <c r="AA24" i="2"/>
  <c r="AA25" i="2"/>
  <c r="AA3" i="2"/>
  <c r="AA18" i="6"/>
  <c r="AA22" i="6"/>
  <c r="AA16" i="6"/>
  <c r="AA19" i="6"/>
  <c r="AA15" i="6"/>
  <c r="AA23" i="6"/>
  <c r="AA20" i="6"/>
  <c r="AA24" i="6"/>
  <c r="AA3" i="6"/>
  <c r="N3" i="3"/>
  <c r="N6" i="3"/>
  <c r="N9" i="3"/>
  <c r="N10" i="3"/>
  <c r="N7" i="3"/>
  <c r="N5" i="3"/>
  <c r="N8" i="3"/>
  <c r="N11" i="3"/>
  <c r="N14" i="3"/>
  <c r="N12" i="3"/>
  <c r="N13" i="3"/>
  <c r="N20" i="3"/>
  <c r="N21" i="3"/>
  <c r="N18" i="3"/>
  <c r="N22" i="3"/>
  <c r="N19" i="3"/>
  <c r="N16" i="3"/>
  <c r="N17" i="3"/>
  <c r="N25" i="3"/>
  <c r="N26" i="3"/>
  <c r="N23" i="3"/>
  <c r="N15" i="3"/>
  <c r="N24" i="3"/>
  <c r="N4" i="3"/>
  <c r="Z16" i="2"/>
  <c r="Z20" i="2"/>
  <c r="Z19" i="2"/>
  <c r="Z21" i="2"/>
  <c r="Z23" i="2"/>
  <c r="Z25" i="2"/>
  <c r="Z18" i="6"/>
  <c r="Z22" i="6"/>
  <c r="Z16" i="6"/>
  <c r="Z20" i="6"/>
  <c r="Z23" i="6"/>
  <c r="AH29" i="35"/>
  <c r="AG29" i="35"/>
  <c r="AF29" i="35"/>
  <c r="AE29" i="35"/>
  <c r="AD29" i="35"/>
  <c r="AC29" i="35"/>
  <c r="AB29" i="35"/>
  <c r="AA29" i="35"/>
  <c r="Z29" i="35"/>
  <c r="Y29" i="35"/>
  <c r="O29" i="35"/>
  <c r="N29" i="35"/>
  <c r="L29" i="35"/>
  <c r="Q29" i="35" s="1"/>
  <c r="H29" i="35"/>
  <c r="G29" i="35"/>
  <c r="AH28" i="35"/>
  <c r="AG28" i="35"/>
  <c r="AF28" i="35"/>
  <c r="AE28" i="35"/>
  <c r="AD28" i="35"/>
  <c r="AC28" i="35"/>
  <c r="AB28" i="35"/>
  <c r="AA28" i="35"/>
  <c r="Z28" i="35"/>
  <c r="Y28" i="35"/>
  <c r="O28" i="35"/>
  <c r="N28" i="35"/>
  <c r="L28" i="35"/>
  <c r="H28" i="35"/>
  <c r="G28" i="35"/>
  <c r="AH27" i="35"/>
  <c r="AG27" i="35"/>
  <c r="AF27" i="35"/>
  <c r="AE27" i="35"/>
  <c r="AD27" i="35"/>
  <c r="AC27" i="35"/>
  <c r="AB27" i="35"/>
  <c r="AA27" i="35"/>
  <c r="Z27" i="35"/>
  <c r="Y27" i="35"/>
  <c r="O27" i="35"/>
  <c r="N27" i="35"/>
  <c r="L27" i="35"/>
  <c r="H27" i="35"/>
  <c r="G27" i="35"/>
  <c r="AH26" i="35"/>
  <c r="AG26" i="35"/>
  <c r="AF26" i="35"/>
  <c r="AE26" i="35"/>
  <c r="AD26" i="35"/>
  <c r="AC26" i="35"/>
  <c r="AB26" i="35"/>
  <c r="AA26" i="35"/>
  <c r="Z26" i="35"/>
  <c r="Y26" i="35"/>
  <c r="O26" i="35"/>
  <c r="N26" i="35"/>
  <c r="L26" i="35"/>
  <c r="H26" i="35"/>
  <c r="G26" i="35"/>
  <c r="AH25" i="35"/>
  <c r="AG25" i="35"/>
  <c r="AF25" i="35"/>
  <c r="AE25" i="35"/>
  <c r="AD25" i="35"/>
  <c r="AC25" i="35"/>
  <c r="AB25" i="35"/>
  <c r="AA25" i="35"/>
  <c r="Z25" i="35"/>
  <c r="Y25" i="35"/>
  <c r="O25" i="35"/>
  <c r="N25" i="35"/>
  <c r="L25" i="35"/>
  <c r="H25" i="35"/>
  <c r="G25" i="35"/>
  <c r="AH24" i="35"/>
  <c r="AG24" i="35"/>
  <c r="AF24" i="35"/>
  <c r="AE24" i="35"/>
  <c r="AD24" i="35"/>
  <c r="AC24" i="35"/>
  <c r="AB24" i="35"/>
  <c r="AA24" i="35"/>
  <c r="Z24" i="35"/>
  <c r="Y24" i="35"/>
  <c r="O24" i="35"/>
  <c r="N24" i="35"/>
  <c r="L24" i="35"/>
  <c r="H24" i="35"/>
  <c r="G24" i="35"/>
  <c r="AH23" i="35"/>
  <c r="AG23" i="35"/>
  <c r="AF23" i="35"/>
  <c r="AE23" i="35"/>
  <c r="AD23" i="35"/>
  <c r="AC23" i="35"/>
  <c r="AB23" i="35"/>
  <c r="AA23" i="35"/>
  <c r="Z23" i="35"/>
  <c r="Y23" i="35"/>
  <c r="O23" i="35"/>
  <c r="N23" i="35"/>
  <c r="F23" i="35" s="1"/>
  <c r="L23" i="35"/>
  <c r="H23" i="35"/>
  <c r="G23" i="35"/>
  <c r="AH22" i="35"/>
  <c r="AG22" i="35"/>
  <c r="AF22" i="35"/>
  <c r="AE22" i="35"/>
  <c r="AD22" i="35"/>
  <c r="AC22" i="35"/>
  <c r="AB22" i="35"/>
  <c r="AA22" i="35"/>
  <c r="Z22" i="35"/>
  <c r="Y22" i="35"/>
  <c r="O22" i="35"/>
  <c r="N22" i="35"/>
  <c r="F22" i="35" s="1"/>
  <c r="L22" i="35"/>
  <c r="H22" i="35"/>
  <c r="G22" i="35"/>
  <c r="AH21" i="35"/>
  <c r="AG21" i="35"/>
  <c r="AF21" i="35"/>
  <c r="AE21" i="35"/>
  <c r="AD21" i="35"/>
  <c r="AC21" i="35"/>
  <c r="AB21" i="35"/>
  <c r="AA21" i="35"/>
  <c r="Z21" i="35"/>
  <c r="Y21" i="35"/>
  <c r="O21" i="35"/>
  <c r="N21" i="35"/>
  <c r="F21" i="35" s="1"/>
  <c r="L21" i="35"/>
  <c r="H21" i="35"/>
  <c r="G21" i="35"/>
  <c r="AH20" i="35"/>
  <c r="AG20" i="35"/>
  <c r="AF20" i="35"/>
  <c r="AE20" i="35"/>
  <c r="AD20" i="35"/>
  <c r="AC20" i="35"/>
  <c r="AB20" i="35"/>
  <c r="AA20" i="35"/>
  <c r="Z20" i="35"/>
  <c r="Y20" i="35"/>
  <c r="N20" i="35"/>
  <c r="F20" i="35" s="1"/>
  <c r="L20" i="35"/>
  <c r="G20" i="35"/>
  <c r="AH19" i="35"/>
  <c r="AG19" i="35"/>
  <c r="AF19" i="35"/>
  <c r="AE19" i="35"/>
  <c r="AD19" i="35"/>
  <c r="AC19" i="35"/>
  <c r="AB19" i="35"/>
  <c r="AA19" i="35"/>
  <c r="Z19" i="35"/>
  <c r="Y19" i="35"/>
  <c r="O19" i="35"/>
  <c r="N19" i="35"/>
  <c r="F19" i="35" s="1"/>
  <c r="L19" i="35"/>
  <c r="H19" i="35"/>
  <c r="G19" i="35"/>
  <c r="AH18" i="35"/>
  <c r="AG18" i="35"/>
  <c r="AF18" i="35"/>
  <c r="AE18" i="35"/>
  <c r="AD18" i="35"/>
  <c r="AC18" i="35"/>
  <c r="AB18" i="35"/>
  <c r="AA18" i="35"/>
  <c r="Z18" i="35"/>
  <c r="Y18" i="35"/>
  <c r="N18" i="35"/>
  <c r="F18" i="35" s="1"/>
  <c r="L18" i="35"/>
  <c r="G18" i="35"/>
  <c r="AH17" i="35"/>
  <c r="AG17" i="35"/>
  <c r="AF17" i="35"/>
  <c r="AE17" i="35"/>
  <c r="AD17" i="35"/>
  <c r="AC17" i="35"/>
  <c r="AB17" i="35"/>
  <c r="AA17" i="35"/>
  <c r="Z17" i="35"/>
  <c r="Y17" i="35"/>
  <c r="N17" i="35"/>
  <c r="F17" i="35" s="1"/>
  <c r="L17" i="35"/>
  <c r="G17" i="35"/>
  <c r="AH16" i="35"/>
  <c r="AG16" i="35"/>
  <c r="AF16" i="35"/>
  <c r="AE16" i="35"/>
  <c r="AD16" i="35"/>
  <c r="AC16" i="35"/>
  <c r="AB16" i="35"/>
  <c r="AA16" i="35"/>
  <c r="Z16" i="35"/>
  <c r="Y16" i="35"/>
  <c r="O16" i="35"/>
  <c r="H16" i="35" s="1"/>
  <c r="N16" i="35"/>
  <c r="F16" i="35" s="1"/>
  <c r="L16" i="35"/>
  <c r="G16" i="35"/>
  <c r="AH15" i="35"/>
  <c r="AG15" i="35"/>
  <c r="AF15" i="35"/>
  <c r="AE15" i="35"/>
  <c r="AD15" i="35"/>
  <c r="AC15" i="35"/>
  <c r="AB15" i="35"/>
  <c r="AA15" i="35"/>
  <c r="Z15" i="35"/>
  <c r="Y15" i="35"/>
  <c r="O15" i="35"/>
  <c r="H15" i="35" s="1"/>
  <c r="N15" i="35"/>
  <c r="F15" i="35" s="1"/>
  <c r="L15" i="35"/>
  <c r="G15" i="35"/>
  <c r="AH14" i="35"/>
  <c r="AG14" i="35"/>
  <c r="AF14" i="35"/>
  <c r="AE14" i="35"/>
  <c r="AD14" i="35"/>
  <c r="AC14" i="35"/>
  <c r="AB14" i="35"/>
  <c r="AA14" i="35"/>
  <c r="Z14" i="35"/>
  <c r="Y14" i="35"/>
  <c r="N14" i="35"/>
  <c r="F14" i="35" s="1"/>
  <c r="AB15" i="2" s="1"/>
  <c r="L14" i="35"/>
  <c r="AH13" i="35"/>
  <c r="AG13" i="35"/>
  <c r="AF13" i="35"/>
  <c r="AE13" i="35"/>
  <c r="AD13" i="35"/>
  <c r="AC13" i="35"/>
  <c r="AB13" i="35"/>
  <c r="AA13" i="35"/>
  <c r="Z13" i="35"/>
  <c r="Y13" i="35"/>
  <c r="N13" i="35"/>
  <c r="F13" i="35" s="1"/>
  <c r="AB14" i="2" s="1"/>
  <c r="L13" i="35"/>
  <c r="O13" i="35" s="1"/>
  <c r="H13" i="35" s="1"/>
  <c r="G13" i="35"/>
  <c r="AH12" i="35"/>
  <c r="AG12" i="35"/>
  <c r="AF12" i="35"/>
  <c r="AE12" i="35"/>
  <c r="AD12" i="35"/>
  <c r="AC12" i="35"/>
  <c r="AB12" i="35"/>
  <c r="AA12" i="35"/>
  <c r="Z12" i="35"/>
  <c r="Y12" i="35"/>
  <c r="N12" i="35"/>
  <c r="F12" i="35" s="1"/>
  <c r="AB5" i="2" s="1"/>
  <c r="L12" i="35"/>
  <c r="O12" i="35" s="1"/>
  <c r="H12" i="35" s="1"/>
  <c r="G12" i="35"/>
  <c r="AH11" i="35"/>
  <c r="AG11" i="35"/>
  <c r="AF11" i="35"/>
  <c r="AE11" i="35"/>
  <c r="AD11" i="35"/>
  <c r="AC11" i="35"/>
  <c r="AB11" i="35"/>
  <c r="AA11" i="35"/>
  <c r="Z11" i="35"/>
  <c r="Y11" i="35"/>
  <c r="N11" i="35"/>
  <c r="F11" i="35" s="1"/>
  <c r="AB8" i="2" s="1"/>
  <c r="L11" i="35"/>
  <c r="G11" i="35"/>
  <c r="AH10" i="35"/>
  <c r="AG10" i="35"/>
  <c r="AF10" i="35"/>
  <c r="AE10" i="35"/>
  <c r="AD10" i="35"/>
  <c r="AC10" i="35"/>
  <c r="AB10" i="35"/>
  <c r="AA10" i="35"/>
  <c r="Z10" i="35"/>
  <c r="Y10" i="35"/>
  <c r="N10" i="35"/>
  <c r="F10" i="35" s="1"/>
  <c r="AB24" i="2" s="1"/>
  <c r="L10" i="35"/>
  <c r="G10" i="35"/>
  <c r="AH9" i="35"/>
  <c r="AG9" i="35"/>
  <c r="AF9" i="35"/>
  <c r="AE9" i="35"/>
  <c r="AD9" i="35"/>
  <c r="AC9" i="35"/>
  <c r="AB9" i="35"/>
  <c r="AA9" i="35"/>
  <c r="Z9" i="35"/>
  <c r="Y9" i="35"/>
  <c r="N9" i="35"/>
  <c r="F9" i="35" s="1"/>
  <c r="AB9" i="2" s="1"/>
  <c r="L9" i="35"/>
  <c r="G9" i="35"/>
  <c r="AH8" i="35"/>
  <c r="AG8" i="35"/>
  <c r="AF8" i="35"/>
  <c r="AE8" i="35"/>
  <c r="AD8" i="35"/>
  <c r="AC8" i="35"/>
  <c r="AB8" i="35"/>
  <c r="AA8" i="35"/>
  <c r="Z8" i="35"/>
  <c r="Y8" i="35"/>
  <c r="N8" i="35"/>
  <c r="F8" i="35" s="1"/>
  <c r="AB6" i="2" s="1"/>
  <c r="L8" i="35"/>
  <c r="G8" i="35"/>
  <c r="AH7" i="35"/>
  <c r="AG7" i="35"/>
  <c r="AF7" i="35"/>
  <c r="AE7" i="35"/>
  <c r="AD7" i="35"/>
  <c r="AC7" i="35"/>
  <c r="AB7" i="35"/>
  <c r="AA7" i="35"/>
  <c r="Z7" i="35"/>
  <c r="Y7" i="35"/>
  <c r="N7" i="35"/>
  <c r="F7" i="35" s="1"/>
  <c r="AB3" i="2" s="1"/>
  <c r="L7" i="35"/>
  <c r="G7" i="35"/>
  <c r="Z6" i="35"/>
  <c r="Y6" i="35"/>
  <c r="N6" i="35"/>
  <c r="F6" i="35" s="1"/>
  <c r="AB7" i="2" s="1"/>
  <c r="L6" i="35"/>
  <c r="O6" i="35" s="1"/>
  <c r="H6" i="35" s="1"/>
  <c r="G6" i="35"/>
  <c r="AH29" i="34"/>
  <c r="AG29" i="34"/>
  <c r="AF29" i="34"/>
  <c r="AE29" i="34"/>
  <c r="AD29" i="34"/>
  <c r="AC29" i="34"/>
  <c r="AB29" i="34"/>
  <c r="AA29" i="34"/>
  <c r="Z29" i="34"/>
  <c r="Y29" i="34"/>
  <c r="O29" i="34"/>
  <c r="N29" i="34"/>
  <c r="L29" i="34"/>
  <c r="R29" i="34" s="1"/>
  <c r="H29" i="34"/>
  <c r="G29" i="34"/>
  <c r="AH28" i="34"/>
  <c r="AG28" i="34"/>
  <c r="AF28" i="34"/>
  <c r="AE28" i="34"/>
  <c r="AD28" i="34"/>
  <c r="AC28" i="34"/>
  <c r="AB28" i="34"/>
  <c r="AA28" i="34"/>
  <c r="Z28" i="34"/>
  <c r="Y28" i="34"/>
  <c r="O28" i="34"/>
  <c r="N28" i="34"/>
  <c r="L28" i="34"/>
  <c r="H28" i="34"/>
  <c r="G28" i="34"/>
  <c r="AH27" i="34"/>
  <c r="AG27" i="34"/>
  <c r="AF27" i="34"/>
  <c r="AE27" i="34"/>
  <c r="AD27" i="34"/>
  <c r="AC27" i="34"/>
  <c r="AB27" i="34"/>
  <c r="AA27" i="34"/>
  <c r="Z27" i="34"/>
  <c r="Y27" i="34"/>
  <c r="O27" i="34"/>
  <c r="N27" i="34"/>
  <c r="L27" i="34"/>
  <c r="H27" i="34"/>
  <c r="G27" i="34"/>
  <c r="AH26" i="34"/>
  <c r="AG26" i="34"/>
  <c r="AF26" i="34"/>
  <c r="AE26" i="34"/>
  <c r="AD26" i="34"/>
  <c r="AC26" i="34"/>
  <c r="AB26" i="34"/>
  <c r="AA26" i="34"/>
  <c r="Z26" i="34"/>
  <c r="Y26" i="34"/>
  <c r="O26" i="34"/>
  <c r="N26" i="34"/>
  <c r="L26" i="34"/>
  <c r="H26" i="34"/>
  <c r="G26" i="34"/>
  <c r="AH25" i="34"/>
  <c r="AG25" i="34"/>
  <c r="AF25" i="34"/>
  <c r="AE25" i="34"/>
  <c r="AD25" i="34"/>
  <c r="AC25" i="34"/>
  <c r="AB25" i="34"/>
  <c r="AA25" i="34"/>
  <c r="Z25" i="34"/>
  <c r="Y25" i="34"/>
  <c r="O25" i="34"/>
  <c r="N25" i="34"/>
  <c r="L25" i="34"/>
  <c r="H25" i="34"/>
  <c r="G25" i="34"/>
  <c r="AH24" i="34"/>
  <c r="AG24" i="34"/>
  <c r="AF24" i="34"/>
  <c r="AE24" i="34"/>
  <c r="AD24" i="34"/>
  <c r="AC24" i="34"/>
  <c r="AB24" i="34"/>
  <c r="AA24" i="34"/>
  <c r="Z24" i="34"/>
  <c r="Y24" i="34"/>
  <c r="N24" i="34"/>
  <c r="L24" i="34"/>
  <c r="O24" i="34" s="1"/>
  <c r="H24" i="34"/>
  <c r="G24" i="34"/>
  <c r="AH23" i="34"/>
  <c r="AG23" i="34"/>
  <c r="AF23" i="34"/>
  <c r="AE23" i="34"/>
  <c r="AD23" i="34"/>
  <c r="AC23" i="34"/>
  <c r="AB23" i="34"/>
  <c r="AA23" i="34"/>
  <c r="Z23" i="34"/>
  <c r="Y23" i="34"/>
  <c r="N23" i="34"/>
  <c r="F23" i="34" s="1"/>
  <c r="Z26" i="2" s="1"/>
  <c r="L23" i="34"/>
  <c r="G23" i="34"/>
  <c r="AH22" i="34"/>
  <c r="AG22" i="34"/>
  <c r="AF22" i="34"/>
  <c r="AE22" i="34"/>
  <c r="AD22" i="34"/>
  <c r="AC22" i="34"/>
  <c r="AB22" i="34"/>
  <c r="AA22" i="34"/>
  <c r="Z22" i="34"/>
  <c r="Y22" i="34"/>
  <c r="N22" i="34"/>
  <c r="F22" i="34" s="1"/>
  <c r="Z3" i="2" s="1"/>
  <c r="L22" i="34"/>
  <c r="G22" i="34"/>
  <c r="AH21" i="34"/>
  <c r="AG21" i="34"/>
  <c r="AF21" i="34"/>
  <c r="AE21" i="34"/>
  <c r="AD21" i="34"/>
  <c r="AC21" i="34"/>
  <c r="AB21" i="34"/>
  <c r="AA21" i="34"/>
  <c r="Z21" i="34"/>
  <c r="Y21" i="34"/>
  <c r="N21" i="34"/>
  <c r="F21" i="34" s="1"/>
  <c r="Z13" i="2" s="1"/>
  <c r="L21" i="34"/>
  <c r="G21" i="34"/>
  <c r="AH20" i="34"/>
  <c r="AG20" i="34"/>
  <c r="AF20" i="34"/>
  <c r="AE20" i="34"/>
  <c r="AD20" i="34"/>
  <c r="AC20" i="34"/>
  <c r="AB20" i="34"/>
  <c r="AA20" i="34"/>
  <c r="Z20" i="34"/>
  <c r="Y20" i="34"/>
  <c r="N20" i="34"/>
  <c r="F20" i="34" s="1"/>
  <c r="Z18" i="2" s="1"/>
  <c r="L20" i="34"/>
  <c r="G20" i="34"/>
  <c r="AH19" i="34"/>
  <c r="AG19" i="34"/>
  <c r="AF19" i="34"/>
  <c r="AE19" i="34"/>
  <c r="AD19" i="34"/>
  <c r="AC19" i="34"/>
  <c r="AB19" i="34"/>
  <c r="AA19" i="34"/>
  <c r="Z19" i="34"/>
  <c r="Y19" i="34"/>
  <c r="N19" i="34"/>
  <c r="F19" i="34" s="1"/>
  <c r="Z22" i="2" s="1"/>
  <c r="L19" i="34"/>
  <c r="G19" i="34"/>
  <c r="AH18" i="34"/>
  <c r="AG18" i="34"/>
  <c r="AF18" i="34"/>
  <c r="AE18" i="34"/>
  <c r="AD18" i="34"/>
  <c r="AC18" i="34"/>
  <c r="AB18" i="34"/>
  <c r="AA18" i="34"/>
  <c r="Z18" i="34"/>
  <c r="Y18" i="34"/>
  <c r="N18" i="34"/>
  <c r="F18" i="34" s="1"/>
  <c r="Z5" i="2" s="1"/>
  <c r="L18" i="34"/>
  <c r="G18" i="34"/>
  <c r="AH17" i="34"/>
  <c r="AG17" i="34"/>
  <c r="AF17" i="34"/>
  <c r="AE17" i="34"/>
  <c r="AD17" i="34"/>
  <c r="AC17" i="34"/>
  <c r="AB17" i="34"/>
  <c r="AA17" i="34"/>
  <c r="Z17" i="34"/>
  <c r="Y17" i="34"/>
  <c r="N17" i="34"/>
  <c r="F17" i="34" s="1"/>
  <c r="Z11" i="2" s="1"/>
  <c r="L17" i="34"/>
  <c r="G17" i="34"/>
  <c r="AH16" i="34"/>
  <c r="AG16" i="34"/>
  <c r="AF16" i="34"/>
  <c r="AE16" i="34"/>
  <c r="AD16" i="34"/>
  <c r="AC16" i="34"/>
  <c r="AB16" i="34"/>
  <c r="AA16" i="34"/>
  <c r="Z16" i="34"/>
  <c r="Y16" i="34"/>
  <c r="N16" i="34"/>
  <c r="F16" i="34" s="1"/>
  <c r="Z7" i="2" s="1"/>
  <c r="L16" i="34"/>
  <c r="G16" i="34"/>
  <c r="AH15" i="34"/>
  <c r="AG15" i="34"/>
  <c r="AF15" i="34"/>
  <c r="AE15" i="34"/>
  <c r="AD15" i="34"/>
  <c r="AC15" i="34"/>
  <c r="AB15" i="34"/>
  <c r="AA15" i="34"/>
  <c r="Z15" i="34"/>
  <c r="Y15" i="34"/>
  <c r="N15" i="34"/>
  <c r="F15" i="34" s="1"/>
  <c r="Z17" i="2" s="1"/>
  <c r="L15" i="34"/>
  <c r="G15" i="34"/>
  <c r="AH14" i="34"/>
  <c r="AG14" i="34"/>
  <c r="AF14" i="34"/>
  <c r="AE14" i="34"/>
  <c r="AD14" i="34"/>
  <c r="AC14" i="34"/>
  <c r="AB14" i="34"/>
  <c r="AA14" i="34"/>
  <c r="Z14" i="34"/>
  <c r="Y14" i="34"/>
  <c r="N14" i="34"/>
  <c r="F14" i="34" s="1"/>
  <c r="Z9" i="2" s="1"/>
  <c r="L14" i="34"/>
  <c r="G14" i="34"/>
  <c r="AH13" i="34"/>
  <c r="AG13" i="34"/>
  <c r="AF13" i="34"/>
  <c r="AE13" i="34"/>
  <c r="AD13" i="34"/>
  <c r="AC13" i="34"/>
  <c r="AB13" i="34"/>
  <c r="AA13" i="34"/>
  <c r="Z13" i="34"/>
  <c r="Y13" i="34"/>
  <c r="N13" i="34"/>
  <c r="F13" i="34" s="1"/>
  <c r="Z12" i="2" s="1"/>
  <c r="L13" i="34"/>
  <c r="G13" i="34"/>
  <c r="AH12" i="34"/>
  <c r="AG12" i="34"/>
  <c r="AF12" i="34"/>
  <c r="AE12" i="34"/>
  <c r="AD12" i="34"/>
  <c r="AC12" i="34"/>
  <c r="AB12" i="34"/>
  <c r="AA12" i="34"/>
  <c r="Z12" i="34"/>
  <c r="Y12" i="34"/>
  <c r="N12" i="34"/>
  <c r="F12" i="34" s="1"/>
  <c r="Z8" i="2" s="1"/>
  <c r="L12" i="34"/>
  <c r="G12" i="34" s="1"/>
  <c r="AH11" i="34"/>
  <c r="AG11" i="34"/>
  <c r="AF11" i="34"/>
  <c r="AE11" i="34"/>
  <c r="AD11" i="34"/>
  <c r="AC11" i="34"/>
  <c r="AB11" i="34"/>
  <c r="AA11" i="34"/>
  <c r="Z11" i="34"/>
  <c r="Y11" i="34"/>
  <c r="N11" i="34"/>
  <c r="F11" i="34" s="1"/>
  <c r="Z24" i="2" s="1"/>
  <c r="L11" i="34"/>
  <c r="O11" i="34" s="1"/>
  <c r="H11" i="34" s="1"/>
  <c r="G11" i="34"/>
  <c r="AH10" i="34"/>
  <c r="AG10" i="34"/>
  <c r="AF10" i="34"/>
  <c r="AE10" i="34"/>
  <c r="AD10" i="34"/>
  <c r="AC10" i="34"/>
  <c r="AB10" i="34"/>
  <c r="AA10" i="34"/>
  <c r="Z10" i="34"/>
  <c r="Y10" i="34"/>
  <c r="N10" i="34"/>
  <c r="F10" i="34" s="1"/>
  <c r="Z15" i="2" s="1"/>
  <c r="L10" i="34"/>
  <c r="G10" i="34"/>
  <c r="AH9" i="34"/>
  <c r="AG9" i="34"/>
  <c r="AF9" i="34"/>
  <c r="AE9" i="34"/>
  <c r="AD9" i="34"/>
  <c r="AC9" i="34"/>
  <c r="AB9" i="34"/>
  <c r="AA9" i="34"/>
  <c r="Z9" i="34"/>
  <c r="Y9" i="34"/>
  <c r="N9" i="34"/>
  <c r="F9" i="34" s="1"/>
  <c r="Z10" i="2" s="1"/>
  <c r="L9" i="34"/>
  <c r="O9" i="34" s="1"/>
  <c r="H9" i="34" s="1"/>
  <c r="G9" i="34"/>
  <c r="AH8" i="34"/>
  <c r="AG8" i="34"/>
  <c r="AF8" i="34"/>
  <c r="AE8" i="34"/>
  <c r="AD8" i="34"/>
  <c r="AC8" i="34"/>
  <c r="AB8" i="34"/>
  <c r="AA8" i="34"/>
  <c r="Z8" i="34"/>
  <c r="Y8" i="34"/>
  <c r="N8" i="34"/>
  <c r="F8" i="34" s="1"/>
  <c r="Z4" i="2" s="1"/>
  <c r="L8" i="34"/>
  <c r="G8" i="34"/>
  <c r="AH7" i="34"/>
  <c r="AG7" i="34"/>
  <c r="AF7" i="34"/>
  <c r="AE7" i="34"/>
  <c r="AD7" i="34"/>
  <c r="AC7" i="34"/>
  <c r="AB7" i="34"/>
  <c r="AA7" i="34"/>
  <c r="Z7" i="34"/>
  <c r="Y7" i="34"/>
  <c r="N7" i="34"/>
  <c r="F7" i="34" s="1"/>
  <c r="Z6" i="2" s="1"/>
  <c r="L7" i="34"/>
  <c r="G7" i="34"/>
  <c r="Z6" i="34"/>
  <c r="Y6" i="34"/>
  <c r="N6" i="34"/>
  <c r="F6" i="34" s="1"/>
  <c r="Z14" i="2" s="1"/>
  <c r="L6" i="34"/>
  <c r="O6" i="34" s="1"/>
  <c r="H6" i="34" s="1"/>
  <c r="G6" i="34"/>
  <c r="AH29" i="33"/>
  <c r="AG29" i="33"/>
  <c r="AF29" i="33"/>
  <c r="AE29" i="33"/>
  <c r="AD29" i="33"/>
  <c r="AC29" i="33"/>
  <c r="AB29" i="33"/>
  <c r="AA29" i="33"/>
  <c r="Z29" i="33"/>
  <c r="Y29" i="33"/>
  <c r="O29" i="33"/>
  <c r="N29" i="33"/>
  <c r="L29" i="33"/>
  <c r="R29" i="33" s="1"/>
  <c r="H29" i="33"/>
  <c r="G29" i="33"/>
  <c r="AH28" i="33"/>
  <c r="AG28" i="33"/>
  <c r="AF28" i="33"/>
  <c r="AE28" i="33"/>
  <c r="AD28" i="33"/>
  <c r="AC28" i="33"/>
  <c r="AB28" i="33"/>
  <c r="AA28" i="33"/>
  <c r="Z28" i="33"/>
  <c r="Y28" i="33"/>
  <c r="O28" i="33"/>
  <c r="N28" i="33"/>
  <c r="L28" i="33"/>
  <c r="H28" i="33"/>
  <c r="G28" i="33"/>
  <c r="AH27" i="33"/>
  <c r="AG27" i="33"/>
  <c r="AF27" i="33"/>
  <c r="AE27" i="33"/>
  <c r="AD27" i="33"/>
  <c r="AC27" i="33"/>
  <c r="AB27" i="33"/>
  <c r="AA27" i="33"/>
  <c r="Z27" i="33"/>
  <c r="Y27" i="33"/>
  <c r="O27" i="33"/>
  <c r="N27" i="33"/>
  <c r="L27" i="33"/>
  <c r="H27" i="33"/>
  <c r="G27" i="33"/>
  <c r="AH26" i="33"/>
  <c r="AG26" i="33"/>
  <c r="AF26" i="33"/>
  <c r="AE26" i="33"/>
  <c r="AD26" i="33"/>
  <c r="AC26" i="33"/>
  <c r="AB26" i="33"/>
  <c r="AA26" i="33"/>
  <c r="Z26" i="33"/>
  <c r="Y26" i="33"/>
  <c r="O26" i="33"/>
  <c r="N26" i="33"/>
  <c r="L26" i="33"/>
  <c r="H26" i="33"/>
  <c r="G26" i="33"/>
  <c r="AH25" i="33"/>
  <c r="AG25" i="33"/>
  <c r="AF25" i="33"/>
  <c r="AE25" i="33"/>
  <c r="AD25" i="33"/>
  <c r="AC25" i="33"/>
  <c r="AB25" i="33"/>
  <c r="AA25" i="33"/>
  <c r="Z25" i="33"/>
  <c r="Y25" i="33"/>
  <c r="O25" i="33"/>
  <c r="N25" i="33"/>
  <c r="L25" i="33"/>
  <c r="H25" i="33"/>
  <c r="G25" i="33"/>
  <c r="AH24" i="33"/>
  <c r="AG24" i="33"/>
  <c r="AF24" i="33"/>
  <c r="AE24" i="33"/>
  <c r="AD24" i="33"/>
  <c r="AC24" i="33"/>
  <c r="AB24" i="33"/>
  <c r="AA24" i="33"/>
  <c r="Z24" i="33"/>
  <c r="Y24" i="33"/>
  <c r="O24" i="33"/>
  <c r="N24" i="33"/>
  <c r="L24" i="33"/>
  <c r="H24" i="33"/>
  <c r="G24" i="33"/>
  <c r="AH23" i="33"/>
  <c r="AG23" i="33"/>
  <c r="AF23" i="33"/>
  <c r="AE23" i="33"/>
  <c r="AD23" i="33"/>
  <c r="AC23" i="33"/>
  <c r="AB23" i="33"/>
  <c r="AA23" i="33"/>
  <c r="Z23" i="33"/>
  <c r="Y23" i="33"/>
  <c r="O23" i="33"/>
  <c r="N23" i="33"/>
  <c r="F23" i="33" s="1"/>
  <c r="L23" i="33"/>
  <c r="H23" i="33"/>
  <c r="G23" i="33"/>
  <c r="AH22" i="33"/>
  <c r="AG22" i="33"/>
  <c r="AF22" i="33"/>
  <c r="AE22" i="33"/>
  <c r="AD22" i="33"/>
  <c r="AC22" i="33"/>
  <c r="AB22" i="33"/>
  <c r="AA22" i="33"/>
  <c r="Z22" i="33"/>
  <c r="Y22" i="33"/>
  <c r="O22" i="33"/>
  <c r="N22" i="33"/>
  <c r="F22" i="33" s="1"/>
  <c r="L22" i="33"/>
  <c r="H22" i="33"/>
  <c r="G22" i="33"/>
  <c r="AH21" i="33"/>
  <c r="AG21" i="33"/>
  <c r="AF21" i="33"/>
  <c r="AE21" i="33"/>
  <c r="AD21" i="33"/>
  <c r="AC21" i="33"/>
  <c r="AB21" i="33"/>
  <c r="AA21" i="33"/>
  <c r="Z21" i="33"/>
  <c r="Y21" i="33"/>
  <c r="O21" i="33"/>
  <c r="H21" i="33" s="1"/>
  <c r="N21" i="33"/>
  <c r="F21" i="33" s="1"/>
  <c r="L21" i="33"/>
  <c r="G21" i="33"/>
  <c r="AH20" i="33"/>
  <c r="AG20" i="33"/>
  <c r="AF20" i="33"/>
  <c r="AE20" i="33"/>
  <c r="AD20" i="33"/>
  <c r="AC20" i="33"/>
  <c r="AB20" i="33"/>
  <c r="AA20" i="33"/>
  <c r="Z20" i="33"/>
  <c r="Y20" i="33"/>
  <c r="O20" i="33"/>
  <c r="N20" i="33"/>
  <c r="F20" i="33" s="1"/>
  <c r="L20" i="33"/>
  <c r="H20" i="33"/>
  <c r="G20" i="33"/>
  <c r="AH19" i="33"/>
  <c r="AG19" i="33"/>
  <c r="AF19" i="33"/>
  <c r="AE19" i="33"/>
  <c r="AD19" i="33"/>
  <c r="AC19" i="33"/>
  <c r="AB19" i="33"/>
  <c r="AA19" i="33"/>
  <c r="Z19" i="33"/>
  <c r="Y19" i="33"/>
  <c r="N19" i="33"/>
  <c r="F19" i="33" s="1"/>
  <c r="AA26" i="2" s="1"/>
  <c r="L19" i="33"/>
  <c r="G19" i="33"/>
  <c r="AH18" i="33"/>
  <c r="AG18" i="33"/>
  <c r="AF18" i="33"/>
  <c r="AE18" i="33"/>
  <c r="AD18" i="33"/>
  <c r="AC18" i="33"/>
  <c r="AB18" i="33"/>
  <c r="AA18" i="33"/>
  <c r="Z18" i="33"/>
  <c r="Y18" i="33"/>
  <c r="N18" i="33"/>
  <c r="F18" i="33" s="1"/>
  <c r="AA5" i="2" s="1"/>
  <c r="L18" i="33"/>
  <c r="G18" i="33"/>
  <c r="AH17" i="33"/>
  <c r="AG17" i="33"/>
  <c r="AF17" i="33"/>
  <c r="AE17" i="33"/>
  <c r="AD17" i="33"/>
  <c r="AC17" i="33"/>
  <c r="AB17" i="33"/>
  <c r="AA17" i="33"/>
  <c r="Z17" i="33"/>
  <c r="Y17" i="33"/>
  <c r="N17" i="33"/>
  <c r="F17" i="33" s="1"/>
  <c r="AA11" i="2" s="1"/>
  <c r="L17" i="33"/>
  <c r="G17" i="33"/>
  <c r="AH16" i="33"/>
  <c r="AG16" i="33"/>
  <c r="AF16" i="33"/>
  <c r="AE16" i="33"/>
  <c r="AD16" i="33"/>
  <c r="AC16" i="33"/>
  <c r="AB16" i="33"/>
  <c r="AA16" i="33"/>
  <c r="Z16" i="33"/>
  <c r="Y16" i="33"/>
  <c r="N16" i="33"/>
  <c r="F16" i="33" s="1"/>
  <c r="AA8" i="2" s="1"/>
  <c r="L16" i="33"/>
  <c r="G16" i="33"/>
  <c r="AH15" i="33"/>
  <c r="AG15" i="33"/>
  <c r="AF15" i="33"/>
  <c r="AE15" i="33"/>
  <c r="AD15" i="33"/>
  <c r="AC15" i="33"/>
  <c r="AB15" i="33"/>
  <c r="AA15" i="33"/>
  <c r="Z15" i="33"/>
  <c r="Y15" i="33"/>
  <c r="N15" i="33"/>
  <c r="F15" i="33" s="1"/>
  <c r="AA7" i="2" s="1"/>
  <c r="L15" i="33"/>
  <c r="O15" i="33" s="1"/>
  <c r="H15" i="33" s="1"/>
  <c r="G15" i="33"/>
  <c r="AH14" i="33"/>
  <c r="AG14" i="33"/>
  <c r="AF14" i="33"/>
  <c r="AE14" i="33"/>
  <c r="AD14" i="33"/>
  <c r="AC14" i="33"/>
  <c r="AB14" i="33"/>
  <c r="AA14" i="33"/>
  <c r="Z14" i="33"/>
  <c r="Y14" i="33"/>
  <c r="N14" i="33"/>
  <c r="F14" i="33" s="1"/>
  <c r="AA6" i="2" s="1"/>
  <c r="L14" i="33"/>
  <c r="AH13" i="33"/>
  <c r="AG13" i="33"/>
  <c r="AF13" i="33"/>
  <c r="AE13" i="33"/>
  <c r="AD13" i="33"/>
  <c r="AC13" i="33"/>
  <c r="AB13" i="33"/>
  <c r="AA13" i="33"/>
  <c r="Z13" i="33"/>
  <c r="Y13" i="33"/>
  <c r="N13" i="33"/>
  <c r="F13" i="33" s="1"/>
  <c r="AA18" i="2" s="1"/>
  <c r="L13" i="33"/>
  <c r="O13" i="33" s="1"/>
  <c r="H13" i="33" s="1"/>
  <c r="G13" i="33"/>
  <c r="AH12" i="33"/>
  <c r="AG12" i="33"/>
  <c r="AF12" i="33"/>
  <c r="AE12" i="33"/>
  <c r="AD12" i="33"/>
  <c r="AC12" i="33"/>
  <c r="AB12" i="33"/>
  <c r="AA12" i="33"/>
  <c r="Z12" i="33"/>
  <c r="Y12" i="33"/>
  <c r="N12" i="33"/>
  <c r="F12" i="33" s="1"/>
  <c r="AA22" i="2" s="1"/>
  <c r="L12" i="33"/>
  <c r="G12" i="33"/>
  <c r="AH11" i="33"/>
  <c r="AG11" i="33"/>
  <c r="AF11" i="33"/>
  <c r="AE11" i="33"/>
  <c r="AD11" i="33"/>
  <c r="AC11" i="33"/>
  <c r="AB11" i="33"/>
  <c r="AA11" i="33"/>
  <c r="Z11" i="33"/>
  <c r="Y11" i="33"/>
  <c r="N11" i="33"/>
  <c r="F11" i="33" s="1"/>
  <c r="AA12" i="2" s="1"/>
  <c r="L11" i="33"/>
  <c r="O11" i="33" s="1"/>
  <c r="H11" i="33" s="1"/>
  <c r="G11" i="33"/>
  <c r="AH10" i="33"/>
  <c r="AG10" i="33"/>
  <c r="AF10" i="33"/>
  <c r="AE10" i="33"/>
  <c r="AD10" i="33"/>
  <c r="AC10" i="33"/>
  <c r="AB10" i="33"/>
  <c r="AA10" i="33"/>
  <c r="Z10" i="33"/>
  <c r="Y10" i="33"/>
  <c r="N10" i="33"/>
  <c r="F10" i="33" s="1"/>
  <c r="AA9" i="2" s="1"/>
  <c r="L10" i="33"/>
  <c r="G10" i="33"/>
  <c r="AH9" i="33"/>
  <c r="AG9" i="33"/>
  <c r="AF9" i="33"/>
  <c r="AE9" i="33"/>
  <c r="AD9" i="33"/>
  <c r="AC9" i="33"/>
  <c r="AB9" i="33"/>
  <c r="AA9" i="33"/>
  <c r="Z9" i="33"/>
  <c r="Y9" i="33"/>
  <c r="N9" i="33"/>
  <c r="F9" i="33" s="1"/>
  <c r="AA10" i="2" s="1"/>
  <c r="L9" i="33"/>
  <c r="O9" i="33" s="1"/>
  <c r="H9" i="33" s="1"/>
  <c r="G9" i="33"/>
  <c r="AH8" i="33"/>
  <c r="AG8" i="33"/>
  <c r="AF8" i="33"/>
  <c r="AE8" i="33"/>
  <c r="AD8" i="33"/>
  <c r="AC8" i="33"/>
  <c r="AB8" i="33"/>
  <c r="AA8" i="33"/>
  <c r="Z8" i="33"/>
  <c r="Y8" i="33"/>
  <c r="N8" i="33"/>
  <c r="F8" i="33" s="1"/>
  <c r="AA13" i="2" s="1"/>
  <c r="L8" i="33"/>
  <c r="O8" i="33" s="1"/>
  <c r="H8" i="33" s="1"/>
  <c r="G8" i="33"/>
  <c r="AH7" i="33"/>
  <c r="AG7" i="33"/>
  <c r="AF7" i="33"/>
  <c r="AE7" i="33"/>
  <c r="AD7" i="33"/>
  <c r="AC7" i="33"/>
  <c r="AB7" i="33"/>
  <c r="AA7" i="33"/>
  <c r="Z7" i="33"/>
  <c r="Y7" i="33"/>
  <c r="N7" i="33"/>
  <c r="F7" i="33" s="1"/>
  <c r="AA4" i="2" s="1"/>
  <c r="L7" i="33"/>
  <c r="G7" i="33"/>
  <c r="Z6" i="33"/>
  <c r="Y6" i="33"/>
  <c r="N6" i="33"/>
  <c r="F6" i="33" s="1"/>
  <c r="AA15" i="2" s="1"/>
  <c r="L6" i="33"/>
  <c r="O6" i="33" s="1"/>
  <c r="H6" i="33" s="1"/>
  <c r="G6" i="33"/>
  <c r="Y5" i="2"/>
  <c r="Y6" i="2"/>
  <c r="Y13" i="2"/>
  <c r="Y16" i="2"/>
  <c r="Y20" i="2"/>
  <c r="Y14" i="2"/>
  <c r="Y25" i="2"/>
  <c r="Y26" i="2"/>
  <c r="Y4" i="6"/>
  <c r="Y6" i="6"/>
  <c r="Y12" i="6"/>
  <c r="Y18" i="6"/>
  <c r="Y22" i="6"/>
  <c r="Y15" i="6"/>
  <c r="Y25" i="6"/>
  <c r="M3" i="3"/>
  <c r="M10" i="3"/>
  <c r="M6" i="3"/>
  <c r="M7" i="3"/>
  <c r="M9" i="3"/>
  <c r="M5" i="3"/>
  <c r="M8" i="3"/>
  <c r="M11" i="3"/>
  <c r="M12" i="3"/>
  <c r="M14" i="3"/>
  <c r="M13" i="3"/>
  <c r="M20" i="3"/>
  <c r="M19" i="3"/>
  <c r="M17" i="3"/>
  <c r="M21" i="3"/>
  <c r="M16" i="3"/>
  <c r="M18" i="3"/>
  <c r="M22" i="3"/>
  <c r="M25" i="3"/>
  <c r="M26" i="3"/>
  <c r="M23" i="3"/>
  <c r="M24" i="3"/>
  <c r="M15" i="3"/>
  <c r="M4" i="3"/>
  <c r="Q16" i="39" l="1"/>
  <c r="I28" i="33"/>
  <c r="I17" i="39"/>
  <c r="I21" i="35"/>
  <c r="Q19" i="37"/>
  <c r="O12" i="39"/>
  <c r="H12" i="39" s="1"/>
  <c r="Q18" i="36"/>
  <c r="X28" i="36"/>
  <c r="Q15" i="34"/>
  <c r="I18" i="39"/>
  <c r="R20" i="34"/>
  <c r="Q26" i="34"/>
  <c r="I28" i="35"/>
  <c r="Q28" i="35"/>
  <c r="U27" i="35"/>
  <c r="U28" i="38"/>
  <c r="X28" i="34"/>
  <c r="Q12" i="37"/>
  <c r="G17" i="38"/>
  <c r="I17" i="38" s="1"/>
  <c r="AE12" i="6" s="1"/>
  <c r="Q26" i="40"/>
  <c r="U19" i="34"/>
  <c r="I27" i="33"/>
  <c r="I25" i="38"/>
  <c r="O18" i="36"/>
  <c r="H18" i="36" s="1"/>
  <c r="G10" i="38"/>
  <c r="I10" i="38" s="1"/>
  <c r="AE4" i="6" s="1"/>
  <c r="I27" i="39"/>
  <c r="S11" i="33"/>
  <c r="X28" i="40"/>
  <c r="Q24" i="34"/>
  <c r="V26" i="39"/>
  <c r="V12" i="40"/>
  <c r="Q16" i="33"/>
  <c r="Q24" i="33"/>
  <c r="X29" i="35"/>
  <c r="V10" i="36"/>
  <c r="R9" i="38"/>
  <c r="R23" i="33"/>
  <c r="I23" i="35"/>
  <c r="X25" i="35"/>
  <c r="I11" i="39"/>
  <c r="AF14" i="6" s="1"/>
  <c r="I22" i="39"/>
  <c r="R23" i="39"/>
  <c r="X23" i="35"/>
  <c r="I15" i="35"/>
  <c r="T7" i="39"/>
  <c r="X27" i="33"/>
  <c r="T18" i="34"/>
  <c r="W26" i="35"/>
  <c r="X27" i="35"/>
  <c r="S29" i="35"/>
  <c r="O12" i="36"/>
  <c r="H12" i="36" s="1"/>
  <c r="I12" i="36" s="1"/>
  <c r="AC19" i="6" s="1"/>
  <c r="W26" i="37"/>
  <c r="O9" i="38"/>
  <c r="H9" i="38" s="1"/>
  <c r="O7" i="39"/>
  <c r="H7" i="39" s="1"/>
  <c r="I7" i="39" s="1"/>
  <c r="AF15" i="6" s="1"/>
  <c r="Q28" i="34"/>
  <c r="X29" i="34"/>
  <c r="R19" i="35"/>
  <c r="T29" i="35"/>
  <c r="V29" i="35"/>
  <c r="S7" i="40"/>
  <c r="T11" i="34"/>
  <c r="R12" i="35"/>
  <c r="Q16" i="36"/>
  <c r="O13" i="37"/>
  <c r="H13" i="37" s="1"/>
  <c r="I13" i="37" s="1"/>
  <c r="AD7" i="6" s="1"/>
  <c r="S29" i="40"/>
  <c r="X14" i="33"/>
  <c r="R15" i="33"/>
  <c r="Q16" i="34"/>
  <c r="S20" i="37"/>
  <c r="V29" i="40"/>
  <c r="Q16" i="40"/>
  <c r="O14" i="33"/>
  <c r="H14" i="33" s="1"/>
  <c r="R28" i="36"/>
  <c r="S12" i="40"/>
  <c r="R16" i="40"/>
  <c r="R22" i="40"/>
  <c r="V18" i="33"/>
  <c r="W10" i="39"/>
  <c r="V21" i="40"/>
  <c r="W11" i="40"/>
  <c r="X9" i="35"/>
  <c r="I16" i="35"/>
  <c r="W24" i="35"/>
  <c r="V26" i="35"/>
  <c r="W19" i="40"/>
  <c r="G14" i="35"/>
  <c r="W22" i="35"/>
  <c r="V25" i="35"/>
  <c r="Q28" i="33"/>
  <c r="R21" i="35"/>
  <c r="Q26" i="35"/>
  <c r="U17" i="37"/>
  <c r="W10" i="40"/>
  <c r="N19" i="37"/>
  <c r="F19" i="37" s="1"/>
  <c r="Y15" i="37"/>
  <c r="O6" i="37"/>
  <c r="H6" i="37" s="1"/>
  <c r="I6" i="37" s="1"/>
  <c r="AD15" i="6" s="1"/>
  <c r="N13" i="37"/>
  <c r="F13" i="37" s="1"/>
  <c r="O18" i="37"/>
  <c r="H18" i="37" s="1"/>
  <c r="I18" i="37" s="1"/>
  <c r="AD24" i="6" s="1"/>
  <c r="I28" i="39"/>
  <c r="I29" i="39"/>
  <c r="X24" i="33"/>
  <c r="S14" i="34"/>
  <c r="T21" i="34"/>
  <c r="S11" i="35"/>
  <c r="R17" i="40"/>
  <c r="AD10" i="6"/>
  <c r="AD25" i="6"/>
  <c r="AD16" i="6"/>
  <c r="AD21" i="6"/>
  <c r="AD6" i="6"/>
  <c r="AD23" i="6"/>
  <c r="AD13" i="6"/>
  <c r="AD14" i="6"/>
  <c r="AD17" i="6"/>
  <c r="S13" i="33"/>
  <c r="R22" i="33"/>
  <c r="V20" i="34"/>
  <c r="Q14" i="37"/>
  <c r="S7" i="38"/>
  <c r="I23" i="39"/>
  <c r="I26" i="39"/>
  <c r="W10" i="33"/>
  <c r="R11" i="33"/>
  <c r="O12" i="33"/>
  <c r="H12" i="33" s="1"/>
  <c r="X25" i="33"/>
  <c r="Q26" i="33"/>
  <c r="W13" i="34"/>
  <c r="I25" i="35"/>
  <c r="U25" i="36"/>
  <c r="O19" i="37"/>
  <c r="H19" i="37" s="1"/>
  <c r="I19" i="37" s="1"/>
  <c r="AD11" i="6" s="1"/>
  <c r="I20" i="39"/>
  <c r="I21" i="39"/>
  <c r="I24" i="39"/>
  <c r="I25" i="39"/>
  <c r="U11" i="33"/>
  <c r="Q20" i="33"/>
  <c r="O19" i="34"/>
  <c r="H19" i="34" s="1"/>
  <c r="Q12" i="35"/>
  <c r="R23" i="35"/>
  <c r="I26" i="35"/>
  <c r="Q23" i="36"/>
  <c r="I6" i="39"/>
  <c r="AF7" i="6" s="1"/>
  <c r="W22" i="39"/>
  <c r="T24" i="39"/>
  <c r="W13" i="40"/>
  <c r="O18" i="34"/>
  <c r="H18" i="34" s="1"/>
  <c r="I18" i="34" s="1"/>
  <c r="Z4" i="6" s="1"/>
  <c r="T20" i="35"/>
  <c r="Q21" i="35"/>
  <c r="Q23" i="35"/>
  <c r="O17" i="37"/>
  <c r="H17" i="37" s="1"/>
  <c r="I17" i="37" s="1"/>
  <c r="AD9" i="6" s="1"/>
  <c r="I15" i="39"/>
  <c r="T27" i="39"/>
  <c r="I9" i="40"/>
  <c r="AG14" i="6" s="1"/>
  <c r="I26" i="40"/>
  <c r="Y16" i="37"/>
  <c r="T11" i="35"/>
  <c r="Q24" i="35"/>
  <c r="I18" i="36"/>
  <c r="AC14" i="6" s="1"/>
  <c r="T21" i="36"/>
  <c r="S16" i="38"/>
  <c r="I13" i="39"/>
  <c r="AF9" i="6" s="1"/>
  <c r="Q23" i="39"/>
  <c r="Q27" i="39"/>
  <c r="I25" i="40"/>
  <c r="S19" i="33"/>
  <c r="V10" i="35"/>
  <c r="R25" i="35"/>
  <c r="I14" i="36"/>
  <c r="AC6" i="6" s="1"/>
  <c r="I16" i="36"/>
  <c r="AC21" i="6" s="1"/>
  <c r="I17" i="36"/>
  <c r="AC13" i="6" s="1"/>
  <c r="Q16" i="37"/>
  <c r="T21" i="39"/>
  <c r="W24" i="39"/>
  <c r="R27" i="39"/>
  <c r="Y10" i="37"/>
  <c r="X26" i="34"/>
  <c r="R27" i="34"/>
  <c r="I11" i="36"/>
  <c r="AC5" i="6" s="1"/>
  <c r="I15" i="36"/>
  <c r="AC9" i="6" s="1"/>
  <c r="N16" i="37"/>
  <c r="F16" i="37" s="1"/>
  <c r="AD8" i="2" s="1"/>
  <c r="I24" i="38"/>
  <c r="I9" i="39"/>
  <c r="AF6" i="6" s="1"/>
  <c r="I10" i="39"/>
  <c r="AF21" i="6" s="1"/>
  <c r="W11" i="39"/>
  <c r="R7" i="40"/>
  <c r="I8" i="39"/>
  <c r="AF3" i="6" s="1"/>
  <c r="I20" i="40"/>
  <c r="Q13" i="33"/>
  <c r="W17" i="33"/>
  <c r="R16" i="33"/>
  <c r="X22" i="34"/>
  <c r="W28" i="34"/>
  <c r="U15" i="35"/>
  <c r="U12" i="36"/>
  <c r="Q14" i="36"/>
  <c r="G8" i="37"/>
  <c r="U12" i="33"/>
  <c r="X7" i="33"/>
  <c r="V9" i="34"/>
  <c r="X23" i="34"/>
  <c r="X25" i="34"/>
  <c r="S28" i="34"/>
  <c r="Q15" i="33"/>
  <c r="T16" i="33"/>
  <c r="Q29" i="34"/>
  <c r="W29" i="35"/>
  <c r="O10" i="36"/>
  <c r="H10" i="36" s="1"/>
  <c r="I10" i="36" s="1"/>
  <c r="AC23" i="6" s="1"/>
  <c r="I28" i="36"/>
  <c r="R25" i="37"/>
  <c r="X28" i="37"/>
  <c r="V19" i="40"/>
  <c r="O8" i="37"/>
  <c r="H8" i="37" s="1"/>
  <c r="I8" i="37" s="1"/>
  <c r="AD3" i="6" s="1"/>
  <c r="I20" i="37"/>
  <c r="I21" i="37"/>
  <c r="I22" i="37"/>
  <c r="Y9" i="37"/>
  <c r="AD7" i="2"/>
  <c r="AD24" i="2"/>
  <c r="AD9" i="2"/>
  <c r="AD25" i="2"/>
  <c r="AD19" i="2"/>
  <c r="AD12" i="2"/>
  <c r="AD17" i="2"/>
  <c r="AD10" i="2"/>
  <c r="AD26" i="2"/>
  <c r="AD6" i="2"/>
  <c r="AD15" i="2"/>
  <c r="AD22" i="2"/>
  <c r="AD23" i="2"/>
  <c r="AD5" i="2"/>
  <c r="AD18" i="2"/>
  <c r="AD11" i="2"/>
  <c r="AD14" i="2"/>
  <c r="Y6" i="37"/>
  <c r="N12" i="37"/>
  <c r="F12" i="37" s="1"/>
  <c r="AD13" i="2" s="1"/>
  <c r="O9" i="37"/>
  <c r="H9" i="37" s="1"/>
  <c r="I9" i="37" s="1"/>
  <c r="AD20" i="6" s="1"/>
  <c r="O15" i="37"/>
  <c r="H15" i="37" s="1"/>
  <c r="I15" i="37" s="1"/>
  <c r="AD5" i="6" s="1"/>
  <c r="I20" i="36"/>
  <c r="AC12" i="6" s="1"/>
  <c r="Y7" i="37"/>
  <c r="N15" i="37"/>
  <c r="F15" i="37" s="1"/>
  <c r="AD4" i="2" s="1"/>
  <c r="O16" i="37"/>
  <c r="H16" i="37" s="1"/>
  <c r="I16" i="37" s="1"/>
  <c r="AD8" i="6" s="1"/>
  <c r="H10" i="37"/>
  <c r="I10" i="37" s="1"/>
  <c r="AD4" i="6" s="1"/>
  <c r="O14" i="37"/>
  <c r="H14" i="37" s="1"/>
  <c r="I14" i="37" s="1"/>
  <c r="AD18" i="6" s="1"/>
  <c r="N11" i="37"/>
  <c r="F11" i="37" s="1"/>
  <c r="AD20" i="2" s="1"/>
  <c r="O12" i="37"/>
  <c r="H12" i="37" s="1"/>
  <c r="I12" i="37" s="1"/>
  <c r="AD12" i="6" s="1"/>
  <c r="Y14" i="37"/>
  <c r="O11" i="37"/>
  <c r="H11" i="37" s="1"/>
  <c r="I11" i="37" s="1"/>
  <c r="AD22" i="6" s="1"/>
  <c r="Y13" i="37"/>
  <c r="N14" i="37"/>
  <c r="F14" i="37" s="1"/>
  <c r="AD16" i="2" s="1"/>
  <c r="N9" i="37"/>
  <c r="F9" i="37" s="1"/>
  <c r="AD21" i="2" s="1"/>
  <c r="Y12" i="37"/>
  <c r="Y11" i="37"/>
  <c r="N8" i="37"/>
  <c r="F8" i="37" s="1"/>
  <c r="AD3" i="2" s="1"/>
  <c r="I25" i="37"/>
  <c r="I27" i="37"/>
  <c r="I8" i="40"/>
  <c r="AG6" i="6" s="1"/>
  <c r="I22" i="40"/>
  <c r="I23" i="40"/>
  <c r="I13" i="40"/>
  <c r="AG11" i="6" s="1"/>
  <c r="I19" i="40"/>
  <c r="AG12" i="6" s="1"/>
  <c r="Y10" i="40"/>
  <c r="Y13" i="40"/>
  <c r="I7" i="40"/>
  <c r="AG5" i="6" s="1"/>
  <c r="I10" i="40"/>
  <c r="AG7" i="6" s="1"/>
  <c r="N16" i="40"/>
  <c r="F16" i="40" s="1"/>
  <c r="AG10" i="2" s="1"/>
  <c r="Y6" i="40"/>
  <c r="O16" i="40"/>
  <c r="H16" i="40" s="1"/>
  <c r="I16" i="40" s="1"/>
  <c r="AG9" i="6" s="1"/>
  <c r="N17" i="40"/>
  <c r="F17" i="40" s="1"/>
  <c r="AG22" i="2" s="1"/>
  <c r="O18" i="40"/>
  <c r="H18" i="40" s="1"/>
  <c r="I18" i="40" s="1"/>
  <c r="AG19" i="6" s="1"/>
  <c r="N11" i="40"/>
  <c r="F11" i="40" s="1"/>
  <c r="AG9" i="2" s="1"/>
  <c r="N12" i="40"/>
  <c r="F12" i="40" s="1"/>
  <c r="AG8" i="2" s="1"/>
  <c r="N14" i="40"/>
  <c r="F14" i="40" s="1"/>
  <c r="AG14" i="2" s="1"/>
  <c r="O15" i="40"/>
  <c r="H15" i="40" s="1"/>
  <c r="I15" i="40" s="1"/>
  <c r="AG16" i="6" s="1"/>
  <c r="O17" i="40"/>
  <c r="H17" i="40" s="1"/>
  <c r="I17" i="40" s="1"/>
  <c r="AG21" i="6" s="1"/>
  <c r="O11" i="40"/>
  <c r="H11" i="40" s="1"/>
  <c r="I11" i="40" s="1"/>
  <c r="AG10" i="6" s="1"/>
  <c r="O12" i="40"/>
  <c r="H12" i="40" s="1"/>
  <c r="I12" i="40" s="1"/>
  <c r="AG8" i="6" s="1"/>
  <c r="O14" i="40"/>
  <c r="H14" i="40" s="1"/>
  <c r="I14" i="40" s="1"/>
  <c r="AG15" i="6" s="1"/>
  <c r="Y15" i="40"/>
  <c r="Y8" i="40"/>
  <c r="Y7" i="40"/>
  <c r="I21" i="40"/>
  <c r="V16" i="33"/>
  <c r="T19" i="33"/>
  <c r="T21" i="33"/>
  <c r="V26" i="33"/>
  <c r="R27" i="33"/>
  <c r="U18" i="34"/>
  <c r="S24" i="34"/>
  <c r="R25" i="34"/>
  <c r="S12" i="35"/>
  <c r="S19" i="35"/>
  <c r="X20" i="35"/>
  <c r="W27" i="37"/>
  <c r="I14" i="38"/>
  <c r="AE11" i="6" s="1"/>
  <c r="Q15" i="38"/>
  <c r="Q9" i="39"/>
  <c r="U21" i="39"/>
  <c r="X24" i="39"/>
  <c r="S27" i="39"/>
  <c r="U14" i="40"/>
  <c r="V25" i="40"/>
  <c r="O7" i="33"/>
  <c r="H7" i="33" s="1"/>
  <c r="R7" i="33"/>
  <c r="Q9" i="33"/>
  <c r="Q11" i="33"/>
  <c r="X16" i="33"/>
  <c r="U19" i="33"/>
  <c r="W26" i="33"/>
  <c r="Q13" i="34"/>
  <c r="X18" i="34"/>
  <c r="Q19" i="34"/>
  <c r="V24" i="34"/>
  <c r="O9" i="35"/>
  <c r="H9" i="35" s="1"/>
  <c r="T12" i="35"/>
  <c r="Q13" i="35"/>
  <c r="O14" i="35"/>
  <c r="H14" i="35" s="1"/>
  <c r="W16" i="35"/>
  <c r="T19" i="35"/>
  <c r="X24" i="35"/>
  <c r="Q25" i="35"/>
  <c r="I25" i="36"/>
  <c r="X27" i="37"/>
  <c r="Q28" i="37"/>
  <c r="I13" i="38"/>
  <c r="AE22" i="6" s="1"/>
  <c r="T14" i="38"/>
  <c r="R9" i="39"/>
  <c r="V21" i="39"/>
  <c r="Q25" i="39"/>
  <c r="Q13" i="40"/>
  <c r="S14" i="40"/>
  <c r="W26" i="40"/>
  <c r="S27" i="40"/>
  <c r="Q7" i="33"/>
  <c r="R9" i="33"/>
  <c r="X10" i="33"/>
  <c r="R20" i="33"/>
  <c r="X26" i="33"/>
  <c r="S28" i="33"/>
  <c r="U12" i="34"/>
  <c r="R13" i="34"/>
  <c r="O14" i="34"/>
  <c r="H14" i="34" s="1"/>
  <c r="I14" i="34" s="1"/>
  <c r="Z10" i="6" s="1"/>
  <c r="O15" i="34"/>
  <c r="H15" i="34" s="1"/>
  <c r="I15" i="34" s="1"/>
  <c r="Z19" i="6" s="1"/>
  <c r="O16" i="34"/>
  <c r="H16" i="34" s="1"/>
  <c r="R19" i="34"/>
  <c r="W24" i="34"/>
  <c r="T7" i="35"/>
  <c r="X8" i="35"/>
  <c r="U9" i="35"/>
  <c r="R13" i="35"/>
  <c r="Q14" i="35"/>
  <c r="Q15" i="35"/>
  <c r="U19" i="35"/>
  <c r="Q20" i="35"/>
  <c r="W21" i="35"/>
  <c r="I27" i="35"/>
  <c r="I24" i="36"/>
  <c r="V28" i="37"/>
  <c r="I29" i="38"/>
  <c r="X10" i="39"/>
  <c r="Q11" i="39"/>
  <c r="Q22" i="39"/>
  <c r="V23" i="39"/>
  <c r="R25" i="39"/>
  <c r="U27" i="39"/>
  <c r="V28" i="39"/>
  <c r="S13" i="40"/>
  <c r="V27" i="40"/>
  <c r="Q28" i="40"/>
  <c r="S25" i="40"/>
  <c r="S9" i="33"/>
  <c r="S13" i="34"/>
  <c r="Q14" i="34"/>
  <c r="S19" i="34"/>
  <c r="X24" i="34"/>
  <c r="Q25" i="34"/>
  <c r="V9" i="35"/>
  <c r="S13" i="35"/>
  <c r="R14" i="35"/>
  <c r="V19" i="35"/>
  <c r="R20" i="35"/>
  <c r="W28" i="37"/>
  <c r="V12" i="39"/>
  <c r="U12" i="39"/>
  <c r="R22" i="39"/>
  <c r="S25" i="39"/>
  <c r="V27" i="39"/>
  <c r="Q14" i="40"/>
  <c r="X17" i="40"/>
  <c r="W28" i="40"/>
  <c r="X24" i="40"/>
  <c r="S7" i="33"/>
  <c r="S20" i="33"/>
  <c r="Q21" i="33"/>
  <c r="Q27" i="33"/>
  <c r="T7" i="33"/>
  <c r="W9" i="33"/>
  <c r="T11" i="33"/>
  <c r="T20" i="33"/>
  <c r="R21" i="33"/>
  <c r="W27" i="33"/>
  <c r="I29" i="33"/>
  <c r="R14" i="34"/>
  <c r="T19" i="34"/>
  <c r="O20" i="34"/>
  <c r="H20" i="34" s="1"/>
  <c r="I20" i="34" s="1"/>
  <c r="Z17" i="6" s="1"/>
  <c r="W25" i="34"/>
  <c r="O7" i="35"/>
  <c r="H7" i="35" s="1"/>
  <c r="I7" i="35" s="1"/>
  <c r="AB3" i="6" s="1"/>
  <c r="X19" i="35"/>
  <c r="S20" i="35"/>
  <c r="W25" i="35"/>
  <c r="R24" i="36"/>
  <c r="V26" i="36"/>
  <c r="W12" i="39"/>
  <c r="W14" i="39"/>
  <c r="I16" i="39"/>
  <c r="X22" i="39"/>
  <c r="T25" i="39"/>
  <c r="W27" i="39"/>
  <c r="X8" i="40"/>
  <c r="X9" i="40"/>
  <c r="T14" i="40"/>
  <c r="Q15" i="40"/>
  <c r="U19" i="40"/>
  <c r="U7" i="33"/>
  <c r="S21" i="33"/>
  <c r="R12" i="33"/>
  <c r="G14" i="33"/>
  <c r="I14" i="33" s="1"/>
  <c r="AA6" i="6" s="1"/>
  <c r="W22" i="33"/>
  <c r="W28" i="33"/>
  <c r="O10" i="34"/>
  <c r="H10" i="34" s="1"/>
  <c r="I10" i="34" s="1"/>
  <c r="Z13" i="6" s="1"/>
  <c r="T20" i="34"/>
  <c r="O21" i="34"/>
  <c r="H21" i="34" s="1"/>
  <c r="I21" i="34" s="1"/>
  <c r="Z12" i="6" s="1"/>
  <c r="V26" i="34"/>
  <c r="S21" i="35"/>
  <c r="X26" i="35"/>
  <c r="Q27" i="35"/>
  <c r="W28" i="36"/>
  <c r="T21" i="37"/>
  <c r="Q14" i="39"/>
  <c r="S23" i="39"/>
  <c r="W25" i="39"/>
  <c r="W28" i="39"/>
  <c r="Q9" i="40"/>
  <c r="Q21" i="40"/>
  <c r="T21" i="40"/>
  <c r="U25" i="39"/>
  <c r="R27" i="38"/>
  <c r="V25" i="39"/>
  <c r="T28" i="39"/>
  <c r="S12" i="33"/>
  <c r="S14" i="33"/>
  <c r="X22" i="33"/>
  <c r="Q23" i="33"/>
  <c r="X28" i="33"/>
  <c r="X29" i="33"/>
  <c r="Q21" i="34"/>
  <c r="O22" i="34"/>
  <c r="H22" i="34" s="1"/>
  <c r="I22" i="34" s="1"/>
  <c r="Z3" i="6" s="1"/>
  <c r="W26" i="34"/>
  <c r="U28" i="34"/>
  <c r="T21" i="35"/>
  <c r="U23" i="35"/>
  <c r="R27" i="35"/>
  <c r="V28" i="35"/>
  <c r="I9" i="36"/>
  <c r="AC11" i="6" s="1"/>
  <c r="T12" i="36"/>
  <c r="S14" i="36"/>
  <c r="R29" i="36"/>
  <c r="R17" i="37"/>
  <c r="U24" i="37"/>
  <c r="I22" i="38"/>
  <c r="S23" i="38"/>
  <c r="T25" i="38"/>
  <c r="R14" i="39"/>
  <c r="I19" i="39"/>
  <c r="T23" i="39"/>
  <c r="V24" i="39"/>
  <c r="X25" i="39"/>
  <c r="Q26" i="39"/>
  <c r="X28" i="39"/>
  <c r="Q29" i="39"/>
  <c r="X10" i="40"/>
  <c r="Q11" i="40"/>
  <c r="R21" i="40"/>
  <c r="R23" i="40"/>
  <c r="I24" i="40"/>
  <c r="T25" i="36"/>
  <c r="T12" i="33"/>
  <c r="R21" i="34"/>
  <c r="Q22" i="34"/>
  <c r="X21" i="35"/>
  <c r="Q22" i="35"/>
  <c r="V27" i="35"/>
  <c r="S29" i="36"/>
  <c r="X23" i="37"/>
  <c r="W22" i="38"/>
  <c r="T14" i="39"/>
  <c r="R16" i="39"/>
  <c r="X17" i="39"/>
  <c r="X18" i="39"/>
  <c r="V19" i="39"/>
  <c r="X21" i="39"/>
  <c r="U23" i="39"/>
  <c r="R26" i="39"/>
  <c r="R29" i="39"/>
  <c r="I6" i="40"/>
  <c r="AG20" i="6" s="1"/>
  <c r="R11" i="40"/>
  <c r="W12" i="40"/>
  <c r="U21" i="40"/>
  <c r="X7" i="35"/>
  <c r="S21" i="36"/>
  <c r="W23" i="33"/>
  <c r="U8" i="34"/>
  <c r="Q27" i="34"/>
  <c r="V12" i="33"/>
  <c r="R13" i="33"/>
  <c r="X23" i="33"/>
  <c r="R25" i="33"/>
  <c r="R7" i="34"/>
  <c r="S21" i="34"/>
  <c r="R22" i="34"/>
  <c r="R23" i="34"/>
  <c r="W27" i="34"/>
  <c r="X18" i="35"/>
  <c r="R22" i="35"/>
  <c r="W27" i="35"/>
  <c r="I7" i="36"/>
  <c r="AC8" i="6" s="1"/>
  <c r="Q9" i="36"/>
  <c r="T29" i="36"/>
  <c r="Q22" i="37"/>
  <c r="U26" i="37"/>
  <c r="X21" i="38"/>
  <c r="U14" i="39"/>
  <c r="S16" i="39"/>
  <c r="W23" i="39"/>
  <c r="T26" i="39"/>
  <c r="S29" i="39"/>
  <c r="S11" i="40"/>
  <c r="X21" i="40"/>
  <c r="V24" i="40"/>
  <c r="W10" i="34"/>
  <c r="V28" i="33"/>
  <c r="S26" i="34"/>
  <c r="R8" i="34"/>
  <c r="X22" i="35"/>
  <c r="U29" i="36"/>
  <c r="S12" i="37"/>
  <c r="W13" i="37"/>
  <c r="U22" i="37"/>
  <c r="V24" i="37"/>
  <c r="V19" i="38"/>
  <c r="T23" i="38"/>
  <c r="V24" i="38"/>
  <c r="V7" i="39"/>
  <c r="X23" i="39"/>
  <c r="Q24" i="39"/>
  <c r="U26" i="39"/>
  <c r="T29" i="39"/>
  <c r="U11" i="40"/>
  <c r="X22" i="40"/>
  <c r="S23" i="40"/>
  <c r="S28" i="36"/>
  <c r="X12" i="33"/>
  <c r="Q14" i="33"/>
  <c r="V17" i="33"/>
  <c r="V19" i="33"/>
  <c r="V24" i="33"/>
  <c r="T22" i="34"/>
  <c r="W18" i="34"/>
  <c r="O23" i="34"/>
  <c r="H23" i="34" s="1"/>
  <c r="I23" i="34" s="1"/>
  <c r="Z25" i="6" s="1"/>
  <c r="U11" i="35"/>
  <c r="T18" i="35"/>
  <c r="Q19" i="35"/>
  <c r="V24" i="35"/>
  <c r="W28" i="35"/>
  <c r="W10" i="36"/>
  <c r="X29" i="36"/>
  <c r="W11" i="37"/>
  <c r="W22" i="37"/>
  <c r="X24" i="37"/>
  <c r="Q25" i="37"/>
  <c r="I18" i="38"/>
  <c r="AE18" i="6" s="1"/>
  <c r="Q18" i="39"/>
  <c r="Q21" i="39"/>
  <c r="R24" i="39"/>
  <c r="W26" i="39"/>
  <c r="U29" i="39"/>
  <c r="Q12" i="40"/>
  <c r="V23" i="40"/>
  <c r="R25" i="40"/>
  <c r="I27" i="40"/>
  <c r="V11" i="33"/>
  <c r="S20" i="34"/>
  <c r="X27" i="34"/>
  <c r="T13" i="33"/>
  <c r="R14" i="33"/>
  <c r="W24" i="33"/>
  <c r="O7" i="34"/>
  <c r="H7" i="34" s="1"/>
  <c r="W22" i="34"/>
  <c r="T14" i="33"/>
  <c r="O16" i="33"/>
  <c r="H16" i="33" s="1"/>
  <c r="I16" i="33" s="1"/>
  <c r="AA8" i="6" s="1"/>
  <c r="X17" i="33"/>
  <c r="R18" i="33"/>
  <c r="Q19" i="33"/>
  <c r="I20" i="33"/>
  <c r="Q25" i="33"/>
  <c r="X7" i="34"/>
  <c r="Q23" i="34"/>
  <c r="V28" i="34"/>
  <c r="W17" i="35"/>
  <c r="U18" i="35"/>
  <c r="V23" i="35"/>
  <c r="X28" i="35"/>
  <c r="R29" i="35"/>
  <c r="I7" i="37"/>
  <c r="AD19" i="6" s="1"/>
  <c r="W25" i="37"/>
  <c r="V26" i="37"/>
  <c r="R7" i="39"/>
  <c r="X9" i="39"/>
  <c r="R21" i="39"/>
  <c r="X26" i="39"/>
  <c r="W29" i="39"/>
  <c r="R12" i="40"/>
  <c r="W23" i="40"/>
  <c r="Q24" i="40"/>
  <c r="X26" i="40"/>
  <c r="I28" i="40"/>
  <c r="Q22" i="33"/>
  <c r="W7" i="35"/>
  <c r="Q12" i="33"/>
  <c r="V22" i="34"/>
  <c r="V14" i="33"/>
  <c r="T18" i="33"/>
  <c r="R19" i="33"/>
  <c r="W25" i="33"/>
  <c r="X17" i="34"/>
  <c r="V19" i="34"/>
  <c r="W23" i="34"/>
  <c r="I25" i="34"/>
  <c r="W13" i="35"/>
  <c r="V15" i="35"/>
  <c r="V18" i="35"/>
  <c r="W23" i="35"/>
  <c r="U25" i="35"/>
  <c r="R8" i="37"/>
  <c r="S7" i="39"/>
  <c r="I12" i="39"/>
  <c r="AF10" i="6" s="1"/>
  <c r="S21" i="39"/>
  <c r="U24" i="39"/>
  <c r="X29" i="39"/>
  <c r="W24" i="40"/>
  <c r="R27" i="40"/>
  <c r="I29" i="40"/>
  <c r="I21" i="38"/>
  <c r="I20" i="38"/>
  <c r="V12" i="38"/>
  <c r="I12" i="38"/>
  <c r="AE7" i="6" s="1"/>
  <c r="I15" i="38"/>
  <c r="AE5" i="6" s="1"/>
  <c r="I16" i="38"/>
  <c r="AE24" i="6" s="1"/>
  <c r="X11" i="38"/>
  <c r="Q18" i="38"/>
  <c r="I27" i="38"/>
  <c r="I7" i="38"/>
  <c r="AE8" i="6" s="1"/>
  <c r="W10" i="38"/>
  <c r="R14" i="38"/>
  <c r="U14" i="38"/>
  <c r="R16" i="38"/>
  <c r="X8" i="38"/>
  <c r="I11" i="38"/>
  <c r="AE20" i="6" s="1"/>
  <c r="I19" i="38"/>
  <c r="AE9" i="6" s="1"/>
  <c r="U26" i="38"/>
  <c r="I28" i="38"/>
  <c r="U12" i="38"/>
  <c r="W14" i="38"/>
  <c r="I23" i="38"/>
  <c r="V26" i="38"/>
  <c r="X10" i="38"/>
  <c r="Q21" i="38"/>
  <c r="X26" i="38"/>
  <c r="S27" i="38"/>
  <c r="I6" i="38"/>
  <c r="AE15" i="6" s="1"/>
  <c r="R21" i="38"/>
  <c r="V22" i="38"/>
  <c r="R23" i="38"/>
  <c r="T27" i="38"/>
  <c r="V28" i="38"/>
  <c r="X17" i="38"/>
  <c r="R7" i="38"/>
  <c r="I8" i="38"/>
  <c r="AE19" i="6" s="1"/>
  <c r="I9" i="38"/>
  <c r="AE3" i="6" s="1"/>
  <c r="Q14" i="38"/>
  <c r="U21" i="38"/>
  <c r="U24" i="38"/>
  <c r="I26" i="38"/>
  <c r="X28" i="38"/>
  <c r="S29" i="38"/>
  <c r="T7" i="38"/>
  <c r="Q9" i="38"/>
  <c r="X18" i="38"/>
  <c r="X24" i="38"/>
  <c r="S25" i="38"/>
  <c r="U8" i="38"/>
  <c r="U15" i="38"/>
  <c r="V21" i="38"/>
  <c r="R25" i="38"/>
  <c r="T29" i="38"/>
  <c r="T10" i="37"/>
  <c r="R12" i="37"/>
  <c r="V17" i="37"/>
  <c r="T20" i="37"/>
  <c r="U10" i="37"/>
  <c r="W17" i="37"/>
  <c r="R19" i="37"/>
  <c r="W20" i="37"/>
  <c r="X22" i="37"/>
  <c r="Q23" i="37"/>
  <c r="X25" i="37"/>
  <c r="Q26" i="37"/>
  <c r="R27" i="37"/>
  <c r="I28" i="37"/>
  <c r="Q11" i="37"/>
  <c r="Q13" i="37"/>
  <c r="S14" i="37"/>
  <c r="S19" i="37"/>
  <c r="Q21" i="37"/>
  <c r="V22" i="37"/>
  <c r="W23" i="37"/>
  <c r="V7" i="37"/>
  <c r="T8" i="37"/>
  <c r="W10" i="37"/>
  <c r="R11" i="37"/>
  <c r="R13" i="37"/>
  <c r="X17" i="37"/>
  <c r="T19" i="37"/>
  <c r="V19" i="37"/>
  <c r="R21" i="37"/>
  <c r="Q24" i="37"/>
  <c r="U28" i="37"/>
  <c r="S10" i="37"/>
  <c r="S11" i="37"/>
  <c r="W12" i="37"/>
  <c r="X13" i="37"/>
  <c r="U19" i="37"/>
  <c r="S21" i="37"/>
  <c r="I23" i="37"/>
  <c r="T24" i="37"/>
  <c r="I26" i="37"/>
  <c r="I29" i="37"/>
  <c r="V8" i="37"/>
  <c r="T11" i="37"/>
  <c r="V15" i="37"/>
  <c r="W19" i="37"/>
  <c r="U8" i="37"/>
  <c r="Q10" i="37"/>
  <c r="W15" i="37"/>
  <c r="T17" i="37"/>
  <c r="R20" i="37"/>
  <c r="R22" i="37"/>
  <c r="R23" i="37"/>
  <c r="I24" i="37"/>
  <c r="W24" i="37"/>
  <c r="T7" i="40"/>
  <c r="R9" i="40"/>
  <c r="S16" i="40"/>
  <c r="Q18" i="40"/>
  <c r="X19" i="40"/>
  <c r="T23" i="40"/>
  <c r="T25" i="40"/>
  <c r="T27" i="40"/>
  <c r="T29" i="40"/>
  <c r="U7" i="40"/>
  <c r="S9" i="40"/>
  <c r="X12" i="40"/>
  <c r="V14" i="40"/>
  <c r="T16" i="40"/>
  <c r="R18" i="40"/>
  <c r="W21" i="40"/>
  <c r="U23" i="40"/>
  <c r="U25" i="40"/>
  <c r="U27" i="40"/>
  <c r="U29" i="40"/>
  <c r="V7" i="40"/>
  <c r="T9" i="40"/>
  <c r="W14" i="40"/>
  <c r="U16" i="40"/>
  <c r="S18" i="40"/>
  <c r="Q20" i="40"/>
  <c r="W7" i="40"/>
  <c r="U9" i="40"/>
  <c r="X14" i="40"/>
  <c r="V16" i="40"/>
  <c r="T18" i="40"/>
  <c r="R20" i="40"/>
  <c r="W25" i="40"/>
  <c r="W27" i="40"/>
  <c r="W29" i="40"/>
  <c r="X7" i="40"/>
  <c r="V9" i="40"/>
  <c r="T11" i="40"/>
  <c r="R13" i="40"/>
  <c r="W16" i="40"/>
  <c r="U18" i="40"/>
  <c r="S20" i="40"/>
  <c r="Q22" i="40"/>
  <c r="X23" i="40"/>
  <c r="X25" i="40"/>
  <c r="X27" i="40"/>
  <c r="X29" i="40"/>
  <c r="V18" i="40"/>
  <c r="T20" i="40"/>
  <c r="Q8" i="40"/>
  <c r="V11" i="40"/>
  <c r="T13" i="40"/>
  <c r="R15" i="40"/>
  <c r="W18" i="40"/>
  <c r="U20" i="40"/>
  <c r="S22" i="40"/>
  <c r="R24" i="40"/>
  <c r="R26" i="40"/>
  <c r="R28" i="40"/>
  <c r="R8" i="40"/>
  <c r="U13" i="40"/>
  <c r="S15" i="40"/>
  <c r="Q17" i="40"/>
  <c r="X18" i="40"/>
  <c r="V20" i="40"/>
  <c r="T22" i="40"/>
  <c r="S24" i="40"/>
  <c r="S26" i="40"/>
  <c r="S28" i="40"/>
  <c r="S8" i="40"/>
  <c r="Q10" i="40"/>
  <c r="X11" i="40"/>
  <c r="V13" i="40"/>
  <c r="T15" i="40"/>
  <c r="W20" i="40"/>
  <c r="U22" i="40"/>
  <c r="T24" i="40"/>
  <c r="T26" i="40"/>
  <c r="T28" i="40"/>
  <c r="T8" i="40"/>
  <c r="R10" i="40"/>
  <c r="U15" i="40"/>
  <c r="S17" i="40"/>
  <c r="Q19" i="40"/>
  <c r="X20" i="40"/>
  <c r="V22" i="40"/>
  <c r="U24" i="40"/>
  <c r="U26" i="40"/>
  <c r="U28" i="40"/>
  <c r="X16" i="40"/>
  <c r="U8" i="40"/>
  <c r="S10" i="40"/>
  <c r="X13" i="40"/>
  <c r="V15" i="40"/>
  <c r="T17" i="40"/>
  <c r="R19" i="40"/>
  <c r="W22" i="40"/>
  <c r="V26" i="40"/>
  <c r="V28" i="40"/>
  <c r="W9" i="40"/>
  <c r="V8" i="40"/>
  <c r="T10" i="40"/>
  <c r="W15" i="40"/>
  <c r="U17" i="40"/>
  <c r="S19" i="40"/>
  <c r="W8" i="40"/>
  <c r="U10" i="40"/>
  <c r="X15" i="40"/>
  <c r="V17" i="40"/>
  <c r="T19" i="40"/>
  <c r="Q7" i="40"/>
  <c r="V10" i="40"/>
  <c r="T12" i="40"/>
  <c r="R14" i="40"/>
  <c r="W17" i="40"/>
  <c r="S21" i="40"/>
  <c r="Q23" i="40"/>
  <c r="Q25" i="40"/>
  <c r="Q27" i="40"/>
  <c r="Q29" i="40"/>
  <c r="U12" i="40"/>
  <c r="U7" i="39"/>
  <c r="S9" i="39"/>
  <c r="X12" i="39"/>
  <c r="V14" i="39"/>
  <c r="T16" i="39"/>
  <c r="R18" i="39"/>
  <c r="W21" i="39"/>
  <c r="T9" i="39"/>
  <c r="R11" i="39"/>
  <c r="U16" i="39"/>
  <c r="S18" i="39"/>
  <c r="Q20" i="39"/>
  <c r="W7" i="39"/>
  <c r="U9" i="39"/>
  <c r="S11" i="39"/>
  <c r="Q13" i="39"/>
  <c r="X14" i="39"/>
  <c r="V16" i="39"/>
  <c r="T18" i="39"/>
  <c r="R20" i="39"/>
  <c r="X7" i="39"/>
  <c r="V9" i="39"/>
  <c r="T11" i="39"/>
  <c r="R13" i="39"/>
  <c r="W16" i="39"/>
  <c r="U18" i="39"/>
  <c r="S20" i="39"/>
  <c r="W9" i="39"/>
  <c r="U11" i="39"/>
  <c r="S13" i="39"/>
  <c r="Q15" i="39"/>
  <c r="X16" i="39"/>
  <c r="V18" i="39"/>
  <c r="T20" i="39"/>
  <c r="Q8" i="39"/>
  <c r="V11" i="39"/>
  <c r="T13" i="39"/>
  <c r="R15" i="39"/>
  <c r="W18" i="39"/>
  <c r="U20" i="39"/>
  <c r="S22" i="39"/>
  <c r="R28" i="39"/>
  <c r="R8" i="39"/>
  <c r="U13" i="39"/>
  <c r="S15" i="39"/>
  <c r="Q17" i="39"/>
  <c r="V20" i="39"/>
  <c r="T22" i="39"/>
  <c r="S24" i="39"/>
  <c r="S26" i="39"/>
  <c r="S28" i="39"/>
  <c r="S8" i="39"/>
  <c r="Q10" i="39"/>
  <c r="X11" i="39"/>
  <c r="V13" i="39"/>
  <c r="T15" i="39"/>
  <c r="R17" i="39"/>
  <c r="W20" i="39"/>
  <c r="U22" i="39"/>
  <c r="T8" i="39"/>
  <c r="R10" i="39"/>
  <c r="W13" i="39"/>
  <c r="U15" i="39"/>
  <c r="S17" i="39"/>
  <c r="Q19" i="39"/>
  <c r="X20" i="39"/>
  <c r="V22" i="39"/>
  <c r="U28" i="39"/>
  <c r="W19" i="39"/>
  <c r="U8" i="39"/>
  <c r="S10" i="39"/>
  <c r="Q12" i="39"/>
  <c r="X13" i="39"/>
  <c r="V15" i="39"/>
  <c r="T17" i="39"/>
  <c r="R19" i="39"/>
  <c r="V8" i="39"/>
  <c r="T10" i="39"/>
  <c r="R12" i="39"/>
  <c r="W15" i="39"/>
  <c r="U17" i="39"/>
  <c r="S19" i="39"/>
  <c r="W8" i="39"/>
  <c r="U10" i="39"/>
  <c r="S12" i="39"/>
  <c r="X15" i="39"/>
  <c r="V17" i="39"/>
  <c r="T19" i="39"/>
  <c r="X19" i="39"/>
  <c r="Q7" i="39"/>
  <c r="X8" i="39"/>
  <c r="V10" i="39"/>
  <c r="T12" i="39"/>
  <c r="W17" i="39"/>
  <c r="U19" i="39"/>
  <c r="S14" i="39"/>
  <c r="U7" i="38"/>
  <c r="S9" i="38"/>
  <c r="Q11" i="38"/>
  <c r="X12" i="38"/>
  <c r="V14" i="38"/>
  <c r="T16" i="38"/>
  <c r="R18" i="38"/>
  <c r="W21" i="38"/>
  <c r="U23" i="38"/>
  <c r="U25" i="38"/>
  <c r="U27" i="38"/>
  <c r="U29" i="38"/>
  <c r="W12" i="38"/>
  <c r="X19" i="38"/>
  <c r="V7" i="38"/>
  <c r="T9" i="38"/>
  <c r="R11" i="38"/>
  <c r="U16" i="38"/>
  <c r="S18" i="38"/>
  <c r="Q20" i="38"/>
  <c r="V23" i="38"/>
  <c r="V25" i="38"/>
  <c r="V27" i="38"/>
  <c r="V29" i="38"/>
  <c r="W7" i="38"/>
  <c r="U9" i="38"/>
  <c r="S11" i="38"/>
  <c r="Q13" i="38"/>
  <c r="X14" i="38"/>
  <c r="V16" i="38"/>
  <c r="T18" i="38"/>
  <c r="R20" i="38"/>
  <c r="W23" i="38"/>
  <c r="W25" i="38"/>
  <c r="W27" i="38"/>
  <c r="W29" i="38"/>
  <c r="X7" i="38"/>
  <c r="V9" i="38"/>
  <c r="T11" i="38"/>
  <c r="R13" i="38"/>
  <c r="W16" i="38"/>
  <c r="U18" i="38"/>
  <c r="S20" i="38"/>
  <c r="Q22" i="38"/>
  <c r="X23" i="38"/>
  <c r="X25" i="38"/>
  <c r="X27" i="38"/>
  <c r="X29" i="38"/>
  <c r="W9" i="38"/>
  <c r="U11" i="38"/>
  <c r="S13" i="38"/>
  <c r="X16" i="38"/>
  <c r="V18" i="38"/>
  <c r="T20" i="38"/>
  <c r="R22" i="38"/>
  <c r="Q24" i="38"/>
  <c r="Q26" i="38"/>
  <c r="Q28" i="38"/>
  <c r="Q8" i="38"/>
  <c r="X9" i="38"/>
  <c r="V11" i="38"/>
  <c r="T13" i="38"/>
  <c r="R15" i="38"/>
  <c r="W18" i="38"/>
  <c r="U20" i="38"/>
  <c r="S22" i="38"/>
  <c r="R24" i="38"/>
  <c r="R26" i="38"/>
  <c r="R28" i="38"/>
  <c r="R8" i="38"/>
  <c r="W11" i="38"/>
  <c r="U13" i="38"/>
  <c r="S15" i="38"/>
  <c r="Q17" i="38"/>
  <c r="V20" i="38"/>
  <c r="T22" i="38"/>
  <c r="S24" i="38"/>
  <c r="S26" i="38"/>
  <c r="S28" i="38"/>
  <c r="S8" i="38"/>
  <c r="Q10" i="38"/>
  <c r="V13" i="38"/>
  <c r="T15" i="38"/>
  <c r="R17" i="38"/>
  <c r="W20" i="38"/>
  <c r="U22" i="38"/>
  <c r="T24" i="38"/>
  <c r="T26" i="38"/>
  <c r="T28" i="38"/>
  <c r="T8" i="38"/>
  <c r="R10" i="38"/>
  <c r="W13" i="38"/>
  <c r="S17" i="38"/>
  <c r="Q19" i="38"/>
  <c r="X20" i="38"/>
  <c r="S10" i="38"/>
  <c r="Q12" i="38"/>
  <c r="X13" i="38"/>
  <c r="V15" i="38"/>
  <c r="T17" i="38"/>
  <c r="R19" i="38"/>
  <c r="V8" i="38"/>
  <c r="T10" i="38"/>
  <c r="R12" i="38"/>
  <c r="W15" i="38"/>
  <c r="U17" i="38"/>
  <c r="S19" i="38"/>
  <c r="X22" i="38"/>
  <c r="W24" i="38"/>
  <c r="W26" i="38"/>
  <c r="W28" i="38"/>
  <c r="W19" i="38"/>
  <c r="W8" i="38"/>
  <c r="U10" i="38"/>
  <c r="S12" i="38"/>
  <c r="X15" i="38"/>
  <c r="V17" i="38"/>
  <c r="T19" i="38"/>
  <c r="Q7" i="38"/>
  <c r="V10" i="38"/>
  <c r="T12" i="38"/>
  <c r="W17" i="38"/>
  <c r="U19" i="38"/>
  <c r="S21" i="38"/>
  <c r="Q23" i="38"/>
  <c r="Q25" i="38"/>
  <c r="Q27" i="38"/>
  <c r="Q29" i="38"/>
  <c r="S14" i="38"/>
  <c r="Q16" i="38"/>
  <c r="T21" i="38"/>
  <c r="U21" i="37"/>
  <c r="S23" i="37"/>
  <c r="S25" i="37"/>
  <c r="S27" i="37"/>
  <c r="S29" i="37"/>
  <c r="T12" i="37"/>
  <c r="R14" i="37"/>
  <c r="R7" i="37"/>
  <c r="S7" i="37"/>
  <c r="Q9" i="37"/>
  <c r="X10" i="37"/>
  <c r="V12" i="37"/>
  <c r="T14" i="37"/>
  <c r="R16" i="37"/>
  <c r="T7" i="37"/>
  <c r="R9" i="37"/>
  <c r="U14" i="37"/>
  <c r="S16" i="37"/>
  <c r="Q18" i="37"/>
  <c r="X19" i="37"/>
  <c r="V21" i="37"/>
  <c r="T23" i="37"/>
  <c r="T25" i="37"/>
  <c r="T27" i="37"/>
  <c r="T29" i="37"/>
  <c r="W21" i="37"/>
  <c r="U23" i="37"/>
  <c r="U25" i="37"/>
  <c r="U27" i="37"/>
  <c r="U29" i="37"/>
  <c r="W14" i="37"/>
  <c r="U16" i="37"/>
  <c r="S18" i="37"/>
  <c r="Q20" i="37"/>
  <c r="X21" i="37"/>
  <c r="V23" i="37"/>
  <c r="V25" i="37"/>
  <c r="V27" i="37"/>
  <c r="V29" i="37"/>
  <c r="W29" i="37"/>
  <c r="W8" i="37"/>
  <c r="X15" i="37"/>
  <c r="X8" i="37"/>
  <c r="X12" i="37"/>
  <c r="V14" i="37"/>
  <c r="T16" i="37"/>
  <c r="W7" i="37"/>
  <c r="U9" i="37"/>
  <c r="X14" i="37"/>
  <c r="V16" i="37"/>
  <c r="T18" i="37"/>
  <c r="X7" i="37"/>
  <c r="V9" i="37"/>
  <c r="W16" i="37"/>
  <c r="U18" i="37"/>
  <c r="X29" i="37"/>
  <c r="Q7" i="37"/>
  <c r="V10" i="37"/>
  <c r="U7" i="37"/>
  <c r="S9" i="37"/>
  <c r="R18" i="37"/>
  <c r="T9" i="37"/>
  <c r="W9" i="37"/>
  <c r="U11" i="37"/>
  <c r="S13" i="37"/>
  <c r="Q15" i="37"/>
  <c r="X16" i="37"/>
  <c r="V18" i="37"/>
  <c r="W18" i="37"/>
  <c r="U20" i="37"/>
  <c r="S22" i="37"/>
  <c r="R24" i="37"/>
  <c r="R26" i="37"/>
  <c r="R28" i="37"/>
  <c r="U13" i="37"/>
  <c r="S15" i="37"/>
  <c r="Q17" i="37"/>
  <c r="X18" i="37"/>
  <c r="V20" i="37"/>
  <c r="T22" i="37"/>
  <c r="S24" i="37"/>
  <c r="S26" i="37"/>
  <c r="S28" i="37"/>
  <c r="T26" i="37"/>
  <c r="T28" i="37"/>
  <c r="Q8" i="37"/>
  <c r="X9" i="37"/>
  <c r="V11" i="37"/>
  <c r="T13" i="37"/>
  <c r="R15" i="37"/>
  <c r="S8" i="37"/>
  <c r="X11" i="37"/>
  <c r="V13" i="37"/>
  <c r="T15" i="37"/>
  <c r="R10" i="37"/>
  <c r="U15" i="37"/>
  <c r="S17" i="37"/>
  <c r="X20" i="37"/>
  <c r="Q29" i="37"/>
  <c r="U12" i="37"/>
  <c r="X8" i="36"/>
  <c r="S7" i="36"/>
  <c r="W9" i="36"/>
  <c r="I13" i="36"/>
  <c r="AC10" i="6" s="1"/>
  <c r="V21" i="36"/>
  <c r="V25" i="36"/>
  <c r="S12" i="36"/>
  <c r="W21" i="36"/>
  <c r="Q22" i="36"/>
  <c r="W25" i="36"/>
  <c r="I27" i="36"/>
  <c r="I6" i="36"/>
  <c r="AC20" i="6" s="1"/>
  <c r="R23" i="36"/>
  <c r="X25" i="36"/>
  <c r="Q26" i="36"/>
  <c r="S23" i="36"/>
  <c r="V23" i="36"/>
  <c r="U14" i="36"/>
  <c r="W23" i="36"/>
  <c r="S27" i="36"/>
  <c r="V12" i="36"/>
  <c r="R14" i="36"/>
  <c r="W26" i="36"/>
  <c r="T14" i="36"/>
  <c r="Q15" i="36"/>
  <c r="I19" i="36"/>
  <c r="AC4" i="6" s="1"/>
  <c r="X23" i="36"/>
  <c r="Q24" i="36"/>
  <c r="T27" i="36"/>
  <c r="W17" i="36"/>
  <c r="U19" i="36"/>
  <c r="I21" i="36"/>
  <c r="Q25" i="36"/>
  <c r="U27" i="36"/>
  <c r="V28" i="36"/>
  <c r="T23" i="36"/>
  <c r="V24" i="36"/>
  <c r="X15" i="36"/>
  <c r="X26" i="36"/>
  <c r="R16" i="36"/>
  <c r="S24" i="36"/>
  <c r="V27" i="36"/>
  <c r="S16" i="36"/>
  <c r="T20" i="36"/>
  <c r="W24" i="36"/>
  <c r="W27" i="36"/>
  <c r="I29" i="36"/>
  <c r="Q7" i="36"/>
  <c r="I8" i="36"/>
  <c r="AC3" i="6" s="1"/>
  <c r="X17" i="36"/>
  <c r="V19" i="36"/>
  <c r="I22" i="36"/>
  <c r="X24" i="36"/>
  <c r="R25" i="36"/>
  <c r="X27" i="36"/>
  <c r="Q28" i="36"/>
  <c r="R7" i="36"/>
  <c r="U21" i="36"/>
  <c r="R26" i="36"/>
  <c r="S26" i="36"/>
  <c r="U23" i="36"/>
  <c r="R27" i="36"/>
  <c r="W19" i="36"/>
  <c r="I23" i="36"/>
  <c r="S25" i="36"/>
  <c r="I26" i="36"/>
  <c r="I22" i="35"/>
  <c r="I12" i="35"/>
  <c r="AB4" i="6" s="1"/>
  <c r="U7" i="36"/>
  <c r="Q11" i="36"/>
  <c r="X12" i="36"/>
  <c r="V14" i="36"/>
  <c r="T16" i="36"/>
  <c r="R18" i="36"/>
  <c r="V7" i="36"/>
  <c r="T9" i="36"/>
  <c r="R11" i="36"/>
  <c r="W14" i="36"/>
  <c r="U16" i="36"/>
  <c r="S18" i="36"/>
  <c r="Q20" i="36"/>
  <c r="X21" i="36"/>
  <c r="V29" i="36"/>
  <c r="S9" i="36"/>
  <c r="W7" i="36"/>
  <c r="U9" i="36"/>
  <c r="S11" i="36"/>
  <c r="Q13" i="36"/>
  <c r="X14" i="36"/>
  <c r="V16" i="36"/>
  <c r="T18" i="36"/>
  <c r="R20" i="36"/>
  <c r="W29" i="36"/>
  <c r="X10" i="36"/>
  <c r="T7" i="36"/>
  <c r="R9" i="36"/>
  <c r="W12" i="36"/>
  <c r="S13" i="36"/>
  <c r="V18" i="36"/>
  <c r="U20" i="36"/>
  <c r="S8" i="36"/>
  <c r="Q10" i="36"/>
  <c r="X11" i="36"/>
  <c r="V13" i="36"/>
  <c r="T15" i="36"/>
  <c r="R17" i="36"/>
  <c r="W20" i="36"/>
  <c r="U22" i="36"/>
  <c r="T24" i="36"/>
  <c r="T26" i="36"/>
  <c r="T28" i="36"/>
  <c r="X19" i="36"/>
  <c r="V9" i="36"/>
  <c r="T11" i="36"/>
  <c r="W16" i="36"/>
  <c r="U18" i="36"/>
  <c r="U11" i="36"/>
  <c r="Q8" i="36"/>
  <c r="X9" i="36"/>
  <c r="V11" i="36"/>
  <c r="T13" i="36"/>
  <c r="R15" i="36"/>
  <c r="W18" i="36"/>
  <c r="S22" i="36"/>
  <c r="R8" i="36"/>
  <c r="W11" i="36"/>
  <c r="U13" i="36"/>
  <c r="S15" i="36"/>
  <c r="Q17" i="36"/>
  <c r="X18" i="36"/>
  <c r="V20" i="36"/>
  <c r="T22" i="36"/>
  <c r="T8" i="36"/>
  <c r="R10" i="36"/>
  <c r="W13" i="36"/>
  <c r="U15" i="36"/>
  <c r="S17" i="36"/>
  <c r="Q19" i="36"/>
  <c r="X20" i="36"/>
  <c r="V22" i="36"/>
  <c r="U24" i="36"/>
  <c r="U26" i="36"/>
  <c r="U28" i="36"/>
  <c r="U8" i="36"/>
  <c r="S10" i="36"/>
  <c r="Q12" i="36"/>
  <c r="X13" i="36"/>
  <c r="V15" i="36"/>
  <c r="T17" i="36"/>
  <c r="R19" i="36"/>
  <c r="W22" i="36"/>
  <c r="R13" i="36"/>
  <c r="W15" i="36"/>
  <c r="U17" i="36"/>
  <c r="S19" i="36"/>
  <c r="Q21" i="36"/>
  <c r="X22" i="36"/>
  <c r="X7" i="36"/>
  <c r="S20" i="36"/>
  <c r="X16" i="36"/>
  <c r="R22" i="36"/>
  <c r="V8" i="36"/>
  <c r="T10" i="36"/>
  <c r="R12" i="36"/>
  <c r="W8" i="36"/>
  <c r="U10" i="36"/>
  <c r="V17" i="36"/>
  <c r="T19" i="36"/>
  <c r="R21" i="36"/>
  <c r="I6" i="33"/>
  <c r="AA13" i="6" s="1"/>
  <c r="I23" i="33"/>
  <c r="I24" i="33"/>
  <c r="I15" i="33"/>
  <c r="AA7" i="6" s="1"/>
  <c r="I25" i="33"/>
  <c r="I11" i="33"/>
  <c r="AA14" i="6" s="1"/>
  <c r="I8" i="33"/>
  <c r="AA12" i="6" s="1"/>
  <c r="I26" i="34"/>
  <c r="I28" i="34"/>
  <c r="I24" i="34"/>
  <c r="I6" i="34"/>
  <c r="Z15" i="6" s="1"/>
  <c r="I27" i="34"/>
  <c r="I11" i="34"/>
  <c r="Z24" i="6" s="1"/>
  <c r="I19" i="34"/>
  <c r="Z21" i="6" s="1"/>
  <c r="I16" i="34"/>
  <c r="Z7" i="6" s="1"/>
  <c r="I9" i="34"/>
  <c r="Z9" i="6" s="1"/>
  <c r="I29" i="34"/>
  <c r="I6" i="35"/>
  <c r="AB7" i="6" s="1"/>
  <c r="I9" i="35"/>
  <c r="AB10" i="6" s="1"/>
  <c r="I13" i="35"/>
  <c r="AB15" i="6" s="1"/>
  <c r="I19" i="35"/>
  <c r="I29" i="35"/>
  <c r="I24" i="35"/>
  <c r="S7" i="35"/>
  <c r="Q9" i="35"/>
  <c r="X10" i="35"/>
  <c r="V12" i="35"/>
  <c r="T14" i="35"/>
  <c r="R16" i="35"/>
  <c r="O18" i="35"/>
  <c r="H18" i="35" s="1"/>
  <c r="I18" i="35" s="1"/>
  <c r="W19" i="35"/>
  <c r="U21" i="35"/>
  <c r="S23" i="35"/>
  <c r="S25" i="35"/>
  <c r="S27" i="35"/>
  <c r="W10" i="35"/>
  <c r="R9" i="35"/>
  <c r="O11" i="35"/>
  <c r="H11" i="35" s="1"/>
  <c r="I11" i="35" s="1"/>
  <c r="AB8" i="6" s="1"/>
  <c r="W12" i="35"/>
  <c r="U14" i="35"/>
  <c r="S16" i="35"/>
  <c r="Q18" i="35"/>
  <c r="V21" i="35"/>
  <c r="T23" i="35"/>
  <c r="T25" i="35"/>
  <c r="T27" i="35"/>
  <c r="R7" i="35"/>
  <c r="U12" i="35"/>
  <c r="S14" i="35"/>
  <c r="Q16" i="35"/>
  <c r="X17" i="35"/>
  <c r="U7" i="35"/>
  <c r="S9" i="35"/>
  <c r="Q11" i="35"/>
  <c r="X12" i="35"/>
  <c r="V14" i="35"/>
  <c r="T16" i="35"/>
  <c r="R18" i="35"/>
  <c r="O20" i="35"/>
  <c r="H20" i="35" s="1"/>
  <c r="I20" i="35" s="1"/>
  <c r="U29" i="35"/>
  <c r="V7" i="35"/>
  <c r="T9" i="35"/>
  <c r="R11" i="35"/>
  <c r="W14" i="35"/>
  <c r="U16" i="35"/>
  <c r="S18" i="35"/>
  <c r="X14" i="35"/>
  <c r="V16" i="35"/>
  <c r="Q8" i="35"/>
  <c r="V11" i="35"/>
  <c r="T13" i="35"/>
  <c r="R15" i="35"/>
  <c r="O17" i="35"/>
  <c r="H17" i="35" s="1"/>
  <c r="I17" i="35" s="1"/>
  <c r="W18" i="35"/>
  <c r="U20" i="35"/>
  <c r="S22" i="35"/>
  <c r="R24" i="35"/>
  <c r="R26" i="35"/>
  <c r="R28" i="35"/>
  <c r="W9" i="35"/>
  <c r="R8" i="35"/>
  <c r="O10" i="35"/>
  <c r="H10" i="35" s="1"/>
  <c r="I10" i="35" s="1"/>
  <c r="AB24" i="6" s="1"/>
  <c r="W11" i="35"/>
  <c r="U13" i="35"/>
  <c r="S15" i="35"/>
  <c r="Q17" i="35"/>
  <c r="V20" i="35"/>
  <c r="T22" i="35"/>
  <c r="S24" i="35"/>
  <c r="S26" i="35"/>
  <c r="S28" i="35"/>
  <c r="O8" i="35"/>
  <c r="H8" i="35" s="1"/>
  <c r="I8" i="35" s="1"/>
  <c r="AB6" i="6" s="1"/>
  <c r="S8" i="35"/>
  <c r="Q10" i="35"/>
  <c r="X11" i="35"/>
  <c r="V13" i="35"/>
  <c r="T15" i="35"/>
  <c r="R17" i="35"/>
  <c r="W20" i="35"/>
  <c r="U22" i="35"/>
  <c r="T24" i="35"/>
  <c r="T26" i="35"/>
  <c r="T28" i="35"/>
  <c r="T8" i="35"/>
  <c r="R10" i="35"/>
  <c r="S17" i="35"/>
  <c r="V22" i="35"/>
  <c r="U24" i="35"/>
  <c r="U26" i="35"/>
  <c r="U28" i="35"/>
  <c r="U8" i="35"/>
  <c r="S10" i="35"/>
  <c r="X13" i="35"/>
  <c r="T17" i="35"/>
  <c r="X16" i="35"/>
  <c r="V8" i="35"/>
  <c r="T10" i="35"/>
  <c r="W15" i="35"/>
  <c r="U17" i="35"/>
  <c r="W8" i="35"/>
  <c r="U10" i="35"/>
  <c r="X15" i="35"/>
  <c r="V17" i="35"/>
  <c r="Q7" i="35"/>
  <c r="I7" i="34"/>
  <c r="Z6" i="6" s="1"/>
  <c r="W16" i="34"/>
  <c r="U13" i="34"/>
  <c r="V8" i="34"/>
  <c r="T10" i="34"/>
  <c r="Q7" i="34"/>
  <c r="X8" i="34"/>
  <c r="V10" i="34"/>
  <c r="T12" i="34"/>
  <c r="W17" i="34"/>
  <c r="S7" i="34"/>
  <c r="Q9" i="34"/>
  <c r="X10" i="34"/>
  <c r="V12" i="34"/>
  <c r="T14" i="34"/>
  <c r="R16" i="34"/>
  <c r="W19" i="34"/>
  <c r="U21" i="34"/>
  <c r="S23" i="34"/>
  <c r="S25" i="34"/>
  <c r="S27" i="34"/>
  <c r="S29" i="34"/>
  <c r="T7" i="34"/>
  <c r="R9" i="34"/>
  <c r="W12" i="34"/>
  <c r="U14" i="34"/>
  <c r="S16" i="34"/>
  <c r="Q18" i="34"/>
  <c r="X19" i="34"/>
  <c r="V21" i="34"/>
  <c r="T23" i="34"/>
  <c r="T25" i="34"/>
  <c r="T27" i="34"/>
  <c r="T29" i="34"/>
  <c r="U10" i="34"/>
  <c r="U7" i="34"/>
  <c r="S9" i="34"/>
  <c r="Q11" i="34"/>
  <c r="X12" i="34"/>
  <c r="V14" i="34"/>
  <c r="T16" i="34"/>
  <c r="R18" i="34"/>
  <c r="W21" i="34"/>
  <c r="U23" i="34"/>
  <c r="U25" i="34"/>
  <c r="U27" i="34"/>
  <c r="U29" i="34"/>
  <c r="S15" i="34"/>
  <c r="W8" i="34"/>
  <c r="V7" i="34"/>
  <c r="T9" i="34"/>
  <c r="R11" i="34"/>
  <c r="O13" i="34"/>
  <c r="H13" i="34" s="1"/>
  <c r="I13" i="34" s="1"/>
  <c r="Z14" i="6" s="1"/>
  <c r="W14" i="34"/>
  <c r="U16" i="34"/>
  <c r="S18" i="34"/>
  <c r="Q20" i="34"/>
  <c r="X21" i="34"/>
  <c r="V23" i="34"/>
  <c r="V25" i="34"/>
  <c r="V27" i="34"/>
  <c r="V29" i="34"/>
  <c r="W7" i="34"/>
  <c r="U9" i="34"/>
  <c r="S11" i="34"/>
  <c r="X14" i="34"/>
  <c r="V16" i="34"/>
  <c r="W29" i="34"/>
  <c r="X16" i="34"/>
  <c r="V18" i="34"/>
  <c r="O8" i="34"/>
  <c r="H8" i="34" s="1"/>
  <c r="I8" i="34" s="1"/>
  <c r="Z5" i="6" s="1"/>
  <c r="W9" i="34"/>
  <c r="U11" i="34"/>
  <c r="Q8" i="34"/>
  <c r="X9" i="34"/>
  <c r="V11" i="34"/>
  <c r="T13" i="34"/>
  <c r="R15" i="34"/>
  <c r="O17" i="34"/>
  <c r="H17" i="34" s="1"/>
  <c r="I17" i="34" s="1"/>
  <c r="Z11" i="6" s="1"/>
  <c r="U20" i="34"/>
  <c r="S22" i="34"/>
  <c r="R24" i="34"/>
  <c r="R26" i="34"/>
  <c r="R28" i="34"/>
  <c r="Q17" i="34"/>
  <c r="S8" i="34"/>
  <c r="Q10" i="34"/>
  <c r="X11" i="34"/>
  <c r="V13" i="34"/>
  <c r="T15" i="34"/>
  <c r="R17" i="34"/>
  <c r="W20" i="34"/>
  <c r="U22" i="34"/>
  <c r="T24" i="34"/>
  <c r="T26" i="34"/>
  <c r="T28" i="34"/>
  <c r="T8" i="34"/>
  <c r="R10" i="34"/>
  <c r="O12" i="34"/>
  <c r="H12" i="34" s="1"/>
  <c r="I12" i="34" s="1"/>
  <c r="Z8" i="6" s="1"/>
  <c r="U15" i="34"/>
  <c r="S17" i="34"/>
  <c r="X20" i="34"/>
  <c r="U24" i="34"/>
  <c r="U26" i="34"/>
  <c r="W11" i="34"/>
  <c r="S10" i="34"/>
  <c r="Q12" i="34"/>
  <c r="X13" i="34"/>
  <c r="V15" i="34"/>
  <c r="T17" i="34"/>
  <c r="R12" i="34"/>
  <c r="W15" i="34"/>
  <c r="U17" i="34"/>
  <c r="S12" i="34"/>
  <c r="X15" i="34"/>
  <c r="V17" i="34"/>
  <c r="I26" i="33"/>
  <c r="I12" i="33"/>
  <c r="AA21" i="6" s="1"/>
  <c r="I22" i="33"/>
  <c r="I13" i="33"/>
  <c r="AA17" i="6" s="1"/>
  <c r="I9" i="33"/>
  <c r="AA9" i="6" s="1"/>
  <c r="I21" i="33"/>
  <c r="I7" i="33"/>
  <c r="AA5" i="6" s="1"/>
  <c r="O18" i="33"/>
  <c r="H18" i="33" s="1"/>
  <c r="I18" i="33" s="1"/>
  <c r="AA4" i="6" s="1"/>
  <c r="W19" i="33"/>
  <c r="U21" i="33"/>
  <c r="S23" i="33"/>
  <c r="S25" i="33"/>
  <c r="S27" i="33"/>
  <c r="S29" i="33"/>
  <c r="W12" i="33"/>
  <c r="U14" i="33"/>
  <c r="S16" i="33"/>
  <c r="Q18" i="33"/>
  <c r="X19" i="33"/>
  <c r="V21" i="33"/>
  <c r="T23" i="33"/>
  <c r="T25" i="33"/>
  <c r="T27" i="33"/>
  <c r="T29" i="33"/>
  <c r="W21" i="33"/>
  <c r="U23" i="33"/>
  <c r="U25" i="33"/>
  <c r="U27" i="33"/>
  <c r="U29" i="33"/>
  <c r="W14" i="33"/>
  <c r="U16" i="33"/>
  <c r="S18" i="33"/>
  <c r="X21" i="33"/>
  <c r="V23" i="33"/>
  <c r="V25" i="33"/>
  <c r="V27" i="33"/>
  <c r="V29" i="33"/>
  <c r="W29" i="33"/>
  <c r="V7" i="33"/>
  <c r="T9" i="33"/>
  <c r="W7" i="33"/>
  <c r="U9" i="33"/>
  <c r="V9" i="33"/>
  <c r="W16" i="33"/>
  <c r="U18" i="33"/>
  <c r="O17" i="33"/>
  <c r="H17" i="33" s="1"/>
  <c r="I17" i="33" s="1"/>
  <c r="AA11" i="6" s="1"/>
  <c r="W18" i="33"/>
  <c r="U20" i="33"/>
  <c r="S22" i="33"/>
  <c r="R24" i="33"/>
  <c r="R26" i="33"/>
  <c r="R28" i="33"/>
  <c r="O10" i="33"/>
  <c r="H10" i="33" s="1"/>
  <c r="I10" i="33" s="1"/>
  <c r="AA10" i="6" s="1"/>
  <c r="W11" i="33"/>
  <c r="U13" i="33"/>
  <c r="S15" i="33"/>
  <c r="Q17" i="33"/>
  <c r="X18" i="33"/>
  <c r="V20" i="33"/>
  <c r="T22" i="33"/>
  <c r="S24" i="33"/>
  <c r="S26" i="33"/>
  <c r="O19" i="33"/>
  <c r="H19" i="33" s="1"/>
  <c r="I19" i="33" s="1"/>
  <c r="AA25" i="6" s="1"/>
  <c r="W20" i="33"/>
  <c r="U22" i="33"/>
  <c r="T24" i="33"/>
  <c r="T26" i="33"/>
  <c r="T28" i="33"/>
  <c r="W13" i="33"/>
  <c r="U15" i="33"/>
  <c r="S17" i="33"/>
  <c r="X20" i="33"/>
  <c r="V22" i="33"/>
  <c r="U24" i="33"/>
  <c r="U26" i="33"/>
  <c r="U28" i="33"/>
  <c r="S8" i="33"/>
  <c r="V13" i="33"/>
  <c r="T15" i="33"/>
  <c r="T8" i="33"/>
  <c r="R10" i="33"/>
  <c r="U8" i="33"/>
  <c r="S10" i="33"/>
  <c r="X13" i="33"/>
  <c r="V15" i="33"/>
  <c r="T17" i="33"/>
  <c r="Q8" i="33"/>
  <c r="X9" i="33"/>
  <c r="R8" i="33"/>
  <c r="Q10" i="33"/>
  <c r="X11" i="33"/>
  <c r="R17" i="33"/>
  <c r="V8" i="33"/>
  <c r="T10" i="33"/>
  <c r="W15" i="33"/>
  <c r="U17" i="33"/>
  <c r="W8" i="33"/>
  <c r="U10" i="33"/>
  <c r="X15" i="33"/>
  <c r="X8" i="33"/>
  <c r="V10" i="33"/>
  <c r="Q29" i="33"/>
  <c r="V11" i="2"/>
  <c r="V4" i="2"/>
  <c r="V20" i="2"/>
  <c r="V18" i="2"/>
  <c r="V12" i="2"/>
  <c r="V17" i="2"/>
  <c r="V14" i="2"/>
  <c r="V24" i="2"/>
  <c r="V25" i="2"/>
  <c r="V26" i="2"/>
  <c r="X4" i="2"/>
  <c r="X13" i="2"/>
  <c r="X16" i="2"/>
  <c r="X20" i="2"/>
  <c r="X14" i="2"/>
  <c r="X22" i="2"/>
  <c r="X21" i="2"/>
  <c r="X25" i="2"/>
  <c r="X26" i="2"/>
  <c r="X25" i="6"/>
  <c r="X5" i="6"/>
  <c r="X12" i="6"/>
  <c r="X18" i="6"/>
  <c r="X22" i="6"/>
  <c r="X21" i="6"/>
  <c r="X15" i="6"/>
  <c r="X20" i="6"/>
  <c r="I14" i="35" l="1"/>
  <c r="AB13" i="6" s="1"/>
  <c r="W5" i="2"/>
  <c r="W11" i="2"/>
  <c r="W16" i="2"/>
  <c r="W20" i="2"/>
  <c r="W12" i="2"/>
  <c r="W15" i="2"/>
  <c r="W14" i="2"/>
  <c r="W22" i="2"/>
  <c r="W21" i="2"/>
  <c r="W25" i="2"/>
  <c r="W26" i="2"/>
  <c r="W3" i="2"/>
  <c r="W4" i="6"/>
  <c r="W11" i="6"/>
  <c r="W18" i="6"/>
  <c r="W13" i="6"/>
  <c r="W14" i="6"/>
  <c r="W22" i="6"/>
  <c r="W21" i="6"/>
  <c r="W15" i="6"/>
  <c r="W20" i="6"/>
  <c r="W3" i="6"/>
  <c r="V11" i="6"/>
  <c r="V5" i="6"/>
  <c r="V14" i="6"/>
  <c r="V22" i="6"/>
  <c r="V17" i="6"/>
  <c r="V19" i="6"/>
  <c r="V15" i="6"/>
  <c r="V24" i="6"/>
  <c r="L9" i="3"/>
  <c r="L10" i="3"/>
  <c r="L3" i="3"/>
  <c r="L6" i="3"/>
  <c r="L7" i="3"/>
  <c r="L8" i="3"/>
  <c r="L5" i="3"/>
  <c r="L11" i="3"/>
  <c r="L12" i="3"/>
  <c r="L14" i="3"/>
  <c r="L13" i="3"/>
  <c r="L20" i="3"/>
  <c r="L19" i="3"/>
  <c r="L17" i="3"/>
  <c r="L16" i="3"/>
  <c r="L22" i="3"/>
  <c r="L25" i="3"/>
  <c r="L18" i="3"/>
  <c r="L21" i="3"/>
  <c r="L26" i="3"/>
  <c r="L23" i="3"/>
  <c r="L24" i="3"/>
  <c r="L15" i="3"/>
  <c r="L4" i="3"/>
  <c r="AH29" i="32" l="1"/>
  <c r="AG29" i="32"/>
  <c r="AF29" i="32"/>
  <c r="AE29" i="32"/>
  <c r="AD29" i="32"/>
  <c r="AC29" i="32"/>
  <c r="AB29" i="32"/>
  <c r="AA29" i="32"/>
  <c r="Z29" i="32"/>
  <c r="Y29" i="32"/>
  <c r="O29" i="32"/>
  <c r="N29" i="32"/>
  <c r="L29" i="32"/>
  <c r="R29" i="32" s="1"/>
  <c r="H29" i="32"/>
  <c r="G29" i="32"/>
  <c r="I29" i="32" s="1"/>
  <c r="AH28" i="32"/>
  <c r="AG28" i="32"/>
  <c r="AF28" i="32"/>
  <c r="AE28" i="32"/>
  <c r="AD28" i="32"/>
  <c r="AC28" i="32"/>
  <c r="AB28" i="32"/>
  <c r="AA28" i="32"/>
  <c r="Z28" i="32"/>
  <c r="Y28" i="32"/>
  <c r="O28" i="32"/>
  <c r="N28" i="32"/>
  <c r="L28" i="32"/>
  <c r="H28" i="32"/>
  <c r="G28" i="32"/>
  <c r="AH27" i="32"/>
  <c r="AG27" i="32"/>
  <c r="AF27" i="32"/>
  <c r="AE27" i="32"/>
  <c r="AD27" i="32"/>
  <c r="AC27" i="32"/>
  <c r="AB27" i="32"/>
  <c r="AA27" i="32"/>
  <c r="Z27" i="32"/>
  <c r="Y27" i="32"/>
  <c r="O27" i="32"/>
  <c r="N27" i="32"/>
  <c r="L27" i="32"/>
  <c r="H27" i="32"/>
  <c r="G27" i="32"/>
  <c r="AH26" i="32"/>
  <c r="AG26" i="32"/>
  <c r="AF26" i="32"/>
  <c r="AE26" i="32"/>
  <c r="AD26" i="32"/>
  <c r="AC26" i="32"/>
  <c r="AB26" i="32"/>
  <c r="AA26" i="32"/>
  <c r="Z26" i="32"/>
  <c r="Y26" i="32"/>
  <c r="O26" i="32"/>
  <c r="N26" i="32"/>
  <c r="L26" i="32"/>
  <c r="H26" i="32"/>
  <c r="G26" i="32"/>
  <c r="AH25" i="32"/>
  <c r="AG25" i="32"/>
  <c r="AF25" i="32"/>
  <c r="AE25" i="32"/>
  <c r="AD25" i="32"/>
  <c r="AC25" i="32"/>
  <c r="AB25" i="32"/>
  <c r="AA25" i="32"/>
  <c r="Z25" i="32"/>
  <c r="Y25" i="32"/>
  <c r="O25" i="32"/>
  <c r="N25" i="32"/>
  <c r="L25" i="32"/>
  <c r="H25" i="32"/>
  <c r="G25" i="32"/>
  <c r="AH24" i="32"/>
  <c r="AG24" i="32"/>
  <c r="AF24" i="32"/>
  <c r="AE24" i="32"/>
  <c r="AD24" i="32"/>
  <c r="AC24" i="32"/>
  <c r="AB24" i="32"/>
  <c r="AA24" i="32"/>
  <c r="Z24" i="32"/>
  <c r="Y24" i="32"/>
  <c r="O24" i="32"/>
  <c r="N24" i="32"/>
  <c r="L24" i="32"/>
  <c r="H24" i="32"/>
  <c r="G24" i="32"/>
  <c r="AH23" i="32"/>
  <c r="AG23" i="32"/>
  <c r="AF23" i="32"/>
  <c r="AE23" i="32"/>
  <c r="AD23" i="32"/>
  <c r="AC23" i="32"/>
  <c r="AB23" i="32"/>
  <c r="AA23" i="32"/>
  <c r="Z23" i="32"/>
  <c r="Y23" i="32"/>
  <c r="O23" i="32"/>
  <c r="N23" i="32"/>
  <c r="F23" i="32" s="1"/>
  <c r="L23" i="32"/>
  <c r="H23" i="32"/>
  <c r="G23" i="32"/>
  <c r="AH22" i="32"/>
  <c r="AG22" i="32"/>
  <c r="AF22" i="32"/>
  <c r="AE22" i="32"/>
  <c r="AD22" i="32"/>
  <c r="AC22" i="32"/>
  <c r="AB22" i="32"/>
  <c r="AA22" i="32"/>
  <c r="Z22" i="32"/>
  <c r="Y22" i="32"/>
  <c r="O22" i="32"/>
  <c r="N22" i="32"/>
  <c r="F22" i="32" s="1"/>
  <c r="L22" i="32"/>
  <c r="H22" i="32"/>
  <c r="G22" i="32"/>
  <c r="AH21" i="32"/>
  <c r="AG21" i="32"/>
  <c r="AF21" i="32"/>
  <c r="AE21" i="32"/>
  <c r="AD21" i="32"/>
  <c r="AC21" i="32"/>
  <c r="AB21" i="32"/>
  <c r="AA21" i="32"/>
  <c r="Z21" i="32"/>
  <c r="Y21" i="32"/>
  <c r="N21" i="32"/>
  <c r="F21" i="32" s="1"/>
  <c r="Y19" i="2" s="1"/>
  <c r="L21" i="32"/>
  <c r="G21" i="32"/>
  <c r="AH20" i="32"/>
  <c r="AG20" i="32"/>
  <c r="AF20" i="32"/>
  <c r="AE20" i="32"/>
  <c r="AD20" i="32"/>
  <c r="AC20" i="32"/>
  <c r="AB20" i="32"/>
  <c r="AA20" i="32"/>
  <c r="Z20" i="32"/>
  <c r="Y20" i="32"/>
  <c r="N20" i="32"/>
  <c r="F20" i="32" s="1"/>
  <c r="Y10" i="2" s="1"/>
  <c r="L20" i="32"/>
  <c r="O20" i="32" s="1"/>
  <c r="H20" i="32" s="1"/>
  <c r="G20" i="32"/>
  <c r="AH19" i="32"/>
  <c r="AG19" i="32"/>
  <c r="AF19" i="32"/>
  <c r="AE19" i="32"/>
  <c r="AD19" i="32"/>
  <c r="AC19" i="32"/>
  <c r="AB19" i="32"/>
  <c r="AA19" i="32"/>
  <c r="Z19" i="32"/>
  <c r="Y19" i="32"/>
  <c r="N19" i="32"/>
  <c r="F19" i="32" s="1"/>
  <c r="Y21" i="2" s="1"/>
  <c r="L19" i="32"/>
  <c r="O19" i="32" s="1"/>
  <c r="H19" i="32" s="1"/>
  <c r="G19" i="32"/>
  <c r="AH18" i="32"/>
  <c r="AG18" i="32"/>
  <c r="AF18" i="32"/>
  <c r="AE18" i="32"/>
  <c r="AD18" i="32"/>
  <c r="AC18" i="32"/>
  <c r="AB18" i="32"/>
  <c r="AA18" i="32"/>
  <c r="Z18" i="32"/>
  <c r="Y18" i="32"/>
  <c r="N18" i="32"/>
  <c r="F18" i="32" s="1"/>
  <c r="Y9" i="2" s="1"/>
  <c r="L18" i="32"/>
  <c r="O18" i="32" s="1"/>
  <c r="H18" i="32" s="1"/>
  <c r="G18" i="32"/>
  <c r="AH17" i="32"/>
  <c r="AG17" i="32"/>
  <c r="AF17" i="32"/>
  <c r="AE17" i="32"/>
  <c r="AD17" i="32"/>
  <c r="AC17" i="32"/>
  <c r="AB17" i="32"/>
  <c r="AA17" i="32"/>
  <c r="Z17" i="32"/>
  <c r="Y17" i="32"/>
  <c r="N17" i="32"/>
  <c r="F17" i="32" s="1"/>
  <c r="Y17" i="2" s="1"/>
  <c r="L17" i="32"/>
  <c r="G17" i="32"/>
  <c r="AH16" i="32"/>
  <c r="AG16" i="32"/>
  <c r="AF16" i="32"/>
  <c r="AE16" i="32"/>
  <c r="AD16" i="32"/>
  <c r="AC16" i="32"/>
  <c r="AB16" i="32"/>
  <c r="AA16" i="32"/>
  <c r="Z16" i="32"/>
  <c r="Y16" i="32"/>
  <c r="N16" i="32"/>
  <c r="F16" i="32" s="1"/>
  <c r="Y24" i="2" s="1"/>
  <c r="L16" i="32"/>
  <c r="O16" i="32" s="1"/>
  <c r="H16" i="32" s="1"/>
  <c r="G16" i="32"/>
  <c r="AH15" i="32"/>
  <c r="AG15" i="32"/>
  <c r="AF15" i="32"/>
  <c r="AE15" i="32"/>
  <c r="AD15" i="32"/>
  <c r="AC15" i="32"/>
  <c r="AB15" i="32"/>
  <c r="AA15" i="32"/>
  <c r="Z15" i="32"/>
  <c r="Y15" i="32"/>
  <c r="N15" i="32"/>
  <c r="F15" i="32" s="1"/>
  <c r="Y8" i="2" s="1"/>
  <c r="L15" i="32"/>
  <c r="O15" i="32" s="1"/>
  <c r="H15" i="32" s="1"/>
  <c r="G15" i="32"/>
  <c r="AH14" i="32"/>
  <c r="AG14" i="32"/>
  <c r="AF14" i="32"/>
  <c r="AE14" i="32"/>
  <c r="AD14" i="32"/>
  <c r="AC14" i="32"/>
  <c r="AB14" i="32"/>
  <c r="AA14" i="32"/>
  <c r="Z14" i="32"/>
  <c r="Y14" i="32"/>
  <c r="N14" i="32"/>
  <c r="F14" i="32" s="1"/>
  <c r="Y11" i="2" s="1"/>
  <c r="L14" i="32"/>
  <c r="O14" i="32" s="1"/>
  <c r="H14" i="32" s="1"/>
  <c r="G14" i="32"/>
  <c r="AH13" i="32"/>
  <c r="AG13" i="32"/>
  <c r="AF13" i="32"/>
  <c r="AE13" i="32"/>
  <c r="AD13" i="32"/>
  <c r="AC13" i="32"/>
  <c r="AB13" i="32"/>
  <c r="AA13" i="32"/>
  <c r="Z13" i="32"/>
  <c r="Y13" i="32"/>
  <c r="N13" i="32"/>
  <c r="F13" i="32" s="1"/>
  <c r="Y22" i="2" s="1"/>
  <c r="L13" i="32"/>
  <c r="O13" i="32" s="1"/>
  <c r="H13" i="32" s="1"/>
  <c r="G13" i="32"/>
  <c r="AH12" i="32"/>
  <c r="AG12" i="32"/>
  <c r="AF12" i="32"/>
  <c r="AE12" i="32"/>
  <c r="AD12" i="32"/>
  <c r="AC12" i="32"/>
  <c r="AB12" i="32"/>
  <c r="AA12" i="32"/>
  <c r="Z12" i="32"/>
  <c r="Y12" i="32"/>
  <c r="N12" i="32"/>
  <c r="F12" i="32" s="1"/>
  <c r="Y7" i="2" s="1"/>
  <c r="L12" i="32"/>
  <c r="G12" i="32"/>
  <c r="AH11" i="32"/>
  <c r="AG11" i="32"/>
  <c r="AF11" i="32"/>
  <c r="AE11" i="32"/>
  <c r="AD11" i="32"/>
  <c r="AC11" i="32"/>
  <c r="AB11" i="32"/>
  <c r="AA11" i="32"/>
  <c r="Z11" i="32"/>
  <c r="Y11" i="32"/>
  <c r="N11" i="32"/>
  <c r="F11" i="32" s="1"/>
  <c r="Y15" i="2" s="1"/>
  <c r="L11" i="32"/>
  <c r="G11" i="32"/>
  <c r="AH10" i="32"/>
  <c r="AG10" i="32"/>
  <c r="AF10" i="32"/>
  <c r="AE10" i="32"/>
  <c r="AD10" i="32"/>
  <c r="AC10" i="32"/>
  <c r="AB10" i="32"/>
  <c r="AA10" i="32"/>
  <c r="Z10" i="32"/>
  <c r="Y10" i="32"/>
  <c r="N10" i="32"/>
  <c r="F10" i="32" s="1"/>
  <c r="Y3" i="2" s="1"/>
  <c r="L10" i="32"/>
  <c r="O10" i="32" s="1"/>
  <c r="H10" i="32" s="1"/>
  <c r="G10" i="32"/>
  <c r="AH9" i="32"/>
  <c r="AG9" i="32"/>
  <c r="AF9" i="32"/>
  <c r="AE9" i="32"/>
  <c r="AD9" i="32"/>
  <c r="AC9" i="32"/>
  <c r="AB9" i="32"/>
  <c r="AA9" i="32"/>
  <c r="Z9" i="32"/>
  <c r="Y9" i="32"/>
  <c r="N9" i="32"/>
  <c r="F9" i="32" s="1"/>
  <c r="Y23" i="2" s="1"/>
  <c r="L9" i="32"/>
  <c r="O9" i="32" s="1"/>
  <c r="H9" i="32" s="1"/>
  <c r="AH8" i="32"/>
  <c r="AG8" i="32"/>
  <c r="AF8" i="32"/>
  <c r="AE8" i="32"/>
  <c r="AD8" i="32"/>
  <c r="AC8" i="32"/>
  <c r="AB8" i="32"/>
  <c r="AA8" i="32"/>
  <c r="Z8" i="32"/>
  <c r="Y8" i="32"/>
  <c r="N8" i="32"/>
  <c r="F8" i="32" s="1"/>
  <c r="Y18" i="2" s="1"/>
  <c r="L8" i="32"/>
  <c r="O8" i="32" s="1"/>
  <c r="H8" i="32" s="1"/>
  <c r="G8" i="32"/>
  <c r="AH7" i="32"/>
  <c r="AG7" i="32"/>
  <c r="AF7" i="32"/>
  <c r="AE7" i="32"/>
  <c r="AD7" i="32"/>
  <c r="AC7" i="32"/>
  <c r="AB7" i="32"/>
  <c r="AA7" i="32"/>
  <c r="Z7" i="32"/>
  <c r="Y7" i="32"/>
  <c r="N7" i="32"/>
  <c r="F7" i="32" s="1"/>
  <c r="Y12" i="2" s="1"/>
  <c r="L7" i="32"/>
  <c r="G7" i="32"/>
  <c r="Z6" i="32"/>
  <c r="Y6" i="32"/>
  <c r="N6" i="32"/>
  <c r="F6" i="32" s="1"/>
  <c r="Y4" i="2" s="1"/>
  <c r="L6" i="32"/>
  <c r="O6" i="32" s="1"/>
  <c r="H6" i="32" s="1"/>
  <c r="G6" i="32"/>
  <c r="U16" i="2"/>
  <c r="U20" i="2"/>
  <c r="U12" i="2"/>
  <c r="U14" i="2"/>
  <c r="U19" i="2"/>
  <c r="U21" i="2"/>
  <c r="U23" i="2"/>
  <c r="U24" i="2"/>
  <c r="U25" i="2"/>
  <c r="U26" i="2"/>
  <c r="U18" i="6"/>
  <c r="U14" i="6"/>
  <c r="U22" i="6"/>
  <c r="U15" i="6"/>
  <c r="U16" i="6"/>
  <c r="U20" i="6"/>
  <c r="U23" i="6"/>
  <c r="U24" i="6"/>
  <c r="K9" i="3"/>
  <c r="K6" i="3"/>
  <c r="K10" i="3"/>
  <c r="K3" i="3"/>
  <c r="K8" i="3"/>
  <c r="K7" i="3"/>
  <c r="K11" i="3"/>
  <c r="K5" i="3"/>
  <c r="K14" i="3"/>
  <c r="K12" i="3"/>
  <c r="K13" i="3"/>
  <c r="K20" i="3"/>
  <c r="K16" i="3"/>
  <c r="K19" i="3"/>
  <c r="K17" i="3"/>
  <c r="K22" i="3"/>
  <c r="K25" i="3"/>
  <c r="K18" i="3"/>
  <c r="K21" i="3"/>
  <c r="K26" i="3"/>
  <c r="K23" i="3"/>
  <c r="K24" i="3"/>
  <c r="K15" i="3"/>
  <c r="K4" i="3"/>
  <c r="I27" i="32" l="1"/>
  <c r="I24" i="32"/>
  <c r="T26" i="32"/>
  <c r="R25" i="32"/>
  <c r="Q24" i="32"/>
  <c r="I8" i="32"/>
  <c r="Y17" i="6" s="1"/>
  <c r="Q28" i="32"/>
  <c r="I25" i="32"/>
  <c r="R27" i="32"/>
  <c r="W23" i="32"/>
  <c r="R24" i="32"/>
  <c r="T25" i="32"/>
  <c r="R26" i="32"/>
  <c r="U20" i="32"/>
  <c r="X27" i="32"/>
  <c r="Q7" i="32"/>
  <c r="X11" i="32"/>
  <c r="R15" i="32"/>
  <c r="R14" i="32"/>
  <c r="O17" i="32"/>
  <c r="H17" i="32" s="1"/>
  <c r="I17" i="32" s="1"/>
  <c r="Y19" i="6" s="1"/>
  <c r="U19" i="32"/>
  <c r="Q20" i="32"/>
  <c r="O21" i="32"/>
  <c r="H21" i="32" s="1"/>
  <c r="I21" i="32" s="1"/>
  <c r="Y16" i="6" s="1"/>
  <c r="X22" i="32"/>
  <c r="O7" i="32"/>
  <c r="H7" i="32" s="1"/>
  <c r="I7" i="32" s="1"/>
  <c r="Y14" i="6" s="1"/>
  <c r="X15" i="32"/>
  <c r="S20" i="32"/>
  <c r="S21" i="32"/>
  <c r="S22" i="32"/>
  <c r="Q23" i="32"/>
  <c r="T23" i="32"/>
  <c r="X12" i="32"/>
  <c r="O12" i="32"/>
  <c r="H12" i="32" s="1"/>
  <c r="I12" i="32" s="1"/>
  <c r="Y7" i="6" s="1"/>
  <c r="O11" i="32"/>
  <c r="H11" i="32" s="1"/>
  <c r="I11" i="32" s="1"/>
  <c r="Y13" i="6" s="1"/>
  <c r="G9" i="32"/>
  <c r="I9" i="32" s="1"/>
  <c r="Y23" i="6" s="1"/>
  <c r="V11" i="32"/>
  <c r="S9" i="32"/>
  <c r="R12" i="32"/>
  <c r="X18" i="32"/>
  <c r="R20" i="32"/>
  <c r="I18" i="32"/>
  <c r="Y10" i="6" s="1"/>
  <c r="I19" i="32"/>
  <c r="Y20" i="6" s="1"/>
  <c r="I15" i="32"/>
  <c r="Y8" i="6" s="1"/>
  <c r="I10" i="32"/>
  <c r="Y3" i="6" s="1"/>
  <c r="I13" i="32"/>
  <c r="Y21" i="6" s="1"/>
  <c r="I22" i="32"/>
  <c r="Q12" i="32"/>
  <c r="T15" i="32"/>
  <c r="X23" i="32"/>
  <c r="I26" i="32"/>
  <c r="W13" i="32"/>
  <c r="X17" i="32"/>
  <c r="V15" i="32"/>
  <c r="S12" i="32"/>
  <c r="T16" i="32"/>
  <c r="T20" i="32"/>
  <c r="T21" i="32"/>
  <c r="T24" i="32"/>
  <c r="Q25" i="32"/>
  <c r="X26" i="32"/>
  <c r="V16" i="32"/>
  <c r="X16" i="32"/>
  <c r="T12" i="32"/>
  <c r="X8" i="32"/>
  <c r="V9" i="32"/>
  <c r="Q13" i="32"/>
  <c r="R17" i="32"/>
  <c r="W20" i="32"/>
  <c r="W25" i="32"/>
  <c r="R13" i="32"/>
  <c r="I14" i="32"/>
  <c r="Y11" i="6" s="1"/>
  <c r="T17" i="32"/>
  <c r="R21" i="32"/>
  <c r="X25" i="32"/>
  <c r="Q26" i="32"/>
  <c r="I28" i="32"/>
  <c r="T13" i="32"/>
  <c r="W17" i="32"/>
  <c r="V21" i="32"/>
  <c r="Q27" i="32"/>
  <c r="S14" i="32"/>
  <c r="W9" i="32"/>
  <c r="V13" i="32"/>
  <c r="I23" i="32"/>
  <c r="S27" i="32"/>
  <c r="X28" i="32"/>
  <c r="S13" i="32"/>
  <c r="U7" i="32"/>
  <c r="R18" i="32"/>
  <c r="Q22" i="32"/>
  <c r="T27" i="32"/>
  <c r="W10" i="32"/>
  <c r="V17" i="32"/>
  <c r="Q11" i="32"/>
  <c r="X13" i="32"/>
  <c r="I6" i="32"/>
  <c r="Y5" i="6" s="1"/>
  <c r="R11" i="32"/>
  <c r="Q14" i="32"/>
  <c r="T18" i="32"/>
  <c r="V19" i="32"/>
  <c r="I20" i="32"/>
  <c r="Y9" i="6" s="1"/>
  <c r="R22" i="32"/>
  <c r="R23" i="32"/>
  <c r="W27" i="32"/>
  <c r="S11" i="32"/>
  <c r="V18" i="32"/>
  <c r="W15" i="32"/>
  <c r="T11" i="32"/>
  <c r="V14" i="32"/>
  <c r="X20" i="32"/>
  <c r="U22" i="32"/>
  <c r="R28" i="32"/>
  <c r="S29" i="32"/>
  <c r="U11" i="32"/>
  <c r="U12" i="32"/>
  <c r="X14" i="32"/>
  <c r="I16" i="32"/>
  <c r="Y24" i="6" s="1"/>
  <c r="R19" i="32"/>
  <c r="X24" i="32"/>
  <c r="X29" i="32"/>
  <c r="Q15" i="32"/>
  <c r="T19" i="32"/>
  <c r="Q10" i="32"/>
  <c r="T8" i="32"/>
  <c r="R10" i="32"/>
  <c r="S10" i="32"/>
  <c r="T10" i="32"/>
  <c r="W8" i="32"/>
  <c r="S7" i="32"/>
  <c r="Q9" i="32"/>
  <c r="X10" i="32"/>
  <c r="V12" i="32"/>
  <c r="T14" i="32"/>
  <c r="R16" i="32"/>
  <c r="W19" i="32"/>
  <c r="U21" i="32"/>
  <c r="S23" i="32"/>
  <c r="S25" i="32"/>
  <c r="V10" i="32"/>
  <c r="R7" i="32"/>
  <c r="T7" i="32"/>
  <c r="R9" i="32"/>
  <c r="W12" i="32"/>
  <c r="U14" i="32"/>
  <c r="S16" i="32"/>
  <c r="Q18" i="32"/>
  <c r="X19" i="32"/>
  <c r="T29" i="32"/>
  <c r="W21" i="32"/>
  <c r="U23" i="32"/>
  <c r="U25" i="32"/>
  <c r="U27" i="32"/>
  <c r="U29" i="32"/>
  <c r="W14" i="32"/>
  <c r="U16" i="32"/>
  <c r="S18" i="32"/>
  <c r="X21" i="32"/>
  <c r="V23" i="32"/>
  <c r="V25" i="32"/>
  <c r="V27" i="32"/>
  <c r="V29" i="32"/>
  <c r="W29" i="32"/>
  <c r="V7" i="32"/>
  <c r="T9" i="32"/>
  <c r="W7" i="32"/>
  <c r="U9" i="32"/>
  <c r="X7" i="32"/>
  <c r="W16" i="32"/>
  <c r="U18" i="32"/>
  <c r="W18" i="32"/>
  <c r="W11" i="32"/>
  <c r="U13" i="32"/>
  <c r="S15" i="32"/>
  <c r="Q17" i="32"/>
  <c r="V20" i="32"/>
  <c r="T22" i="32"/>
  <c r="S24" i="32"/>
  <c r="S26" i="32"/>
  <c r="S28" i="32"/>
  <c r="T28" i="32"/>
  <c r="U15" i="32"/>
  <c r="S17" i="32"/>
  <c r="Q19" i="32"/>
  <c r="V22" i="32"/>
  <c r="U24" i="32"/>
  <c r="U26" i="32"/>
  <c r="U28" i="32"/>
  <c r="S8" i="32"/>
  <c r="W22" i="32"/>
  <c r="V24" i="32"/>
  <c r="V26" i="32"/>
  <c r="V28" i="32"/>
  <c r="U17" i="32"/>
  <c r="S19" i="32"/>
  <c r="Q21" i="32"/>
  <c r="W24" i="32"/>
  <c r="W26" i="32"/>
  <c r="W28" i="32"/>
  <c r="Q8" i="32"/>
  <c r="X9" i="32"/>
  <c r="R8" i="32"/>
  <c r="U8" i="32"/>
  <c r="V8" i="32"/>
  <c r="U10" i="32"/>
  <c r="Q29" i="32"/>
  <c r="Q16" i="32"/>
  <c r="AH29" i="31"/>
  <c r="AG29" i="31"/>
  <c r="AF29" i="31"/>
  <c r="AE29" i="31"/>
  <c r="AD29" i="31"/>
  <c r="AC29" i="31"/>
  <c r="AB29" i="31"/>
  <c r="AA29" i="31"/>
  <c r="Z29" i="31"/>
  <c r="Y29" i="31"/>
  <c r="O29" i="31"/>
  <c r="N29" i="31"/>
  <c r="H29" i="31"/>
  <c r="G29" i="31"/>
  <c r="AH28" i="31"/>
  <c r="AG28" i="31"/>
  <c r="AF28" i="31"/>
  <c r="AE28" i="31"/>
  <c r="AD28" i="31"/>
  <c r="AC28" i="31"/>
  <c r="AB28" i="31"/>
  <c r="AA28" i="31"/>
  <c r="Z28" i="31"/>
  <c r="Y28" i="31"/>
  <c r="O28" i="31"/>
  <c r="N28" i="31"/>
  <c r="H28" i="31"/>
  <c r="G28" i="31"/>
  <c r="AH27" i="31"/>
  <c r="AG27" i="31"/>
  <c r="AF27" i="31"/>
  <c r="AE27" i="31"/>
  <c r="AD27" i="31"/>
  <c r="AC27" i="31"/>
  <c r="AB27" i="31"/>
  <c r="AA27" i="31"/>
  <c r="Z27" i="31"/>
  <c r="Y27" i="31"/>
  <c r="O27" i="31"/>
  <c r="N27" i="31"/>
  <c r="H27" i="31"/>
  <c r="G27" i="31"/>
  <c r="AH26" i="31"/>
  <c r="AG26" i="31"/>
  <c r="AF26" i="31"/>
  <c r="AE26" i="31"/>
  <c r="AD26" i="31"/>
  <c r="AC26" i="31"/>
  <c r="AB26" i="31"/>
  <c r="AA26" i="31"/>
  <c r="Z26" i="31"/>
  <c r="Y26" i="31"/>
  <c r="O26" i="31"/>
  <c r="N26" i="31"/>
  <c r="H26" i="31"/>
  <c r="G26" i="31"/>
  <c r="AH25" i="31"/>
  <c r="AG25" i="31"/>
  <c r="AF25" i="31"/>
  <c r="AE25" i="31"/>
  <c r="AD25" i="31"/>
  <c r="AC25" i="31"/>
  <c r="AB25" i="31"/>
  <c r="AA25" i="31"/>
  <c r="Z25" i="31"/>
  <c r="Y25" i="31"/>
  <c r="O25" i="31"/>
  <c r="N25" i="31"/>
  <c r="H25" i="31"/>
  <c r="G25" i="31"/>
  <c r="AH24" i="31"/>
  <c r="AG24" i="31"/>
  <c r="AF24" i="31"/>
  <c r="AE24" i="31"/>
  <c r="AD24" i="31"/>
  <c r="AC24" i="31"/>
  <c r="AB24" i="31"/>
  <c r="AA24" i="31"/>
  <c r="Z24" i="31"/>
  <c r="Y24" i="31"/>
  <c r="O24" i="31"/>
  <c r="N24" i="31"/>
  <c r="H24" i="31"/>
  <c r="G24" i="31"/>
  <c r="AH23" i="31"/>
  <c r="AG23" i="31"/>
  <c r="AF23" i="31"/>
  <c r="AE23" i="31"/>
  <c r="AD23" i="31"/>
  <c r="AC23" i="31"/>
  <c r="AB23" i="31"/>
  <c r="AA23" i="31"/>
  <c r="Z23" i="31"/>
  <c r="Y23" i="31"/>
  <c r="O23" i="31"/>
  <c r="N23" i="31"/>
  <c r="F23" i="31" s="1"/>
  <c r="H23" i="31"/>
  <c r="G23" i="31"/>
  <c r="AH22" i="31"/>
  <c r="AG22" i="31"/>
  <c r="AF22" i="31"/>
  <c r="AE22" i="31"/>
  <c r="AD22" i="31"/>
  <c r="AC22" i="31"/>
  <c r="AB22" i="31"/>
  <c r="AA22" i="31"/>
  <c r="Z22" i="31"/>
  <c r="Y22" i="31"/>
  <c r="O22" i="31"/>
  <c r="N22" i="31"/>
  <c r="F22" i="31" s="1"/>
  <c r="H22" i="31"/>
  <c r="G22" i="31"/>
  <c r="AH21" i="31"/>
  <c r="AG21" i="31"/>
  <c r="AF21" i="31"/>
  <c r="AE21" i="31"/>
  <c r="AD21" i="31"/>
  <c r="AC21" i="31"/>
  <c r="AB21" i="31"/>
  <c r="AA21" i="31"/>
  <c r="Z21" i="31"/>
  <c r="Y21" i="31"/>
  <c r="O21" i="31"/>
  <c r="N21" i="31"/>
  <c r="F21" i="31" s="1"/>
  <c r="H21" i="31"/>
  <c r="G21" i="31"/>
  <c r="AH20" i="31"/>
  <c r="AG20" i="31"/>
  <c r="AF20" i="31"/>
  <c r="AE20" i="31"/>
  <c r="AD20" i="31"/>
  <c r="AC20" i="31"/>
  <c r="AB20" i="31"/>
  <c r="AA20" i="31"/>
  <c r="Z20" i="31"/>
  <c r="Y20" i="31"/>
  <c r="N20" i="31"/>
  <c r="F20" i="31" s="1"/>
  <c r="X5" i="2" s="1"/>
  <c r="G20" i="31"/>
  <c r="AH19" i="31"/>
  <c r="AG19" i="31"/>
  <c r="AF19" i="31"/>
  <c r="AE19" i="31"/>
  <c r="AD19" i="31"/>
  <c r="AC19" i="31"/>
  <c r="AB19" i="31"/>
  <c r="AA19" i="31"/>
  <c r="Z19" i="31"/>
  <c r="Y19" i="31"/>
  <c r="N19" i="31"/>
  <c r="F19" i="31" s="1"/>
  <c r="X12" i="2" s="1"/>
  <c r="G19" i="31"/>
  <c r="AH18" i="31"/>
  <c r="AG18" i="31"/>
  <c r="AF18" i="31"/>
  <c r="AE18" i="31"/>
  <c r="AD18" i="31"/>
  <c r="AC18" i="31"/>
  <c r="AB18" i="31"/>
  <c r="AA18" i="31"/>
  <c r="Z18" i="31"/>
  <c r="Y18" i="31"/>
  <c r="N18" i="31"/>
  <c r="F18" i="31" s="1"/>
  <c r="X23" i="2" s="1"/>
  <c r="G18" i="31"/>
  <c r="AH17" i="31"/>
  <c r="AG17" i="31"/>
  <c r="AF17" i="31"/>
  <c r="AE17" i="31"/>
  <c r="AD17" i="31"/>
  <c r="AC17" i="31"/>
  <c r="AB17" i="31"/>
  <c r="AA17" i="31"/>
  <c r="Z17" i="31"/>
  <c r="Y17" i="31"/>
  <c r="N17" i="31"/>
  <c r="F17" i="31" s="1"/>
  <c r="X6" i="2" s="1"/>
  <c r="G17" i="31"/>
  <c r="AH16" i="31"/>
  <c r="AG16" i="31"/>
  <c r="AF16" i="31"/>
  <c r="AE16" i="31"/>
  <c r="AD16" i="31"/>
  <c r="AC16" i="31"/>
  <c r="AB16" i="31"/>
  <c r="AA16" i="31"/>
  <c r="Z16" i="31"/>
  <c r="Y16" i="31"/>
  <c r="N16" i="31"/>
  <c r="F16" i="31" s="1"/>
  <c r="X3" i="2" s="1"/>
  <c r="G16" i="31"/>
  <c r="AH15" i="31"/>
  <c r="AG15" i="31"/>
  <c r="AF15" i="31"/>
  <c r="AE15" i="31"/>
  <c r="AD15" i="31"/>
  <c r="AC15" i="31"/>
  <c r="AB15" i="31"/>
  <c r="AA15" i="31"/>
  <c r="Z15" i="31"/>
  <c r="Y15" i="31"/>
  <c r="N15" i="31"/>
  <c r="F15" i="31" s="1"/>
  <c r="X24" i="2" s="1"/>
  <c r="G15" i="31"/>
  <c r="AH14" i="31"/>
  <c r="AG14" i="31"/>
  <c r="AF14" i="31"/>
  <c r="AE14" i="31"/>
  <c r="AD14" i="31"/>
  <c r="AC14" i="31"/>
  <c r="AB14" i="31"/>
  <c r="AA14" i="31"/>
  <c r="Z14" i="31"/>
  <c r="Y14" i="31"/>
  <c r="N14" i="31"/>
  <c r="F14" i="31" s="1"/>
  <c r="X18" i="2" s="1"/>
  <c r="G14" i="31"/>
  <c r="AH13" i="31"/>
  <c r="AG13" i="31"/>
  <c r="AF13" i="31"/>
  <c r="AE13" i="31"/>
  <c r="AD13" i="31"/>
  <c r="AC13" i="31"/>
  <c r="AB13" i="31"/>
  <c r="AA13" i="31"/>
  <c r="Z13" i="31"/>
  <c r="Y13" i="31"/>
  <c r="N13" i="31"/>
  <c r="F13" i="31" s="1"/>
  <c r="X8" i="2" s="1"/>
  <c r="G13" i="31"/>
  <c r="AH12" i="31"/>
  <c r="AG12" i="31"/>
  <c r="AF12" i="31"/>
  <c r="AE12" i="31"/>
  <c r="AD12" i="31"/>
  <c r="AC12" i="31"/>
  <c r="AB12" i="31"/>
  <c r="AA12" i="31"/>
  <c r="Z12" i="31"/>
  <c r="Y12" i="31"/>
  <c r="N12" i="31"/>
  <c r="F12" i="31" s="1"/>
  <c r="X9" i="2" s="1"/>
  <c r="G12" i="31"/>
  <c r="AH11" i="31"/>
  <c r="AG11" i="31"/>
  <c r="AF11" i="31"/>
  <c r="AE11" i="31"/>
  <c r="AD11" i="31"/>
  <c r="AC11" i="31"/>
  <c r="AB11" i="31"/>
  <c r="AA11" i="31"/>
  <c r="Z11" i="31"/>
  <c r="Y11" i="31"/>
  <c r="N11" i="31"/>
  <c r="F11" i="31" s="1"/>
  <c r="X10" i="2" s="1"/>
  <c r="G11" i="31"/>
  <c r="AH10" i="31"/>
  <c r="AG10" i="31"/>
  <c r="AF10" i="31"/>
  <c r="AE10" i="31"/>
  <c r="AD10" i="31"/>
  <c r="AC10" i="31"/>
  <c r="AB10" i="31"/>
  <c r="AA10" i="31"/>
  <c r="Z10" i="31"/>
  <c r="Y10" i="31"/>
  <c r="N10" i="31"/>
  <c r="F10" i="31" s="1"/>
  <c r="X17" i="2" s="1"/>
  <c r="G10" i="31"/>
  <c r="AH9" i="31"/>
  <c r="AG9" i="31"/>
  <c r="AF9" i="31"/>
  <c r="AE9" i="31"/>
  <c r="AD9" i="31"/>
  <c r="AC9" i="31"/>
  <c r="AB9" i="31"/>
  <c r="AA9" i="31"/>
  <c r="Z9" i="31"/>
  <c r="Y9" i="31"/>
  <c r="N9" i="31"/>
  <c r="F9" i="31" s="1"/>
  <c r="X19" i="2" s="1"/>
  <c r="AH8" i="31"/>
  <c r="AG8" i="31"/>
  <c r="AF8" i="31"/>
  <c r="AE8" i="31"/>
  <c r="AD8" i="31"/>
  <c r="AC8" i="31"/>
  <c r="AB8" i="31"/>
  <c r="AA8" i="31"/>
  <c r="Z8" i="31"/>
  <c r="Y8" i="31"/>
  <c r="N8" i="31"/>
  <c r="F8" i="31" s="1"/>
  <c r="X11" i="2" s="1"/>
  <c r="G8" i="31"/>
  <c r="AH7" i="31"/>
  <c r="AG7" i="31"/>
  <c r="AF7" i="31"/>
  <c r="AE7" i="31"/>
  <c r="AD7" i="31"/>
  <c r="AC7" i="31"/>
  <c r="AB7" i="31"/>
  <c r="AA7" i="31"/>
  <c r="Z7" i="31"/>
  <c r="Y7" i="31"/>
  <c r="N7" i="31"/>
  <c r="F7" i="31" s="1"/>
  <c r="X15" i="2" s="1"/>
  <c r="G7" i="31"/>
  <c r="Z6" i="31"/>
  <c r="Y6" i="31"/>
  <c r="N6" i="31"/>
  <c r="F6" i="31" s="1"/>
  <c r="X7" i="2" s="1"/>
  <c r="G6" i="31"/>
  <c r="L11" i="31"/>
  <c r="O11" i="31" s="1"/>
  <c r="H11" i="31" s="1"/>
  <c r="AH29" i="30"/>
  <c r="AG29" i="30"/>
  <c r="AF29" i="30"/>
  <c r="AE29" i="30"/>
  <c r="AD29" i="30"/>
  <c r="AC29" i="30"/>
  <c r="AB29" i="30"/>
  <c r="AA29" i="30"/>
  <c r="Z29" i="30"/>
  <c r="Y29" i="30"/>
  <c r="O29" i="30"/>
  <c r="N29" i="30"/>
  <c r="L29" i="30"/>
  <c r="R29" i="30" s="1"/>
  <c r="H29" i="30"/>
  <c r="G29" i="30"/>
  <c r="AH28" i="30"/>
  <c r="AG28" i="30"/>
  <c r="AF28" i="30"/>
  <c r="AE28" i="30"/>
  <c r="AD28" i="30"/>
  <c r="AC28" i="30"/>
  <c r="AB28" i="30"/>
  <c r="AA28" i="30"/>
  <c r="Z28" i="30"/>
  <c r="Y28" i="30"/>
  <c r="O28" i="30"/>
  <c r="N28" i="30"/>
  <c r="H28" i="30"/>
  <c r="G28" i="30"/>
  <c r="AH27" i="30"/>
  <c r="AG27" i="30"/>
  <c r="AF27" i="30"/>
  <c r="AE27" i="30"/>
  <c r="AD27" i="30"/>
  <c r="AC27" i="30"/>
  <c r="AB27" i="30"/>
  <c r="AA27" i="30"/>
  <c r="Z27" i="30"/>
  <c r="Y27" i="30"/>
  <c r="O27" i="30"/>
  <c r="N27" i="30"/>
  <c r="L27" i="30"/>
  <c r="H27" i="30"/>
  <c r="G27" i="30"/>
  <c r="AH26" i="30"/>
  <c r="AG26" i="30"/>
  <c r="AF26" i="30"/>
  <c r="AE26" i="30"/>
  <c r="AD26" i="30"/>
  <c r="AC26" i="30"/>
  <c r="AB26" i="30"/>
  <c r="AA26" i="30"/>
  <c r="Z26" i="30"/>
  <c r="Y26" i="30"/>
  <c r="O26" i="30"/>
  <c r="N26" i="30"/>
  <c r="H26" i="30"/>
  <c r="G26" i="30"/>
  <c r="AH25" i="30"/>
  <c r="AG25" i="30"/>
  <c r="AF25" i="30"/>
  <c r="AE25" i="30"/>
  <c r="AD25" i="30"/>
  <c r="AC25" i="30"/>
  <c r="AB25" i="30"/>
  <c r="AA25" i="30"/>
  <c r="Z25" i="30"/>
  <c r="Y25" i="30"/>
  <c r="O25" i="30"/>
  <c r="N25" i="30"/>
  <c r="L25" i="30"/>
  <c r="H25" i="30"/>
  <c r="G25" i="30"/>
  <c r="AH24" i="30"/>
  <c r="AG24" i="30"/>
  <c r="AF24" i="30"/>
  <c r="AE24" i="30"/>
  <c r="AD24" i="30"/>
  <c r="AC24" i="30"/>
  <c r="AB24" i="30"/>
  <c r="AA24" i="30"/>
  <c r="Z24" i="30"/>
  <c r="Y24" i="30"/>
  <c r="O24" i="30"/>
  <c r="N24" i="30"/>
  <c r="H24" i="30"/>
  <c r="G24" i="30"/>
  <c r="AH23" i="30"/>
  <c r="AG23" i="30"/>
  <c r="AF23" i="30"/>
  <c r="AE23" i="30"/>
  <c r="AD23" i="30"/>
  <c r="AC23" i="30"/>
  <c r="AB23" i="30"/>
  <c r="AA23" i="30"/>
  <c r="Z23" i="30"/>
  <c r="Y23" i="30"/>
  <c r="O23" i="30"/>
  <c r="N23" i="30"/>
  <c r="F23" i="30" s="1"/>
  <c r="L23" i="30"/>
  <c r="H23" i="30"/>
  <c r="G23" i="30"/>
  <c r="AH22" i="30"/>
  <c r="AG22" i="30"/>
  <c r="AF22" i="30"/>
  <c r="AE22" i="30"/>
  <c r="AD22" i="30"/>
  <c r="AC22" i="30"/>
  <c r="AB22" i="30"/>
  <c r="AA22" i="30"/>
  <c r="Z22" i="30"/>
  <c r="Y22" i="30"/>
  <c r="O22" i="30"/>
  <c r="N22" i="30"/>
  <c r="F22" i="30" s="1"/>
  <c r="H22" i="30"/>
  <c r="G22" i="30"/>
  <c r="AH21" i="30"/>
  <c r="AG21" i="30"/>
  <c r="AF21" i="30"/>
  <c r="AE21" i="30"/>
  <c r="AD21" i="30"/>
  <c r="AC21" i="30"/>
  <c r="AB21" i="30"/>
  <c r="AA21" i="30"/>
  <c r="Z21" i="30"/>
  <c r="Y21" i="30"/>
  <c r="O21" i="30"/>
  <c r="N21" i="30"/>
  <c r="F21" i="30" s="1"/>
  <c r="L21" i="30"/>
  <c r="H21" i="30"/>
  <c r="G21" i="30"/>
  <c r="AH20" i="30"/>
  <c r="AG20" i="30"/>
  <c r="AF20" i="30"/>
  <c r="AE20" i="30"/>
  <c r="AD20" i="30"/>
  <c r="AC20" i="30"/>
  <c r="AB20" i="30"/>
  <c r="AA20" i="30"/>
  <c r="Z20" i="30"/>
  <c r="Y20" i="30"/>
  <c r="O20" i="30"/>
  <c r="N20" i="30"/>
  <c r="F20" i="30" s="1"/>
  <c r="L20" i="30"/>
  <c r="H20" i="30"/>
  <c r="G20" i="30"/>
  <c r="AH19" i="30"/>
  <c r="AG19" i="30"/>
  <c r="AF19" i="30"/>
  <c r="AE19" i="30"/>
  <c r="AD19" i="30"/>
  <c r="AC19" i="30"/>
  <c r="AB19" i="30"/>
  <c r="AA19" i="30"/>
  <c r="Z19" i="30"/>
  <c r="Y19" i="30"/>
  <c r="O19" i="30"/>
  <c r="N19" i="30"/>
  <c r="F19" i="30" s="1"/>
  <c r="H19" i="30"/>
  <c r="G19" i="30"/>
  <c r="AH18" i="30"/>
  <c r="AG18" i="30"/>
  <c r="AF18" i="30"/>
  <c r="AE18" i="30"/>
  <c r="AD18" i="30"/>
  <c r="AC18" i="30"/>
  <c r="AB18" i="30"/>
  <c r="AA18" i="30"/>
  <c r="Z18" i="30"/>
  <c r="Y18" i="30"/>
  <c r="O18" i="30"/>
  <c r="N18" i="30"/>
  <c r="F18" i="30" s="1"/>
  <c r="L18" i="30"/>
  <c r="H18" i="30"/>
  <c r="G18" i="30"/>
  <c r="AH17" i="30"/>
  <c r="AG17" i="30"/>
  <c r="AF17" i="30"/>
  <c r="AE17" i="30"/>
  <c r="AD17" i="30"/>
  <c r="AC17" i="30"/>
  <c r="AB17" i="30"/>
  <c r="AA17" i="30"/>
  <c r="Z17" i="30"/>
  <c r="Y17" i="30"/>
  <c r="N17" i="30"/>
  <c r="F17" i="30" s="1"/>
  <c r="W23" i="2" s="1"/>
  <c r="G17" i="30"/>
  <c r="AH16" i="30"/>
  <c r="AG16" i="30"/>
  <c r="AF16" i="30"/>
  <c r="AE16" i="30"/>
  <c r="AD16" i="30"/>
  <c r="AC16" i="30"/>
  <c r="AB16" i="30"/>
  <c r="AA16" i="30"/>
  <c r="Z16" i="30"/>
  <c r="Y16" i="30"/>
  <c r="N16" i="30"/>
  <c r="F16" i="30" s="1"/>
  <c r="W7" i="2" s="1"/>
  <c r="L16" i="30"/>
  <c r="O16" i="30" s="1"/>
  <c r="H16" i="30" s="1"/>
  <c r="G16" i="30"/>
  <c r="AH15" i="30"/>
  <c r="AG15" i="30"/>
  <c r="AF15" i="30"/>
  <c r="AE15" i="30"/>
  <c r="AD15" i="30"/>
  <c r="AC15" i="30"/>
  <c r="AB15" i="30"/>
  <c r="AA15" i="30"/>
  <c r="Z15" i="30"/>
  <c r="Y15" i="30"/>
  <c r="N15" i="30"/>
  <c r="F15" i="30" s="1"/>
  <c r="W9" i="2" s="1"/>
  <c r="G15" i="30"/>
  <c r="AH14" i="30"/>
  <c r="AG14" i="30"/>
  <c r="AF14" i="30"/>
  <c r="AE14" i="30"/>
  <c r="AD14" i="30"/>
  <c r="AC14" i="30"/>
  <c r="AB14" i="30"/>
  <c r="AA14" i="30"/>
  <c r="Z14" i="30"/>
  <c r="Y14" i="30"/>
  <c r="N14" i="30"/>
  <c r="F14" i="30" s="1"/>
  <c r="W4" i="2" s="1"/>
  <c r="L14" i="30"/>
  <c r="O14" i="30" s="1"/>
  <c r="H14" i="30" s="1"/>
  <c r="G14" i="30"/>
  <c r="AH13" i="30"/>
  <c r="AG13" i="30"/>
  <c r="AF13" i="30"/>
  <c r="AE13" i="30"/>
  <c r="AD13" i="30"/>
  <c r="AC13" i="30"/>
  <c r="AB13" i="30"/>
  <c r="AA13" i="30"/>
  <c r="Z13" i="30"/>
  <c r="Y13" i="30"/>
  <c r="N13" i="30"/>
  <c r="F13" i="30" s="1"/>
  <c r="W17" i="2" s="1"/>
  <c r="L13" i="30"/>
  <c r="O13" i="30" s="1"/>
  <c r="H13" i="30" s="1"/>
  <c r="G13" i="30"/>
  <c r="AH12" i="30"/>
  <c r="AG12" i="30"/>
  <c r="AF12" i="30"/>
  <c r="AE12" i="30"/>
  <c r="AD12" i="30"/>
  <c r="AC12" i="30"/>
  <c r="AB12" i="30"/>
  <c r="AA12" i="30"/>
  <c r="Z12" i="30"/>
  <c r="Y12" i="30"/>
  <c r="N12" i="30"/>
  <c r="F12" i="30" s="1"/>
  <c r="W19" i="2" s="1"/>
  <c r="AH11" i="30"/>
  <c r="AG11" i="30"/>
  <c r="AF11" i="30"/>
  <c r="AE11" i="30"/>
  <c r="AD11" i="30"/>
  <c r="AC11" i="30"/>
  <c r="AB11" i="30"/>
  <c r="AA11" i="30"/>
  <c r="Z11" i="30"/>
  <c r="Y11" i="30"/>
  <c r="N11" i="30"/>
  <c r="F11" i="30" s="1"/>
  <c r="W24" i="2" s="1"/>
  <c r="G11" i="30"/>
  <c r="AH10" i="30"/>
  <c r="AG10" i="30"/>
  <c r="AF10" i="30"/>
  <c r="AE10" i="30"/>
  <c r="AD10" i="30"/>
  <c r="AC10" i="30"/>
  <c r="AB10" i="30"/>
  <c r="AA10" i="30"/>
  <c r="Z10" i="30"/>
  <c r="Y10" i="30"/>
  <c r="N10" i="30"/>
  <c r="F10" i="30" s="1"/>
  <c r="W10" i="2" s="1"/>
  <c r="G10" i="30"/>
  <c r="AH9" i="30"/>
  <c r="AG9" i="30"/>
  <c r="AF9" i="30"/>
  <c r="AE9" i="30"/>
  <c r="AD9" i="30"/>
  <c r="AC9" i="30"/>
  <c r="AB9" i="30"/>
  <c r="AA9" i="30"/>
  <c r="Z9" i="30"/>
  <c r="Y9" i="30"/>
  <c r="N9" i="30"/>
  <c r="F9" i="30" s="1"/>
  <c r="W6" i="2" s="1"/>
  <c r="G9" i="30"/>
  <c r="AH8" i="30"/>
  <c r="AG8" i="30"/>
  <c r="AF8" i="30"/>
  <c r="AE8" i="30"/>
  <c r="AD8" i="30"/>
  <c r="AC8" i="30"/>
  <c r="AB8" i="30"/>
  <c r="AA8" i="30"/>
  <c r="Z8" i="30"/>
  <c r="Y8" i="30"/>
  <c r="N8" i="30"/>
  <c r="F8" i="30" s="1"/>
  <c r="W13" i="2" s="1"/>
  <c r="L8" i="30"/>
  <c r="O8" i="30" s="1"/>
  <c r="H8" i="30" s="1"/>
  <c r="G8" i="30"/>
  <c r="AH7" i="30"/>
  <c r="AG7" i="30"/>
  <c r="AF7" i="30"/>
  <c r="AE7" i="30"/>
  <c r="AD7" i="30"/>
  <c r="AC7" i="30"/>
  <c r="AB7" i="30"/>
  <c r="AA7" i="30"/>
  <c r="Z7" i="30"/>
  <c r="Y7" i="30"/>
  <c r="N7" i="30"/>
  <c r="F7" i="30" s="1"/>
  <c r="W8" i="2" s="1"/>
  <c r="L7" i="30"/>
  <c r="O7" i="30" s="1"/>
  <c r="H7" i="30" s="1"/>
  <c r="G7" i="30"/>
  <c r="Z6" i="30"/>
  <c r="Y6" i="30"/>
  <c r="N6" i="30"/>
  <c r="F6" i="30" s="1"/>
  <c r="W18" i="2" s="1"/>
  <c r="G6" i="30"/>
  <c r="L11" i="30"/>
  <c r="O11" i="30" s="1"/>
  <c r="H11" i="30" s="1"/>
  <c r="AH29" i="29"/>
  <c r="AG29" i="29"/>
  <c r="AF29" i="29"/>
  <c r="AE29" i="29"/>
  <c r="AD29" i="29"/>
  <c r="AC29" i="29"/>
  <c r="AB29" i="29"/>
  <c r="AA29" i="29"/>
  <c r="Z29" i="29"/>
  <c r="Y29" i="29"/>
  <c r="O29" i="29"/>
  <c r="N29" i="29"/>
  <c r="H29" i="29"/>
  <c r="G29" i="29"/>
  <c r="AH28" i="29"/>
  <c r="AG28" i="29"/>
  <c r="AF28" i="29"/>
  <c r="AE28" i="29"/>
  <c r="AD28" i="29"/>
  <c r="AC28" i="29"/>
  <c r="AB28" i="29"/>
  <c r="AA28" i="29"/>
  <c r="Z28" i="29"/>
  <c r="Y28" i="29"/>
  <c r="O28" i="29"/>
  <c r="N28" i="29"/>
  <c r="H28" i="29"/>
  <c r="G28" i="29"/>
  <c r="AH27" i="29"/>
  <c r="AG27" i="29"/>
  <c r="AF27" i="29"/>
  <c r="AE27" i="29"/>
  <c r="AD27" i="29"/>
  <c r="AC27" i="29"/>
  <c r="AB27" i="29"/>
  <c r="AA27" i="29"/>
  <c r="Z27" i="29"/>
  <c r="Y27" i="29"/>
  <c r="O27" i="29"/>
  <c r="N27" i="29"/>
  <c r="H27" i="29"/>
  <c r="G27" i="29"/>
  <c r="AH26" i="29"/>
  <c r="AG26" i="29"/>
  <c r="AF26" i="29"/>
  <c r="AE26" i="29"/>
  <c r="AD26" i="29"/>
  <c r="AC26" i="29"/>
  <c r="AB26" i="29"/>
  <c r="AA26" i="29"/>
  <c r="Z26" i="29"/>
  <c r="Y26" i="29"/>
  <c r="O26" i="29"/>
  <c r="N26" i="29"/>
  <c r="H26" i="29"/>
  <c r="G26" i="29"/>
  <c r="AH25" i="29"/>
  <c r="AG25" i="29"/>
  <c r="AF25" i="29"/>
  <c r="AE25" i="29"/>
  <c r="AD25" i="29"/>
  <c r="AC25" i="29"/>
  <c r="AB25" i="29"/>
  <c r="AA25" i="29"/>
  <c r="Z25" i="29"/>
  <c r="Y25" i="29"/>
  <c r="O25" i="29"/>
  <c r="N25" i="29"/>
  <c r="H25" i="29"/>
  <c r="G25" i="29"/>
  <c r="AH24" i="29"/>
  <c r="AG24" i="29"/>
  <c r="AF24" i="29"/>
  <c r="AE24" i="29"/>
  <c r="AD24" i="29"/>
  <c r="AC24" i="29"/>
  <c r="AB24" i="29"/>
  <c r="AA24" i="29"/>
  <c r="Z24" i="29"/>
  <c r="Y24" i="29"/>
  <c r="O24" i="29"/>
  <c r="N24" i="29"/>
  <c r="H24" i="29"/>
  <c r="G24" i="29"/>
  <c r="AH23" i="29"/>
  <c r="AG23" i="29"/>
  <c r="AF23" i="29"/>
  <c r="AE23" i="29"/>
  <c r="AD23" i="29"/>
  <c r="AC23" i="29"/>
  <c r="AB23" i="29"/>
  <c r="AA23" i="29"/>
  <c r="Z23" i="29"/>
  <c r="Y23" i="29"/>
  <c r="O23" i="29"/>
  <c r="N23" i="29"/>
  <c r="F23" i="29" s="1"/>
  <c r="H23" i="29"/>
  <c r="G23" i="29"/>
  <c r="AH22" i="29"/>
  <c r="AG22" i="29"/>
  <c r="AF22" i="29"/>
  <c r="AE22" i="29"/>
  <c r="AD22" i="29"/>
  <c r="AC22" i="29"/>
  <c r="AB22" i="29"/>
  <c r="AA22" i="29"/>
  <c r="Z22" i="29"/>
  <c r="Y22" i="29"/>
  <c r="O22" i="29"/>
  <c r="N22" i="29"/>
  <c r="F22" i="29" s="1"/>
  <c r="H22" i="29"/>
  <c r="G22" i="29"/>
  <c r="AH21" i="29"/>
  <c r="AG21" i="29"/>
  <c r="AF21" i="29"/>
  <c r="AE21" i="29"/>
  <c r="AD21" i="29"/>
  <c r="AC21" i="29"/>
  <c r="AB21" i="29"/>
  <c r="AA21" i="29"/>
  <c r="Z21" i="29"/>
  <c r="Y21" i="29"/>
  <c r="O21" i="29"/>
  <c r="N21" i="29"/>
  <c r="F21" i="29" s="1"/>
  <c r="H21" i="29"/>
  <c r="G21" i="29"/>
  <c r="AH20" i="29"/>
  <c r="AG20" i="29"/>
  <c r="AF20" i="29"/>
  <c r="AE20" i="29"/>
  <c r="AD20" i="29"/>
  <c r="AC20" i="29"/>
  <c r="AB20" i="29"/>
  <c r="AA20" i="29"/>
  <c r="Z20" i="29"/>
  <c r="Y20" i="29"/>
  <c r="O20" i="29"/>
  <c r="N20" i="29"/>
  <c r="F20" i="29" s="1"/>
  <c r="H20" i="29"/>
  <c r="G20" i="29"/>
  <c r="AH19" i="29"/>
  <c r="AG19" i="29"/>
  <c r="AF19" i="29"/>
  <c r="AE19" i="29"/>
  <c r="AD19" i="29"/>
  <c r="AC19" i="29"/>
  <c r="AB19" i="29"/>
  <c r="AA19" i="29"/>
  <c r="Z19" i="29"/>
  <c r="Y19" i="29"/>
  <c r="N19" i="29"/>
  <c r="F19" i="29" s="1"/>
  <c r="V5" i="2" s="1"/>
  <c r="G19" i="29"/>
  <c r="AH18" i="29"/>
  <c r="AG18" i="29"/>
  <c r="AF18" i="29"/>
  <c r="AE18" i="29"/>
  <c r="AD18" i="29"/>
  <c r="AC18" i="29"/>
  <c r="AB18" i="29"/>
  <c r="AA18" i="29"/>
  <c r="Z18" i="29"/>
  <c r="Y18" i="29"/>
  <c r="N18" i="29"/>
  <c r="F18" i="29" s="1"/>
  <c r="V16" i="2" s="1"/>
  <c r="G18" i="29"/>
  <c r="AH17" i="29"/>
  <c r="AG17" i="29"/>
  <c r="AF17" i="29"/>
  <c r="AE17" i="29"/>
  <c r="AD17" i="29"/>
  <c r="AC17" i="29"/>
  <c r="AB17" i="29"/>
  <c r="AA17" i="29"/>
  <c r="Z17" i="29"/>
  <c r="Y17" i="29"/>
  <c r="N17" i="29"/>
  <c r="F17" i="29" s="1"/>
  <c r="V23" i="2" s="1"/>
  <c r="G17" i="29"/>
  <c r="AH16" i="29"/>
  <c r="AG16" i="29"/>
  <c r="AF16" i="29"/>
  <c r="AE16" i="29"/>
  <c r="AD16" i="29"/>
  <c r="AC16" i="29"/>
  <c r="AB16" i="29"/>
  <c r="AA16" i="29"/>
  <c r="Z16" i="29"/>
  <c r="Y16" i="29"/>
  <c r="N16" i="29"/>
  <c r="F16" i="29" s="1"/>
  <c r="V9" i="2" s="1"/>
  <c r="G16" i="29"/>
  <c r="AH15" i="29"/>
  <c r="AG15" i="29"/>
  <c r="AF15" i="29"/>
  <c r="AE15" i="29"/>
  <c r="AD15" i="29"/>
  <c r="AC15" i="29"/>
  <c r="AB15" i="29"/>
  <c r="AA15" i="29"/>
  <c r="Z15" i="29"/>
  <c r="Y15" i="29"/>
  <c r="N15" i="29"/>
  <c r="F15" i="29" s="1"/>
  <c r="V13" i="2" s="1"/>
  <c r="AH14" i="29"/>
  <c r="AG14" i="29"/>
  <c r="AF14" i="29"/>
  <c r="AE14" i="29"/>
  <c r="AD14" i="29"/>
  <c r="AC14" i="29"/>
  <c r="AB14" i="29"/>
  <c r="AA14" i="29"/>
  <c r="Z14" i="29"/>
  <c r="Y14" i="29"/>
  <c r="N14" i="29"/>
  <c r="F14" i="29" s="1"/>
  <c r="V10" i="2" s="1"/>
  <c r="G14" i="29"/>
  <c r="AH13" i="29"/>
  <c r="AG13" i="29"/>
  <c r="AF13" i="29"/>
  <c r="AE13" i="29"/>
  <c r="AD13" i="29"/>
  <c r="AC13" i="29"/>
  <c r="AB13" i="29"/>
  <c r="AA13" i="29"/>
  <c r="Z13" i="29"/>
  <c r="Y13" i="29"/>
  <c r="N13" i="29"/>
  <c r="F13" i="29" s="1"/>
  <c r="V19" i="2" s="1"/>
  <c r="G13" i="29"/>
  <c r="AH12" i="29"/>
  <c r="AG12" i="29"/>
  <c r="AF12" i="29"/>
  <c r="AE12" i="29"/>
  <c r="AD12" i="29"/>
  <c r="AC12" i="29"/>
  <c r="AB12" i="29"/>
  <c r="AA12" i="29"/>
  <c r="Z12" i="29"/>
  <c r="Y12" i="29"/>
  <c r="N12" i="29"/>
  <c r="F12" i="29" s="1"/>
  <c r="V7" i="2" s="1"/>
  <c r="G12" i="29"/>
  <c r="AH11" i="29"/>
  <c r="AG11" i="29"/>
  <c r="AF11" i="29"/>
  <c r="AE11" i="29"/>
  <c r="AD11" i="29"/>
  <c r="AC11" i="29"/>
  <c r="AB11" i="29"/>
  <c r="AA11" i="29"/>
  <c r="Z11" i="29"/>
  <c r="Y11" i="29"/>
  <c r="N11" i="29"/>
  <c r="F11" i="29" s="1"/>
  <c r="V21" i="2" s="1"/>
  <c r="G11" i="29"/>
  <c r="AH10" i="29"/>
  <c r="AG10" i="29"/>
  <c r="AF10" i="29"/>
  <c r="AE10" i="29"/>
  <c r="AD10" i="29"/>
  <c r="AC10" i="29"/>
  <c r="AB10" i="29"/>
  <c r="AA10" i="29"/>
  <c r="Z10" i="29"/>
  <c r="Y10" i="29"/>
  <c r="N10" i="29"/>
  <c r="F10" i="29" s="1"/>
  <c r="V8" i="2" s="1"/>
  <c r="G10" i="29"/>
  <c r="AH9" i="29"/>
  <c r="AG9" i="29"/>
  <c r="AF9" i="29"/>
  <c r="AE9" i="29"/>
  <c r="AD9" i="29"/>
  <c r="AC9" i="29"/>
  <c r="AB9" i="29"/>
  <c r="AA9" i="29"/>
  <c r="Z9" i="29"/>
  <c r="Y9" i="29"/>
  <c r="N9" i="29"/>
  <c r="F9" i="29" s="1"/>
  <c r="V22" i="2" s="1"/>
  <c r="G9" i="29"/>
  <c r="AH8" i="29"/>
  <c r="AG8" i="29"/>
  <c r="AF8" i="29"/>
  <c r="AE8" i="29"/>
  <c r="AD8" i="29"/>
  <c r="AC8" i="29"/>
  <c r="AB8" i="29"/>
  <c r="AA8" i="29"/>
  <c r="Z8" i="29"/>
  <c r="Y8" i="29"/>
  <c r="N8" i="29"/>
  <c r="F8" i="29" s="1"/>
  <c r="V15" i="2" s="1"/>
  <c r="G8" i="29"/>
  <c r="AH7" i="29"/>
  <c r="AG7" i="29"/>
  <c r="AF7" i="29"/>
  <c r="AE7" i="29"/>
  <c r="AD7" i="29"/>
  <c r="AC7" i="29"/>
  <c r="AB7" i="29"/>
  <c r="AA7" i="29"/>
  <c r="Z7" i="29"/>
  <c r="Y7" i="29"/>
  <c r="N7" i="29"/>
  <c r="F7" i="29" s="1"/>
  <c r="V6" i="2" s="1"/>
  <c r="L7" i="29"/>
  <c r="O7" i="29" s="1"/>
  <c r="H7" i="29" s="1"/>
  <c r="G7" i="29"/>
  <c r="Z6" i="29"/>
  <c r="Y6" i="29"/>
  <c r="N6" i="29"/>
  <c r="F6" i="29" s="1"/>
  <c r="V3" i="2" s="1"/>
  <c r="L6" i="29"/>
  <c r="O6" i="29" s="1"/>
  <c r="H6" i="29" s="1"/>
  <c r="G6" i="29"/>
  <c r="L11" i="29"/>
  <c r="O11" i="29" s="1"/>
  <c r="H11" i="29" s="1"/>
  <c r="T8" i="2"/>
  <c r="T6" i="2"/>
  <c r="T16" i="2"/>
  <c r="T20" i="2"/>
  <c r="T14" i="2"/>
  <c r="T21" i="2"/>
  <c r="T24" i="2"/>
  <c r="T25" i="2"/>
  <c r="T26" i="2"/>
  <c r="T6" i="6"/>
  <c r="T8" i="6"/>
  <c r="T18" i="6"/>
  <c r="T22" i="6"/>
  <c r="T15" i="6"/>
  <c r="T20" i="6"/>
  <c r="T24" i="6"/>
  <c r="J9" i="3"/>
  <c r="J6" i="3"/>
  <c r="J10" i="3"/>
  <c r="J3" i="3"/>
  <c r="J8" i="3"/>
  <c r="J7" i="3"/>
  <c r="J14" i="3"/>
  <c r="J5" i="3"/>
  <c r="J11" i="3"/>
  <c r="J12" i="3"/>
  <c r="J13" i="3"/>
  <c r="J16" i="3"/>
  <c r="J20" i="3"/>
  <c r="J19" i="3"/>
  <c r="J17" i="3"/>
  <c r="J22" i="3"/>
  <c r="J25" i="3"/>
  <c r="J18" i="3"/>
  <c r="J21" i="3"/>
  <c r="J26" i="3"/>
  <c r="J23" i="3"/>
  <c r="J24" i="3"/>
  <c r="J15" i="3"/>
  <c r="J4" i="3"/>
  <c r="AH29" i="28"/>
  <c r="AG29" i="28"/>
  <c r="AF29" i="28"/>
  <c r="AE29" i="28"/>
  <c r="AD29" i="28"/>
  <c r="AC29" i="28"/>
  <c r="AB29" i="28"/>
  <c r="AA29" i="28"/>
  <c r="Z29" i="28"/>
  <c r="Y29" i="28"/>
  <c r="O29" i="28"/>
  <c r="N29" i="28"/>
  <c r="H29" i="28"/>
  <c r="G29" i="28"/>
  <c r="AH28" i="28"/>
  <c r="AG28" i="28"/>
  <c r="AF28" i="28"/>
  <c r="AE28" i="28"/>
  <c r="AD28" i="28"/>
  <c r="AC28" i="28"/>
  <c r="AB28" i="28"/>
  <c r="AA28" i="28"/>
  <c r="Z28" i="28"/>
  <c r="Y28" i="28"/>
  <c r="O28" i="28"/>
  <c r="N28" i="28"/>
  <c r="H28" i="28"/>
  <c r="G28" i="28"/>
  <c r="AH27" i="28"/>
  <c r="AG27" i="28"/>
  <c r="AF27" i="28"/>
  <c r="AE27" i="28"/>
  <c r="AD27" i="28"/>
  <c r="AC27" i="28"/>
  <c r="AB27" i="28"/>
  <c r="AA27" i="28"/>
  <c r="Z27" i="28"/>
  <c r="Y27" i="28"/>
  <c r="O27" i="28"/>
  <c r="N27" i="28"/>
  <c r="H27" i="28"/>
  <c r="G27" i="28"/>
  <c r="AH26" i="28"/>
  <c r="AG26" i="28"/>
  <c r="AF26" i="28"/>
  <c r="AE26" i="28"/>
  <c r="AD26" i="28"/>
  <c r="AC26" i="28"/>
  <c r="AB26" i="28"/>
  <c r="AA26" i="28"/>
  <c r="Z26" i="28"/>
  <c r="Y26" i="28"/>
  <c r="O26" i="28"/>
  <c r="N26" i="28"/>
  <c r="H26" i="28"/>
  <c r="G26" i="28"/>
  <c r="AH25" i="28"/>
  <c r="AG25" i="28"/>
  <c r="AF25" i="28"/>
  <c r="AE25" i="28"/>
  <c r="AD25" i="28"/>
  <c r="AC25" i="28"/>
  <c r="AB25" i="28"/>
  <c r="AA25" i="28"/>
  <c r="Z25" i="28"/>
  <c r="Y25" i="28"/>
  <c r="O25" i="28"/>
  <c r="N25" i="28"/>
  <c r="H25" i="28"/>
  <c r="G25" i="28"/>
  <c r="AH24" i="28"/>
  <c r="AG24" i="28"/>
  <c r="AF24" i="28"/>
  <c r="AE24" i="28"/>
  <c r="AD24" i="28"/>
  <c r="AC24" i="28"/>
  <c r="AB24" i="28"/>
  <c r="AA24" i="28"/>
  <c r="Z24" i="28"/>
  <c r="Y24" i="28"/>
  <c r="O24" i="28"/>
  <c r="N24" i="28"/>
  <c r="H24" i="28"/>
  <c r="G24" i="28"/>
  <c r="AH23" i="28"/>
  <c r="AG23" i="28"/>
  <c r="AF23" i="28"/>
  <c r="AE23" i="28"/>
  <c r="AD23" i="28"/>
  <c r="AC23" i="28"/>
  <c r="AB23" i="28"/>
  <c r="AA23" i="28"/>
  <c r="Z23" i="28"/>
  <c r="Y23" i="28"/>
  <c r="O23" i="28"/>
  <c r="N23" i="28"/>
  <c r="F23" i="28" s="1"/>
  <c r="H23" i="28"/>
  <c r="G23" i="28"/>
  <c r="AH22" i="28"/>
  <c r="AG22" i="28"/>
  <c r="AF22" i="28"/>
  <c r="AE22" i="28"/>
  <c r="AD22" i="28"/>
  <c r="AC22" i="28"/>
  <c r="AB22" i="28"/>
  <c r="AA22" i="28"/>
  <c r="Z22" i="28"/>
  <c r="Y22" i="28"/>
  <c r="O22" i="28"/>
  <c r="N22" i="28"/>
  <c r="F22" i="28" s="1"/>
  <c r="H22" i="28"/>
  <c r="G22" i="28"/>
  <c r="AH21" i="28"/>
  <c r="AG21" i="28"/>
  <c r="AF21" i="28"/>
  <c r="AE21" i="28"/>
  <c r="AD21" i="28"/>
  <c r="AC21" i="28"/>
  <c r="AB21" i="28"/>
  <c r="AA21" i="28"/>
  <c r="Z21" i="28"/>
  <c r="Y21" i="28"/>
  <c r="O21" i="28"/>
  <c r="N21" i="28"/>
  <c r="F21" i="28" s="1"/>
  <c r="H21" i="28"/>
  <c r="G21" i="28"/>
  <c r="AH20" i="28"/>
  <c r="AG20" i="28"/>
  <c r="AF20" i="28"/>
  <c r="AE20" i="28"/>
  <c r="AD20" i="28"/>
  <c r="AC20" i="28"/>
  <c r="AB20" i="28"/>
  <c r="AA20" i="28"/>
  <c r="Z20" i="28"/>
  <c r="Y20" i="28"/>
  <c r="O20" i="28"/>
  <c r="N20" i="28"/>
  <c r="F20" i="28" s="1"/>
  <c r="H20" i="28"/>
  <c r="G20" i="28"/>
  <c r="AH19" i="28"/>
  <c r="AG19" i="28"/>
  <c r="AF19" i="28"/>
  <c r="AE19" i="28"/>
  <c r="AD19" i="28"/>
  <c r="AC19" i="28"/>
  <c r="AB19" i="28"/>
  <c r="AA19" i="28"/>
  <c r="Z19" i="28"/>
  <c r="Y19" i="28"/>
  <c r="N19" i="28"/>
  <c r="F19" i="28" s="1"/>
  <c r="U15" i="2" s="1"/>
  <c r="G19" i="28"/>
  <c r="AH18" i="28"/>
  <c r="AG18" i="28"/>
  <c r="AF18" i="28"/>
  <c r="AE18" i="28"/>
  <c r="AD18" i="28"/>
  <c r="AC18" i="28"/>
  <c r="AB18" i="28"/>
  <c r="AA18" i="28"/>
  <c r="Z18" i="28"/>
  <c r="Y18" i="28"/>
  <c r="N18" i="28"/>
  <c r="F18" i="28" s="1"/>
  <c r="U13" i="2" s="1"/>
  <c r="G18" i="28"/>
  <c r="AH17" i="28"/>
  <c r="AG17" i="28"/>
  <c r="AF17" i="28"/>
  <c r="AE17" i="28"/>
  <c r="AD17" i="28"/>
  <c r="AC17" i="28"/>
  <c r="AB17" i="28"/>
  <c r="AA17" i="28"/>
  <c r="Z17" i="28"/>
  <c r="Y17" i="28"/>
  <c r="N17" i="28"/>
  <c r="F17" i="28" s="1"/>
  <c r="U10" i="2" s="1"/>
  <c r="AH16" i="28"/>
  <c r="AG16" i="28"/>
  <c r="AF16" i="28"/>
  <c r="AE16" i="28"/>
  <c r="AD16" i="28"/>
  <c r="AC16" i="28"/>
  <c r="AB16" i="28"/>
  <c r="AA16" i="28"/>
  <c r="Z16" i="28"/>
  <c r="Y16" i="28"/>
  <c r="N16" i="28"/>
  <c r="F16" i="28" s="1"/>
  <c r="U9" i="2" s="1"/>
  <c r="G16" i="28"/>
  <c r="AH15" i="28"/>
  <c r="AG15" i="28"/>
  <c r="AF15" i="28"/>
  <c r="AE15" i="28"/>
  <c r="AD15" i="28"/>
  <c r="AC15" i="28"/>
  <c r="AB15" i="28"/>
  <c r="AA15" i="28"/>
  <c r="Z15" i="28"/>
  <c r="Y15" i="28"/>
  <c r="N15" i="28"/>
  <c r="F15" i="28" s="1"/>
  <c r="U17" i="2" s="1"/>
  <c r="G15" i="28"/>
  <c r="AH14" i="28"/>
  <c r="AG14" i="28"/>
  <c r="AF14" i="28"/>
  <c r="AE14" i="28"/>
  <c r="AD14" i="28"/>
  <c r="AC14" i="28"/>
  <c r="AB14" i="28"/>
  <c r="AA14" i="28"/>
  <c r="Z14" i="28"/>
  <c r="Y14" i="28"/>
  <c r="N14" i="28"/>
  <c r="F14" i="28" s="1"/>
  <c r="U11" i="2" s="1"/>
  <c r="G14" i="28"/>
  <c r="AH13" i="28"/>
  <c r="AG13" i="28"/>
  <c r="AF13" i="28"/>
  <c r="AE13" i="28"/>
  <c r="AD13" i="28"/>
  <c r="AC13" i="28"/>
  <c r="AB13" i="28"/>
  <c r="AA13" i="28"/>
  <c r="Z13" i="28"/>
  <c r="Y13" i="28"/>
  <c r="N13" i="28"/>
  <c r="F13" i="28" s="1"/>
  <c r="U22" i="2" s="1"/>
  <c r="G13" i="28"/>
  <c r="AH12" i="28"/>
  <c r="AG12" i="28"/>
  <c r="AF12" i="28"/>
  <c r="AE12" i="28"/>
  <c r="AD12" i="28"/>
  <c r="AC12" i="28"/>
  <c r="AB12" i="28"/>
  <c r="AA12" i="28"/>
  <c r="Z12" i="28"/>
  <c r="Y12" i="28"/>
  <c r="N12" i="28"/>
  <c r="F12" i="28" s="1"/>
  <c r="U18" i="2" s="1"/>
  <c r="G12" i="28"/>
  <c r="AH11" i="28"/>
  <c r="AG11" i="28"/>
  <c r="AF11" i="28"/>
  <c r="AE11" i="28"/>
  <c r="AD11" i="28"/>
  <c r="AC11" i="28"/>
  <c r="AB11" i="28"/>
  <c r="AA11" i="28"/>
  <c r="Z11" i="28"/>
  <c r="Y11" i="28"/>
  <c r="N11" i="28"/>
  <c r="F11" i="28" s="1"/>
  <c r="U7" i="2" s="1"/>
  <c r="G11" i="28"/>
  <c r="AH10" i="28"/>
  <c r="AG10" i="28"/>
  <c r="AF10" i="28"/>
  <c r="AE10" i="28"/>
  <c r="AD10" i="28"/>
  <c r="AC10" i="28"/>
  <c r="AB10" i="28"/>
  <c r="AA10" i="28"/>
  <c r="Z10" i="28"/>
  <c r="Y10" i="28"/>
  <c r="N10" i="28"/>
  <c r="F10" i="28" s="1"/>
  <c r="U6" i="2" s="1"/>
  <c r="G10" i="28"/>
  <c r="AH9" i="28"/>
  <c r="AG9" i="28"/>
  <c r="AF9" i="28"/>
  <c r="AE9" i="28"/>
  <c r="AD9" i="28"/>
  <c r="AC9" i="28"/>
  <c r="AB9" i="28"/>
  <c r="AA9" i="28"/>
  <c r="Z9" i="28"/>
  <c r="Y9" i="28"/>
  <c r="N9" i="28"/>
  <c r="F9" i="28" s="1"/>
  <c r="U4" i="2" s="1"/>
  <c r="G9" i="28"/>
  <c r="AH8" i="28"/>
  <c r="AG8" i="28"/>
  <c r="AF8" i="28"/>
  <c r="AE8" i="28"/>
  <c r="AD8" i="28"/>
  <c r="AC8" i="28"/>
  <c r="AB8" i="28"/>
  <c r="AA8" i="28"/>
  <c r="Z8" i="28"/>
  <c r="Y8" i="28"/>
  <c r="N8" i="28"/>
  <c r="F8" i="28" s="1"/>
  <c r="U5" i="2" s="1"/>
  <c r="G8" i="28"/>
  <c r="AH7" i="28"/>
  <c r="AG7" i="28"/>
  <c r="AF7" i="28"/>
  <c r="AE7" i="28"/>
  <c r="AD7" i="28"/>
  <c r="AC7" i="28"/>
  <c r="AB7" i="28"/>
  <c r="AA7" i="28"/>
  <c r="Z7" i="28"/>
  <c r="Y7" i="28"/>
  <c r="N7" i="28"/>
  <c r="F7" i="28" s="1"/>
  <c r="U3" i="2" s="1"/>
  <c r="G7" i="28"/>
  <c r="Z6" i="28"/>
  <c r="Y6" i="28"/>
  <c r="N6" i="28"/>
  <c r="F6" i="28" s="1"/>
  <c r="U8" i="2" s="1"/>
  <c r="G6" i="28"/>
  <c r="K4" i="28"/>
  <c r="L11" i="28" s="1"/>
  <c r="O11" i="28" s="1"/>
  <c r="H11" i="28" s="1"/>
  <c r="I22" i="31" l="1"/>
  <c r="I20" i="28"/>
  <c r="I24" i="28"/>
  <c r="I22" i="28"/>
  <c r="L8" i="28"/>
  <c r="O8" i="28" s="1"/>
  <c r="H8" i="28" s="1"/>
  <c r="I8" i="28" s="1"/>
  <c r="U4" i="6" s="1"/>
  <c r="I28" i="28"/>
  <c r="L24" i="28"/>
  <c r="I27" i="28"/>
  <c r="L28" i="28"/>
  <c r="L29" i="28"/>
  <c r="R29" i="28" s="1"/>
  <c r="L26" i="28"/>
  <c r="L25" i="28"/>
  <c r="I21" i="29"/>
  <c r="I20" i="30"/>
  <c r="I28" i="31"/>
  <c r="I21" i="28"/>
  <c r="I14" i="30"/>
  <c r="W5" i="6" s="1"/>
  <c r="L7" i="28"/>
  <c r="O7" i="28" s="1"/>
  <c r="H7" i="28" s="1"/>
  <c r="I7" i="28" s="1"/>
  <c r="U3" i="6" s="1"/>
  <c r="L27" i="28"/>
  <c r="I29" i="28"/>
  <c r="I23" i="29"/>
  <c r="I24" i="31"/>
  <c r="L6" i="28"/>
  <c r="O6" i="28" s="1"/>
  <c r="H6" i="28" s="1"/>
  <c r="I6" i="28" s="1"/>
  <c r="U8" i="6" s="1"/>
  <c r="I11" i="28"/>
  <c r="U7" i="6" s="1"/>
  <c r="L14" i="28"/>
  <c r="L16" i="28"/>
  <c r="L12" i="28"/>
  <c r="L13" i="28"/>
  <c r="L15" i="28"/>
  <c r="L19" i="28"/>
  <c r="L17" i="28"/>
  <c r="L18" i="28"/>
  <c r="L20" i="28"/>
  <c r="L21" i="28"/>
  <c r="L23" i="28"/>
  <c r="L10" i="28"/>
  <c r="O10" i="28" s="1"/>
  <c r="H10" i="28" s="1"/>
  <c r="I10" i="28" s="1"/>
  <c r="U6" i="6" s="1"/>
  <c r="L22" i="28"/>
  <c r="I25" i="28"/>
  <c r="I26" i="29"/>
  <c r="I26" i="31"/>
  <c r="I23" i="31"/>
  <c r="I13" i="30"/>
  <c r="W19" i="6" s="1"/>
  <c r="I21" i="30"/>
  <c r="I7" i="29"/>
  <c r="V6" i="6" s="1"/>
  <c r="I11" i="29"/>
  <c r="V20" i="6" s="1"/>
  <c r="I27" i="29"/>
  <c r="I21" i="31"/>
  <c r="I11" i="31"/>
  <c r="X9" i="6" s="1"/>
  <c r="I28" i="30"/>
  <c r="I11" i="30"/>
  <c r="W24" i="6" s="1"/>
  <c r="I6" i="29"/>
  <c r="V3" i="6" s="1"/>
  <c r="I20" i="29"/>
  <c r="I22" i="29"/>
  <c r="I28" i="29"/>
  <c r="I25" i="29"/>
  <c r="I24" i="29"/>
  <c r="I7" i="30"/>
  <c r="W8" i="6" s="1"/>
  <c r="I23" i="30"/>
  <c r="I19" i="30"/>
  <c r="I25" i="31"/>
  <c r="I29" i="31"/>
  <c r="I27" i="31"/>
  <c r="I22" i="30"/>
  <c r="I16" i="30"/>
  <c r="W7" i="6" s="1"/>
  <c r="I18" i="30"/>
  <c r="I29" i="30"/>
  <c r="I8" i="30"/>
  <c r="W12" i="6" s="1"/>
  <c r="I27" i="30"/>
  <c r="I26" i="30"/>
  <c r="I25" i="30"/>
  <c r="I24" i="30"/>
  <c r="I29" i="29"/>
  <c r="I26" i="28"/>
  <c r="I23" i="28"/>
  <c r="L20" i="31"/>
  <c r="O20" i="31" s="1"/>
  <c r="H20" i="31" s="1"/>
  <c r="I20" i="31" s="1"/>
  <c r="X4" i="6" s="1"/>
  <c r="L13" i="31"/>
  <c r="O13" i="31" s="1"/>
  <c r="H13" i="31" s="1"/>
  <c r="I13" i="31" s="1"/>
  <c r="X8" i="6" s="1"/>
  <c r="L6" i="31"/>
  <c r="O6" i="31" s="1"/>
  <c r="H6" i="31" s="1"/>
  <c r="I6" i="31" s="1"/>
  <c r="X7" i="6" s="1"/>
  <c r="L22" i="31"/>
  <c r="L15" i="31"/>
  <c r="O15" i="31" s="1"/>
  <c r="H15" i="31" s="1"/>
  <c r="I15" i="31" s="1"/>
  <c r="X24" i="6" s="1"/>
  <c r="L24" i="31"/>
  <c r="L26" i="31"/>
  <c r="L28" i="31"/>
  <c r="L8" i="31"/>
  <c r="O8" i="31" s="1"/>
  <c r="H8" i="31" s="1"/>
  <c r="I8" i="31" s="1"/>
  <c r="X11" i="6" s="1"/>
  <c r="L17" i="31"/>
  <c r="O17" i="31" s="1"/>
  <c r="H17" i="31" s="1"/>
  <c r="I17" i="31" s="1"/>
  <c r="X6" i="6" s="1"/>
  <c r="L10" i="31"/>
  <c r="O10" i="31" s="1"/>
  <c r="H10" i="31" s="1"/>
  <c r="I10" i="31" s="1"/>
  <c r="X19" i="6" s="1"/>
  <c r="L19" i="31"/>
  <c r="O19" i="31" s="1"/>
  <c r="H19" i="31" s="1"/>
  <c r="I19" i="31" s="1"/>
  <c r="X14" i="6" s="1"/>
  <c r="L12" i="31"/>
  <c r="L21" i="31"/>
  <c r="L14" i="31"/>
  <c r="O14" i="31" s="1"/>
  <c r="H14" i="31" s="1"/>
  <c r="I14" i="31" s="1"/>
  <c r="X17" i="6" s="1"/>
  <c r="L7" i="31"/>
  <c r="O7" i="31" s="1"/>
  <c r="H7" i="31" s="1"/>
  <c r="I7" i="31" s="1"/>
  <c r="X13" i="6" s="1"/>
  <c r="L23" i="31"/>
  <c r="L25" i="31"/>
  <c r="L27" i="31"/>
  <c r="L29" i="31"/>
  <c r="L16" i="31"/>
  <c r="O16" i="31" s="1"/>
  <c r="H16" i="31" s="1"/>
  <c r="I16" i="31" s="1"/>
  <c r="X3" i="6" s="1"/>
  <c r="L9" i="31"/>
  <c r="O9" i="31" s="1"/>
  <c r="H9" i="31" s="1"/>
  <c r="L18" i="31"/>
  <c r="O18" i="31" s="1"/>
  <c r="H18" i="31" s="1"/>
  <c r="I18" i="31" s="1"/>
  <c r="X23" i="6" s="1"/>
  <c r="S29" i="30"/>
  <c r="T29" i="30"/>
  <c r="L6" i="30"/>
  <c r="O6" i="30" s="1"/>
  <c r="H6" i="30" s="1"/>
  <c r="I6" i="30" s="1"/>
  <c r="W17" i="6" s="1"/>
  <c r="L22" i="30"/>
  <c r="R21" i="30" s="1"/>
  <c r="U29" i="30"/>
  <c r="L15" i="30"/>
  <c r="Q20" i="30"/>
  <c r="L24" i="30"/>
  <c r="R23" i="30" s="1"/>
  <c r="L26" i="30"/>
  <c r="L28" i="30"/>
  <c r="S27" i="30" s="1"/>
  <c r="V29" i="30"/>
  <c r="Q13" i="30"/>
  <c r="W29" i="30"/>
  <c r="L17" i="30"/>
  <c r="O17" i="30" s="1"/>
  <c r="H17" i="30" s="1"/>
  <c r="I17" i="30" s="1"/>
  <c r="W23" i="6" s="1"/>
  <c r="X29" i="30"/>
  <c r="L10" i="30"/>
  <c r="O10" i="30" s="1"/>
  <c r="H10" i="30" s="1"/>
  <c r="I10" i="30" s="1"/>
  <c r="W9" i="6" s="1"/>
  <c r="L19" i="30"/>
  <c r="Q18" i="30" s="1"/>
  <c r="L12" i="30"/>
  <c r="L9" i="30"/>
  <c r="O9" i="30" s="1"/>
  <c r="H9" i="30" s="1"/>
  <c r="I9" i="30" s="1"/>
  <c r="W6" i="6" s="1"/>
  <c r="Q7" i="30"/>
  <c r="Q29" i="30"/>
  <c r="L20" i="29"/>
  <c r="L13" i="29"/>
  <c r="O13" i="29" s="1"/>
  <c r="H13" i="29" s="1"/>
  <c r="I13" i="29" s="1"/>
  <c r="V16" i="6" s="1"/>
  <c r="L22" i="29"/>
  <c r="L15" i="29"/>
  <c r="O15" i="29" s="1"/>
  <c r="H15" i="29" s="1"/>
  <c r="L24" i="29"/>
  <c r="L26" i="29"/>
  <c r="L28" i="29"/>
  <c r="L8" i="29"/>
  <c r="L10" i="29"/>
  <c r="O10" i="29" s="1"/>
  <c r="H10" i="29" s="1"/>
  <c r="I10" i="29" s="1"/>
  <c r="V8" i="6" s="1"/>
  <c r="L19" i="29"/>
  <c r="O19" i="29" s="1"/>
  <c r="H19" i="29" s="1"/>
  <c r="I19" i="29" s="1"/>
  <c r="V4" i="6" s="1"/>
  <c r="L12" i="29"/>
  <c r="L17" i="29"/>
  <c r="O17" i="29" s="1"/>
  <c r="H17" i="29" s="1"/>
  <c r="I17" i="29" s="1"/>
  <c r="V23" i="6" s="1"/>
  <c r="L21" i="29"/>
  <c r="L14" i="29"/>
  <c r="O14" i="29" s="1"/>
  <c r="H14" i="29" s="1"/>
  <c r="I14" i="29" s="1"/>
  <c r="V9" i="6" s="1"/>
  <c r="L23" i="29"/>
  <c r="L25" i="29"/>
  <c r="L27" i="29"/>
  <c r="L29" i="29"/>
  <c r="L16" i="29"/>
  <c r="O16" i="29" s="1"/>
  <c r="H16" i="29" s="1"/>
  <c r="I16" i="29" s="1"/>
  <c r="V10" i="6" s="1"/>
  <c r="L9" i="29"/>
  <c r="O9" i="29" s="1"/>
  <c r="H9" i="29" s="1"/>
  <c r="I9" i="29" s="1"/>
  <c r="V21" i="6" s="1"/>
  <c r="L18" i="29"/>
  <c r="O18" i="29" s="1"/>
  <c r="H18" i="29" s="1"/>
  <c r="I18" i="29" s="1"/>
  <c r="V18" i="6" s="1"/>
  <c r="L9" i="28"/>
  <c r="R20" i="28" l="1"/>
  <c r="Q21" i="28"/>
  <c r="T28" i="28"/>
  <c r="Q23" i="28"/>
  <c r="Q12" i="28"/>
  <c r="R24" i="28"/>
  <c r="Q11" i="28"/>
  <c r="V28" i="28"/>
  <c r="S28" i="28"/>
  <c r="Q7" i="28"/>
  <c r="U24" i="28"/>
  <c r="T20" i="28"/>
  <c r="U28" i="28"/>
  <c r="R26" i="28"/>
  <c r="X28" i="28"/>
  <c r="X29" i="28"/>
  <c r="R28" i="28"/>
  <c r="R21" i="28"/>
  <c r="Q22" i="28"/>
  <c r="T29" i="28"/>
  <c r="Q28" i="28"/>
  <c r="Q29" i="28"/>
  <c r="W24" i="28"/>
  <c r="S22" i="28"/>
  <c r="V18" i="28"/>
  <c r="U13" i="28"/>
  <c r="T17" i="28"/>
  <c r="Q24" i="28"/>
  <c r="Q20" i="28"/>
  <c r="R19" i="28"/>
  <c r="W14" i="28"/>
  <c r="W11" i="28"/>
  <c r="S18" i="28"/>
  <c r="U26" i="28"/>
  <c r="R12" i="28"/>
  <c r="T11" i="28"/>
  <c r="U20" i="28"/>
  <c r="T10" i="28"/>
  <c r="S24" i="28"/>
  <c r="S29" i="28"/>
  <c r="Q19" i="28"/>
  <c r="S11" i="28"/>
  <c r="S20" i="28"/>
  <c r="S21" i="28"/>
  <c r="X16" i="28"/>
  <c r="T22" i="28"/>
  <c r="X23" i="28"/>
  <c r="X20" i="28"/>
  <c r="X21" i="28"/>
  <c r="Q25" i="28"/>
  <c r="T19" i="28"/>
  <c r="W29" i="28"/>
  <c r="T7" i="29"/>
  <c r="V26" i="28"/>
  <c r="V29" i="28"/>
  <c r="S25" i="28"/>
  <c r="V20" i="28"/>
  <c r="V21" i="28"/>
  <c r="U10" i="28"/>
  <c r="U19" i="28"/>
  <c r="W28" i="28"/>
  <c r="X10" i="28"/>
  <c r="Q15" i="28"/>
  <c r="X13" i="28"/>
  <c r="R11" i="28"/>
  <c r="W26" i="28"/>
  <c r="U29" i="28"/>
  <c r="X17" i="28"/>
  <c r="O17" i="28"/>
  <c r="H17" i="28" s="1"/>
  <c r="O18" i="28"/>
  <c r="H18" i="28" s="1"/>
  <c r="I18" i="28" s="1"/>
  <c r="U12" i="6" s="1"/>
  <c r="Q18" i="28"/>
  <c r="U16" i="28"/>
  <c r="R18" i="28"/>
  <c r="V17" i="28"/>
  <c r="Q11" i="31"/>
  <c r="G9" i="31"/>
  <c r="I9" i="31" s="1"/>
  <c r="X16" i="6" s="1"/>
  <c r="O12" i="31"/>
  <c r="H12" i="31" s="1"/>
  <c r="I12" i="31" s="1"/>
  <c r="X10" i="6" s="1"/>
  <c r="R14" i="28"/>
  <c r="R15" i="28"/>
  <c r="X15" i="28"/>
  <c r="V24" i="28"/>
  <c r="T16" i="28"/>
  <c r="X19" i="28"/>
  <c r="T13" i="28"/>
  <c r="S15" i="28"/>
  <c r="W10" i="28"/>
  <c r="W17" i="28"/>
  <c r="W18" i="28"/>
  <c r="X18" i="28"/>
  <c r="Q17" i="28"/>
  <c r="Q14" i="30"/>
  <c r="O15" i="30"/>
  <c r="H15" i="30" s="1"/>
  <c r="I15" i="30" s="1"/>
  <c r="W10" i="6" s="1"/>
  <c r="T12" i="28"/>
  <c r="Q14" i="28"/>
  <c r="X12" i="28"/>
  <c r="V10" i="28"/>
  <c r="Q26" i="28"/>
  <c r="S12" i="28"/>
  <c r="S10" i="28"/>
  <c r="V19" i="28"/>
  <c r="W19" i="28"/>
  <c r="O19" i="28"/>
  <c r="H19" i="28" s="1"/>
  <c r="I19" i="28" s="1"/>
  <c r="U13" i="6" s="1"/>
  <c r="R8" i="28"/>
  <c r="O9" i="28"/>
  <c r="H9" i="28" s="1"/>
  <c r="I9" i="28" s="1"/>
  <c r="U5" i="6" s="1"/>
  <c r="O12" i="30"/>
  <c r="H12" i="30" s="1"/>
  <c r="G12" i="30"/>
  <c r="S17" i="28"/>
  <c r="V13" i="28"/>
  <c r="O13" i="28"/>
  <c r="H13" i="28" s="1"/>
  <c r="I13" i="28" s="1"/>
  <c r="U21" i="6" s="1"/>
  <c r="Q13" i="28"/>
  <c r="W22" i="28"/>
  <c r="Q16" i="28"/>
  <c r="R16" i="28"/>
  <c r="O16" i="28"/>
  <c r="H16" i="28" s="1"/>
  <c r="I16" i="28" s="1"/>
  <c r="U10" i="6" s="1"/>
  <c r="S16" i="28"/>
  <c r="O12" i="29"/>
  <c r="H12" i="29" s="1"/>
  <c r="I12" i="29" s="1"/>
  <c r="V7" i="6" s="1"/>
  <c r="G15" i="29"/>
  <c r="I15" i="29" s="1"/>
  <c r="V12" i="6" s="1"/>
  <c r="U12" i="28"/>
  <c r="O12" i="28"/>
  <c r="H12" i="28" s="1"/>
  <c r="I12" i="28" s="1"/>
  <c r="U17" i="6" s="1"/>
  <c r="G17" i="28"/>
  <c r="V12" i="28"/>
  <c r="W12" i="28"/>
  <c r="V15" i="28"/>
  <c r="O15" i="28"/>
  <c r="H15" i="28" s="1"/>
  <c r="I15" i="28" s="1"/>
  <c r="U19" i="6" s="1"/>
  <c r="T18" i="28"/>
  <c r="X14" i="28"/>
  <c r="S13" i="28"/>
  <c r="R27" i="28"/>
  <c r="T27" i="28"/>
  <c r="W27" i="28"/>
  <c r="W25" i="28"/>
  <c r="S27" i="28"/>
  <c r="U27" i="28"/>
  <c r="V27" i="28"/>
  <c r="T25" i="28"/>
  <c r="U25" i="28"/>
  <c r="V25" i="28"/>
  <c r="V22" i="28"/>
  <c r="X22" i="28"/>
  <c r="R10" i="28"/>
  <c r="X25" i="28"/>
  <c r="U11" i="28"/>
  <c r="U15" i="28"/>
  <c r="V14" i="28"/>
  <c r="U18" i="28"/>
  <c r="V11" i="28"/>
  <c r="U7" i="29"/>
  <c r="O8" i="29"/>
  <c r="H8" i="29" s="1"/>
  <c r="I8" i="29" s="1"/>
  <c r="V13" i="6" s="1"/>
  <c r="R17" i="28"/>
  <c r="T26" i="28"/>
  <c r="R22" i="28"/>
  <c r="R23" i="28"/>
  <c r="W23" i="28"/>
  <c r="V23" i="28"/>
  <c r="T23" i="28"/>
  <c r="S23" i="28"/>
  <c r="U23" i="28"/>
  <c r="T15" i="28"/>
  <c r="X26" i="28"/>
  <c r="U17" i="28"/>
  <c r="U22" i="28"/>
  <c r="R13" i="28"/>
  <c r="X27" i="28"/>
  <c r="T21" i="28"/>
  <c r="U21" i="28"/>
  <c r="W21" i="28"/>
  <c r="R25" i="28"/>
  <c r="W13" i="28"/>
  <c r="T24" i="28"/>
  <c r="Q27" i="28"/>
  <c r="S19" i="28"/>
  <c r="W16" i="28"/>
  <c r="X11" i="28"/>
  <c r="S26" i="28"/>
  <c r="X24" i="28"/>
  <c r="W15" i="28"/>
  <c r="Q10" i="28"/>
  <c r="V16" i="28"/>
  <c r="W20" i="28"/>
  <c r="S14" i="28"/>
  <c r="T14" i="28"/>
  <c r="O14" i="28"/>
  <c r="H14" i="28" s="1"/>
  <c r="I14" i="28" s="1"/>
  <c r="U11" i="6" s="1"/>
  <c r="U14" i="28"/>
  <c r="R20" i="30"/>
  <c r="S20" i="30"/>
  <c r="Q23" i="30"/>
  <c r="Q27" i="30"/>
  <c r="W7" i="29"/>
  <c r="Q11" i="29"/>
  <c r="Q7" i="29"/>
  <c r="S18" i="30"/>
  <c r="T20" i="30"/>
  <c r="W21" i="30"/>
  <c r="X11" i="31"/>
  <c r="V27" i="30"/>
  <c r="X11" i="30"/>
  <c r="U20" i="30"/>
  <c r="Q21" i="30"/>
  <c r="U25" i="30"/>
  <c r="S21" i="30"/>
  <c r="W27" i="30"/>
  <c r="W23" i="30"/>
  <c r="R11" i="30"/>
  <c r="R27" i="30"/>
  <c r="W8" i="31"/>
  <c r="X8" i="31"/>
  <c r="V8" i="31"/>
  <c r="U8" i="31"/>
  <c r="T8" i="31"/>
  <c r="S8" i="31"/>
  <c r="R8" i="31"/>
  <c r="Q8" i="31"/>
  <c r="X28" i="31"/>
  <c r="W28" i="31"/>
  <c r="V28" i="31"/>
  <c r="U28" i="31"/>
  <c r="T28" i="31"/>
  <c r="S28" i="31"/>
  <c r="R28" i="31"/>
  <c r="Q28" i="31"/>
  <c r="V18" i="31"/>
  <c r="X18" i="31"/>
  <c r="W18" i="31"/>
  <c r="U18" i="31"/>
  <c r="T18" i="31"/>
  <c r="S18" i="31"/>
  <c r="R18" i="31"/>
  <c r="Q18" i="31"/>
  <c r="X24" i="31"/>
  <c r="W24" i="31"/>
  <c r="V24" i="31"/>
  <c r="U24" i="31"/>
  <c r="T24" i="31"/>
  <c r="S24" i="31"/>
  <c r="R24" i="31"/>
  <c r="Q24" i="31"/>
  <c r="Q16" i="31"/>
  <c r="X16" i="31"/>
  <c r="W16" i="31"/>
  <c r="V16" i="31"/>
  <c r="U16" i="31"/>
  <c r="T16" i="31"/>
  <c r="S16" i="31"/>
  <c r="R16" i="31"/>
  <c r="X26" i="31"/>
  <c r="W26" i="31"/>
  <c r="V26" i="31"/>
  <c r="U26" i="31"/>
  <c r="T26" i="31"/>
  <c r="S26" i="31"/>
  <c r="R26" i="31"/>
  <c r="Q26" i="31"/>
  <c r="W9" i="31"/>
  <c r="X9" i="31"/>
  <c r="V9" i="31"/>
  <c r="U9" i="31"/>
  <c r="T9" i="31"/>
  <c r="Q9" i="31"/>
  <c r="S9" i="31"/>
  <c r="R9" i="31"/>
  <c r="X15" i="31"/>
  <c r="W15" i="31"/>
  <c r="V15" i="31"/>
  <c r="U15" i="31"/>
  <c r="T15" i="31"/>
  <c r="S15" i="31"/>
  <c r="R15" i="31"/>
  <c r="Q15" i="31"/>
  <c r="R29" i="31"/>
  <c r="Q29" i="31"/>
  <c r="X29" i="31"/>
  <c r="W29" i="31"/>
  <c r="V29" i="31"/>
  <c r="U29" i="31"/>
  <c r="T29" i="31"/>
  <c r="S29" i="31"/>
  <c r="X22" i="31"/>
  <c r="W22" i="31"/>
  <c r="V22" i="31"/>
  <c r="U22" i="31"/>
  <c r="T22" i="31"/>
  <c r="S22" i="31"/>
  <c r="R22" i="31"/>
  <c r="Q22" i="31"/>
  <c r="R27" i="31"/>
  <c r="Q27" i="31"/>
  <c r="X27" i="31"/>
  <c r="W27" i="31"/>
  <c r="V27" i="31"/>
  <c r="U27" i="31"/>
  <c r="S27" i="31"/>
  <c r="T27" i="31"/>
  <c r="R25" i="31"/>
  <c r="Q25" i="31"/>
  <c r="X25" i="31"/>
  <c r="S25" i="31"/>
  <c r="W25" i="31"/>
  <c r="V25" i="31"/>
  <c r="U25" i="31"/>
  <c r="T25" i="31"/>
  <c r="X13" i="31"/>
  <c r="W13" i="31"/>
  <c r="V13" i="31"/>
  <c r="S13" i="31"/>
  <c r="U13" i="31"/>
  <c r="T13" i="31"/>
  <c r="R13" i="31"/>
  <c r="Q13" i="31"/>
  <c r="R23" i="31"/>
  <c r="Q23" i="31"/>
  <c r="X23" i="31"/>
  <c r="S23" i="31"/>
  <c r="W23" i="31"/>
  <c r="V23" i="31"/>
  <c r="U23" i="31"/>
  <c r="T23" i="31"/>
  <c r="X20" i="31"/>
  <c r="W20" i="31"/>
  <c r="V20" i="31"/>
  <c r="U20" i="31"/>
  <c r="T20" i="31"/>
  <c r="S20" i="31"/>
  <c r="R20" i="31"/>
  <c r="Q20" i="31"/>
  <c r="R7" i="31"/>
  <c r="Q7" i="31"/>
  <c r="X7" i="31"/>
  <c r="W7" i="31"/>
  <c r="S7" i="31"/>
  <c r="V7" i="31"/>
  <c r="U7" i="31"/>
  <c r="T7" i="31"/>
  <c r="S14" i="31"/>
  <c r="R14" i="31"/>
  <c r="Q14" i="31"/>
  <c r="X14" i="31"/>
  <c r="W14" i="31"/>
  <c r="V14" i="31"/>
  <c r="U14" i="31"/>
  <c r="T14" i="31"/>
  <c r="R11" i="31"/>
  <c r="T21" i="31"/>
  <c r="R21" i="31"/>
  <c r="S21" i="31"/>
  <c r="Q21" i="31"/>
  <c r="X21" i="31"/>
  <c r="U21" i="31"/>
  <c r="W21" i="31"/>
  <c r="V21" i="31"/>
  <c r="S11" i="31"/>
  <c r="U12" i="31"/>
  <c r="T12" i="31"/>
  <c r="S12" i="31"/>
  <c r="R12" i="31"/>
  <c r="Q12" i="31"/>
  <c r="X12" i="31"/>
  <c r="W12" i="31"/>
  <c r="V12" i="31"/>
  <c r="T11" i="31"/>
  <c r="V19" i="31"/>
  <c r="U19" i="31"/>
  <c r="T19" i="31"/>
  <c r="S19" i="31"/>
  <c r="R19" i="31"/>
  <c r="Q19" i="31"/>
  <c r="W19" i="31"/>
  <c r="X19" i="31"/>
  <c r="V11" i="31"/>
  <c r="W10" i="31"/>
  <c r="U10" i="31"/>
  <c r="V10" i="31"/>
  <c r="T10" i="31"/>
  <c r="S10" i="31"/>
  <c r="R10" i="31"/>
  <c r="Q10" i="31"/>
  <c r="X10" i="31"/>
  <c r="U11" i="31"/>
  <c r="X17" i="31"/>
  <c r="W17" i="31"/>
  <c r="V17" i="31"/>
  <c r="U17" i="31"/>
  <c r="T17" i="31"/>
  <c r="S17" i="31"/>
  <c r="R17" i="31"/>
  <c r="Q17" i="31"/>
  <c r="W11" i="31"/>
  <c r="R18" i="30"/>
  <c r="X14" i="30"/>
  <c r="T16" i="30"/>
  <c r="T11" i="30"/>
  <c r="U16" i="30"/>
  <c r="S11" i="30"/>
  <c r="X16" i="30"/>
  <c r="X15" i="30"/>
  <c r="W15" i="30"/>
  <c r="W13" i="30"/>
  <c r="T15" i="30"/>
  <c r="V13" i="30"/>
  <c r="S15" i="30"/>
  <c r="R15" i="30"/>
  <c r="Q15" i="30"/>
  <c r="U15" i="30"/>
  <c r="V15" i="30"/>
  <c r="X13" i="30"/>
  <c r="S13" i="30"/>
  <c r="W14" i="30"/>
  <c r="V14" i="30"/>
  <c r="U11" i="30"/>
  <c r="X8" i="30"/>
  <c r="S8" i="30"/>
  <c r="V8" i="30"/>
  <c r="U8" i="30"/>
  <c r="X9" i="30"/>
  <c r="Q9" i="30"/>
  <c r="T8" i="30"/>
  <c r="W9" i="30"/>
  <c r="V9" i="30"/>
  <c r="U9" i="30"/>
  <c r="T9" i="30"/>
  <c r="S9" i="30"/>
  <c r="R9" i="30"/>
  <c r="T27" i="30"/>
  <c r="W11" i="30"/>
  <c r="V18" i="30"/>
  <c r="W10" i="30"/>
  <c r="V10" i="30"/>
  <c r="U10" i="30"/>
  <c r="T10" i="30"/>
  <c r="S10" i="30"/>
  <c r="R10" i="30"/>
  <c r="Q10" i="30"/>
  <c r="X10" i="30"/>
  <c r="W7" i="30"/>
  <c r="V7" i="30"/>
  <c r="V11" i="30"/>
  <c r="R8" i="30"/>
  <c r="S23" i="30"/>
  <c r="W25" i="30"/>
  <c r="X27" i="30"/>
  <c r="U21" i="30"/>
  <c r="T25" i="30"/>
  <c r="U12" i="30"/>
  <c r="T12" i="30"/>
  <c r="S12" i="30"/>
  <c r="R12" i="30"/>
  <c r="Q12" i="30"/>
  <c r="V12" i="30"/>
  <c r="W12" i="30"/>
  <c r="X12" i="30"/>
  <c r="U7" i="30"/>
  <c r="X25" i="30"/>
  <c r="T23" i="30"/>
  <c r="V21" i="30"/>
  <c r="X23" i="30"/>
  <c r="X28" i="30"/>
  <c r="W28" i="30"/>
  <c r="V28" i="30"/>
  <c r="U28" i="30"/>
  <c r="T28" i="30"/>
  <c r="S28" i="30"/>
  <c r="R28" i="30"/>
  <c r="Q28" i="30"/>
  <c r="U14" i="30"/>
  <c r="W8" i="30"/>
  <c r="V19" i="30"/>
  <c r="U19" i="30"/>
  <c r="R19" i="30"/>
  <c r="T19" i="30"/>
  <c r="S19" i="30"/>
  <c r="Q19" i="30"/>
  <c r="X19" i="30"/>
  <c r="W19" i="30"/>
  <c r="S16" i="30"/>
  <c r="T7" i="30"/>
  <c r="U18" i="30"/>
  <c r="S7" i="30"/>
  <c r="X17" i="30"/>
  <c r="W17" i="30"/>
  <c r="V17" i="30"/>
  <c r="U17" i="30"/>
  <c r="T17" i="30"/>
  <c r="S17" i="30"/>
  <c r="R17" i="30"/>
  <c r="Q17" i="30"/>
  <c r="R16" i="30"/>
  <c r="V25" i="30"/>
  <c r="S25" i="30"/>
  <c r="R14" i="30"/>
  <c r="W16" i="30"/>
  <c r="X24" i="30"/>
  <c r="W24" i="30"/>
  <c r="U24" i="30"/>
  <c r="T24" i="30"/>
  <c r="S24" i="30"/>
  <c r="R24" i="30"/>
  <c r="V24" i="30"/>
  <c r="Q24" i="30"/>
  <c r="U27" i="30"/>
  <c r="T14" i="30"/>
  <c r="U13" i="30"/>
  <c r="R13" i="30"/>
  <c r="V23" i="30"/>
  <c r="V20" i="30"/>
  <c r="X18" i="30"/>
  <c r="R7" i="30"/>
  <c r="W18" i="30"/>
  <c r="X26" i="30"/>
  <c r="W26" i="30"/>
  <c r="V26" i="30"/>
  <c r="U26" i="30"/>
  <c r="T26" i="30"/>
  <c r="S26" i="30"/>
  <c r="R26" i="30"/>
  <c r="Q26" i="30"/>
  <c r="T13" i="30"/>
  <c r="S14" i="30"/>
  <c r="Q8" i="30"/>
  <c r="Q25" i="30"/>
  <c r="T18" i="30"/>
  <c r="X7" i="30"/>
  <c r="X21" i="30"/>
  <c r="U23" i="30"/>
  <c r="T21" i="30"/>
  <c r="Q16" i="30"/>
  <c r="V16" i="30"/>
  <c r="W22" i="30"/>
  <c r="X22" i="30"/>
  <c r="V22" i="30"/>
  <c r="X20" i="30"/>
  <c r="U22" i="30"/>
  <c r="W20" i="30"/>
  <c r="T22" i="30"/>
  <c r="S22" i="30"/>
  <c r="R22" i="30"/>
  <c r="Q22" i="30"/>
  <c r="Q11" i="30"/>
  <c r="R25" i="30"/>
  <c r="X26" i="29"/>
  <c r="W26" i="29"/>
  <c r="V26" i="29"/>
  <c r="U26" i="29"/>
  <c r="T26" i="29"/>
  <c r="S26" i="29"/>
  <c r="R26" i="29"/>
  <c r="Q26" i="29"/>
  <c r="R23" i="29"/>
  <c r="Q23" i="29"/>
  <c r="X23" i="29"/>
  <c r="W23" i="29"/>
  <c r="V23" i="29"/>
  <c r="U23" i="29"/>
  <c r="T23" i="29"/>
  <c r="S23" i="29"/>
  <c r="X15" i="29"/>
  <c r="V15" i="29"/>
  <c r="W15" i="29"/>
  <c r="U15" i="29"/>
  <c r="T15" i="29"/>
  <c r="S15" i="29"/>
  <c r="R15" i="29"/>
  <c r="Q15" i="29"/>
  <c r="R27" i="29"/>
  <c r="Q27" i="29"/>
  <c r="X27" i="29"/>
  <c r="W27" i="29"/>
  <c r="V27" i="29"/>
  <c r="U27" i="29"/>
  <c r="T27" i="29"/>
  <c r="S27" i="29"/>
  <c r="R25" i="29"/>
  <c r="Q25" i="29"/>
  <c r="X25" i="29"/>
  <c r="W25" i="29"/>
  <c r="V25" i="29"/>
  <c r="U25" i="29"/>
  <c r="T25" i="29"/>
  <c r="S25" i="29"/>
  <c r="S14" i="29"/>
  <c r="R14" i="29"/>
  <c r="Q14" i="29"/>
  <c r="V14" i="29"/>
  <c r="X14" i="29"/>
  <c r="T14" i="29"/>
  <c r="W14" i="29"/>
  <c r="U14" i="29"/>
  <c r="X22" i="29"/>
  <c r="W22" i="29"/>
  <c r="V22" i="29"/>
  <c r="U22" i="29"/>
  <c r="Q22" i="29"/>
  <c r="T22" i="29"/>
  <c r="S22" i="29"/>
  <c r="R22" i="29"/>
  <c r="Q16" i="29"/>
  <c r="W16" i="29"/>
  <c r="R16" i="29"/>
  <c r="X16" i="29"/>
  <c r="T16" i="29"/>
  <c r="V16" i="29"/>
  <c r="U16" i="29"/>
  <c r="S16" i="29"/>
  <c r="X24" i="29"/>
  <c r="W24" i="29"/>
  <c r="V24" i="29"/>
  <c r="U24" i="29"/>
  <c r="T24" i="29"/>
  <c r="S24" i="29"/>
  <c r="R24" i="29"/>
  <c r="Q24" i="29"/>
  <c r="T21" i="29"/>
  <c r="S21" i="29"/>
  <c r="R21" i="29"/>
  <c r="Q21" i="29"/>
  <c r="X21" i="29"/>
  <c r="W21" i="29"/>
  <c r="V21" i="29"/>
  <c r="U21" i="29"/>
  <c r="X13" i="29"/>
  <c r="W13" i="29"/>
  <c r="V13" i="29"/>
  <c r="Q13" i="29"/>
  <c r="U13" i="29"/>
  <c r="T13" i="29"/>
  <c r="S13" i="29"/>
  <c r="R13" i="29"/>
  <c r="X28" i="29"/>
  <c r="W28" i="29"/>
  <c r="V28" i="29"/>
  <c r="U28" i="29"/>
  <c r="T28" i="29"/>
  <c r="S28" i="29"/>
  <c r="R28" i="29"/>
  <c r="Q28" i="29"/>
  <c r="R29" i="29"/>
  <c r="Q29" i="29"/>
  <c r="X29" i="29"/>
  <c r="W29" i="29"/>
  <c r="V29" i="29"/>
  <c r="U29" i="29"/>
  <c r="T29" i="29"/>
  <c r="S29" i="29"/>
  <c r="X20" i="29"/>
  <c r="W20" i="29"/>
  <c r="V20" i="29"/>
  <c r="U20" i="29"/>
  <c r="T20" i="29"/>
  <c r="S20" i="29"/>
  <c r="R20" i="29"/>
  <c r="Q20" i="29"/>
  <c r="S11" i="29"/>
  <c r="U12" i="29"/>
  <c r="T12" i="29"/>
  <c r="R12" i="29"/>
  <c r="Q12" i="29"/>
  <c r="S12" i="29"/>
  <c r="X12" i="29"/>
  <c r="V12" i="29"/>
  <c r="W12" i="29"/>
  <c r="V11" i="29"/>
  <c r="W10" i="29"/>
  <c r="V10" i="29"/>
  <c r="T10" i="29"/>
  <c r="S10" i="29"/>
  <c r="R10" i="29"/>
  <c r="U10" i="29"/>
  <c r="Q10" i="29"/>
  <c r="X10" i="29"/>
  <c r="W11" i="29"/>
  <c r="X17" i="29"/>
  <c r="W17" i="29"/>
  <c r="V17" i="29"/>
  <c r="T17" i="29"/>
  <c r="U17" i="29"/>
  <c r="S17" i="29"/>
  <c r="R17" i="29"/>
  <c r="Q17" i="29"/>
  <c r="U11" i="29"/>
  <c r="V19" i="29"/>
  <c r="U19" i="29"/>
  <c r="T19" i="29"/>
  <c r="R19" i="29"/>
  <c r="S19" i="29"/>
  <c r="Q19" i="29"/>
  <c r="X19" i="29"/>
  <c r="W19" i="29"/>
  <c r="X7" i="29"/>
  <c r="R11" i="29"/>
  <c r="R18" i="29"/>
  <c r="X18" i="29"/>
  <c r="W18" i="29"/>
  <c r="V18" i="29"/>
  <c r="T18" i="29"/>
  <c r="U18" i="29"/>
  <c r="S18" i="29"/>
  <c r="Q18" i="29"/>
  <c r="X8" i="29"/>
  <c r="V8" i="29"/>
  <c r="T8" i="29"/>
  <c r="W8" i="29"/>
  <c r="U8" i="29"/>
  <c r="S8" i="29"/>
  <c r="R8" i="29"/>
  <c r="Q8" i="29"/>
  <c r="S7" i="29"/>
  <c r="R7" i="29"/>
  <c r="T11" i="29"/>
  <c r="V9" i="29"/>
  <c r="T9" i="29"/>
  <c r="X9" i="29"/>
  <c r="W9" i="29"/>
  <c r="Q9" i="29"/>
  <c r="R9" i="29"/>
  <c r="U9" i="29"/>
  <c r="S9" i="29"/>
  <c r="V7" i="29"/>
  <c r="X11" i="29"/>
  <c r="X8" i="28"/>
  <c r="W8" i="28"/>
  <c r="T8" i="28"/>
  <c r="U9" i="28"/>
  <c r="T9" i="28"/>
  <c r="R9" i="28"/>
  <c r="T7" i="28"/>
  <c r="Q9" i="28"/>
  <c r="S7" i="28"/>
  <c r="X9" i="28"/>
  <c r="W9" i="28"/>
  <c r="V9" i="28"/>
  <c r="W7" i="28"/>
  <c r="V7" i="28"/>
  <c r="S9" i="28"/>
  <c r="U7" i="28"/>
  <c r="U8" i="28"/>
  <c r="R7" i="28"/>
  <c r="V8" i="28"/>
  <c r="Q8" i="28"/>
  <c r="S8" i="28"/>
  <c r="X7" i="28"/>
  <c r="I12" i="30" l="1"/>
  <c r="W16" i="6" s="1"/>
  <c r="I17" i="28"/>
  <c r="U9" i="6" s="1"/>
  <c r="AH29" i="27"/>
  <c r="AG29" i="27"/>
  <c r="AF29" i="27"/>
  <c r="AE29" i="27"/>
  <c r="AD29" i="27"/>
  <c r="AC29" i="27"/>
  <c r="AB29" i="27"/>
  <c r="AA29" i="27"/>
  <c r="Z29" i="27"/>
  <c r="Y29" i="27"/>
  <c r="O29" i="27"/>
  <c r="N29" i="27"/>
  <c r="H29" i="27"/>
  <c r="G29" i="27"/>
  <c r="AH28" i="27"/>
  <c r="AG28" i="27"/>
  <c r="AF28" i="27"/>
  <c r="AE28" i="27"/>
  <c r="AD28" i="27"/>
  <c r="AC28" i="27"/>
  <c r="AB28" i="27"/>
  <c r="AA28" i="27"/>
  <c r="Z28" i="27"/>
  <c r="Y28" i="27"/>
  <c r="O28" i="27"/>
  <c r="N28" i="27"/>
  <c r="H28" i="27"/>
  <c r="G28" i="27"/>
  <c r="AH27" i="27"/>
  <c r="AG27" i="27"/>
  <c r="AF27" i="27"/>
  <c r="AE27" i="27"/>
  <c r="AD27" i="27"/>
  <c r="AC27" i="27"/>
  <c r="AB27" i="27"/>
  <c r="AA27" i="27"/>
  <c r="Z27" i="27"/>
  <c r="Y27" i="27"/>
  <c r="O27" i="27"/>
  <c r="N27" i="27"/>
  <c r="H27" i="27"/>
  <c r="G27" i="27"/>
  <c r="AH26" i="27"/>
  <c r="AG26" i="27"/>
  <c r="AF26" i="27"/>
  <c r="AE26" i="27"/>
  <c r="AD26" i="27"/>
  <c r="AC26" i="27"/>
  <c r="AB26" i="27"/>
  <c r="AA26" i="27"/>
  <c r="Z26" i="27"/>
  <c r="Y26" i="27"/>
  <c r="O26" i="27"/>
  <c r="N26" i="27"/>
  <c r="H26" i="27"/>
  <c r="G26" i="27"/>
  <c r="AH25" i="27"/>
  <c r="AG25" i="27"/>
  <c r="AF25" i="27"/>
  <c r="AE25" i="27"/>
  <c r="AD25" i="27"/>
  <c r="AC25" i="27"/>
  <c r="AB25" i="27"/>
  <c r="AA25" i="27"/>
  <c r="Z25" i="27"/>
  <c r="Y25" i="27"/>
  <c r="O25" i="27"/>
  <c r="N25" i="27"/>
  <c r="H25" i="27"/>
  <c r="G25" i="27"/>
  <c r="AH24" i="27"/>
  <c r="AG24" i="27"/>
  <c r="AF24" i="27"/>
  <c r="AE24" i="27"/>
  <c r="AD24" i="27"/>
  <c r="AC24" i="27"/>
  <c r="AB24" i="27"/>
  <c r="AA24" i="27"/>
  <c r="Z24" i="27"/>
  <c r="Y24" i="27"/>
  <c r="O24" i="27"/>
  <c r="N24" i="27"/>
  <c r="H24" i="27"/>
  <c r="G24" i="27"/>
  <c r="AH23" i="27"/>
  <c r="AG23" i="27"/>
  <c r="AF23" i="27"/>
  <c r="AE23" i="27"/>
  <c r="AD23" i="27"/>
  <c r="AC23" i="27"/>
  <c r="AB23" i="27"/>
  <c r="AA23" i="27"/>
  <c r="Z23" i="27"/>
  <c r="Y23" i="27"/>
  <c r="O23" i="27"/>
  <c r="N23" i="27"/>
  <c r="F23" i="27" s="1"/>
  <c r="H23" i="27"/>
  <c r="G23" i="27"/>
  <c r="AH22" i="27"/>
  <c r="AG22" i="27"/>
  <c r="AF22" i="27"/>
  <c r="AE22" i="27"/>
  <c r="AD22" i="27"/>
  <c r="AC22" i="27"/>
  <c r="AB22" i="27"/>
  <c r="AA22" i="27"/>
  <c r="Z22" i="27"/>
  <c r="Y22" i="27"/>
  <c r="O22" i="27"/>
  <c r="N22" i="27"/>
  <c r="F22" i="27" s="1"/>
  <c r="H22" i="27"/>
  <c r="G22" i="27"/>
  <c r="AH21" i="27"/>
  <c r="AG21" i="27"/>
  <c r="AF21" i="27"/>
  <c r="AE21" i="27"/>
  <c r="AD21" i="27"/>
  <c r="AC21" i="27"/>
  <c r="AB21" i="27"/>
  <c r="AA21" i="27"/>
  <c r="Z21" i="27"/>
  <c r="Y21" i="27"/>
  <c r="O21" i="27"/>
  <c r="N21" i="27"/>
  <c r="F21" i="27" s="1"/>
  <c r="H21" i="27"/>
  <c r="G21" i="27"/>
  <c r="AH20" i="27"/>
  <c r="AG20" i="27"/>
  <c r="AF20" i="27"/>
  <c r="AE20" i="27"/>
  <c r="AD20" i="27"/>
  <c r="AC20" i="27"/>
  <c r="AB20" i="27"/>
  <c r="AA20" i="27"/>
  <c r="Z20" i="27"/>
  <c r="Y20" i="27"/>
  <c r="N20" i="27"/>
  <c r="F20" i="27" s="1"/>
  <c r="T12" i="2" s="1"/>
  <c r="G20" i="27"/>
  <c r="AH19" i="27"/>
  <c r="AG19" i="27"/>
  <c r="AF19" i="27"/>
  <c r="AE19" i="27"/>
  <c r="AD19" i="27"/>
  <c r="AC19" i="27"/>
  <c r="AB19" i="27"/>
  <c r="AA19" i="27"/>
  <c r="Z19" i="27"/>
  <c r="Y19" i="27"/>
  <c r="N19" i="27"/>
  <c r="F19" i="27" s="1"/>
  <c r="T22" i="2" s="1"/>
  <c r="G19" i="27"/>
  <c r="AH18" i="27"/>
  <c r="AG18" i="27"/>
  <c r="AF18" i="27"/>
  <c r="AE18" i="27"/>
  <c r="AD18" i="27"/>
  <c r="AC18" i="27"/>
  <c r="AB18" i="27"/>
  <c r="AA18" i="27"/>
  <c r="Z18" i="27"/>
  <c r="Y18" i="27"/>
  <c r="N18" i="27"/>
  <c r="F18" i="27" s="1"/>
  <c r="T15" i="2" s="1"/>
  <c r="G18" i="27"/>
  <c r="AH17" i="27"/>
  <c r="AG17" i="27"/>
  <c r="AF17" i="27"/>
  <c r="AE17" i="27"/>
  <c r="AD17" i="27"/>
  <c r="AC17" i="27"/>
  <c r="AB17" i="27"/>
  <c r="AA17" i="27"/>
  <c r="Z17" i="27"/>
  <c r="Y17" i="27"/>
  <c r="N17" i="27"/>
  <c r="F17" i="27" s="1"/>
  <c r="T13" i="2" s="1"/>
  <c r="G17" i="27"/>
  <c r="AH16" i="27"/>
  <c r="AG16" i="27"/>
  <c r="AF16" i="27"/>
  <c r="AE16" i="27"/>
  <c r="AD16" i="27"/>
  <c r="AC16" i="27"/>
  <c r="AB16" i="27"/>
  <c r="AA16" i="27"/>
  <c r="Z16" i="27"/>
  <c r="Y16" i="27"/>
  <c r="N16" i="27"/>
  <c r="F16" i="27" s="1"/>
  <c r="T4" i="2" s="1"/>
  <c r="G16" i="27"/>
  <c r="AH15" i="27"/>
  <c r="AG15" i="27"/>
  <c r="AF15" i="27"/>
  <c r="AE15" i="27"/>
  <c r="AD15" i="27"/>
  <c r="AC15" i="27"/>
  <c r="AB15" i="27"/>
  <c r="AA15" i="27"/>
  <c r="Z15" i="27"/>
  <c r="Y15" i="27"/>
  <c r="N15" i="27"/>
  <c r="F15" i="27" s="1"/>
  <c r="T18" i="2" s="1"/>
  <c r="G15" i="27"/>
  <c r="AH14" i="27"/>
  <c r="AG14" i="27"/>
  <c r="AF14" i="27"/>
  <c r="AE14" i="27"/>
  <c r="AD14" i="27"/>
  <c r="AC14" i="27"/>
  <c r="AB14" i="27"/>
  <c r="AA14" i="27"/>
  <c r="Z14" i="27"/>
  <c r="Y14" i="27"/>
  <c r="N14" i="27"/>
  <c r="F14" i="27" s="1"/>
  <c r="T10" i="2" s="1"/>
  <c r="G14" i="27"/>
  <c r="AH13" i="27"/>
  <c r="AG13" i="27"/>
  <c r="AF13" i="27"/>
  <c r="AE13" i="27"/>
  <c r="AD13" i="27"/>
  <c r="AC13" i="27"/>
  <c r="AB13" i="27"/>
  <c r="AA13" i="27"/>
  <c r="Z13" i="27"/>
  <c r="Y13" i="27"/>
  <c r="N13" i="27"/>
  <c r="F13" i="27" s="1"/>
  <c r="T23" i="2" s="1"/>
  <c r="G13" i="27"/>
  <c r="AH12" i="27"/>
  <c r="AG12" i="27"/>
  <c r="AF12" i="27"/>
  <c r="AE12" i="27"/>
  <c r="AD12" i="27"/>
  <c r="AC12" i="27"/>
  <c r="AB12" i="27"/>
  <c r="AA12" i="27"/>
  <c r="Z12" i="27"/>
  <c r="Y12" i="27"/>
  <c r="N12" i="27"/>
  <c r="F12" i="27" s="1"/>
  <c r="T5" i="2" s="1"/>
  <c r="AH11" i="27"/>
  <c r="AG11" i="27"/>
  <c r="AF11" i="27"/>
  <c r="AE11" i="27"/>
  <c r="AD11" i="27"/>
  <c r="AC11" i="27"/>
  <c r="AB11" i="27"/>
  <c r="AA11" i="27"/>
  <c r="Z11" i="27"/>
  <c r="Y11" i="27"/>
  <c r="N11" i="27"/>
  <c r="F11" i="27" s="1"/>
  <c r="T11" i="2" s="1"/>
  <c r="G11" i="27"/>
  <c r="AH10" i="27"/>
  <c r="AG10" i="27"/>
  <c r="AF10" i="27"/>
  <c r="AE10" i="27"/>
  <c r="AD10" i="27"/>
  <c r="AC10" i="27"/>
  <c r="AB10" i="27"/>
  <c r="AA10" i="27"/>
  <c r="Z10" i="27"/>
  <c r="Y10" i="27"/>
  <c r="N10" i="27"/>
  <c r="F10" i="27" s="1"/>
  <c r="T9" i="2" s="1"/>
  <c r="G10" i="27"/>
  <c r="AH9" i="27"/>
  <c r="AG9" i="27"/>
  <c r="AF9" i="27"/>
  <c r="AE9" i="27"/>
  <c r="AD9" i="27"/>
  <c r="AC9" i="27"/>
  <c r="AB9" i="27"/>
  <c r="AA9" i="27"/>
  <c r="Z9" i="27"/>
  <c r="Y9" i="27"/>
  <c r="N9" i="27"/>
  <c r="F9" i="27" s="1"/>
  <c r="T19" i="2" s="1"/>
  <c r="G9" i="27"/>
  <c r="AH8" i="27"/>
  <c r="AG8" i="27"/>
  <c r="AF8" i="27"/>
  <c r="AE8" i="27"/>
  <c r="AD8" i="27"/>
  <c r="AC8" i="27"/>
  <c r="AB8" i="27"/>
  <c r="AA8" i="27"/>
  <c r="Z8" i="27"/>
  <c r="Y8" i="27"/>
  <c r="N8" i="27"/>
  <c r="F8" i="27" s="1"/>
  <c r="T7" i="2" s="1"/>
  <c r="G8" i="27"/>
  <c r="AH7" i="27"/>
  <c r="AG7" i="27"/>
  <c r="AF7" i="27"/>
  <c r="AE7" i="27"/>
  <c r="AD7" i="27"/>
  <c r="AC7" i="27"/>
  <c r="AB7" i="27"/>
  <c r="AA7" i="27"/>
  <c r="Z7" i="27"/>
  <c r="Y7" i="27"/>
  <c r="N7" i="27"/>
  <c r="F7" i="27" s="1"/>
  <c r="T3" i="2" s="1"/>
  <c r="G7" i="27"/>
  <c r="Z6" i="27"/>
  <c r="Y6" i="27"/>
  <c r="N6" i="27"/>
  <c r="F6" i="27" s="1"/>
  <c r="T17" i="2" s="1"/>
  <c r="G6" i="27"/>
  <c r="K4" i="27"/>
  <c r="L18" i="27" s="1"/>
  <c r="O18" i="27" s="1"/>
  <c r="H18" i="27" s="1"/>
  <c r="O17" i="5"/>
  <c r="O18" i="5"/>
  <c r="O20" i="5"/>
  <c r="O16" i="5"/>
  <c r="N17" i="5"/>
  <c r="N18" i="5"/>
  <c r="N20" i="5"/>
  <c r="N16" i="5"/>
  <c r="K4" i="26"/>
  <c r="I27" i="27" l="1"/>
  <c r="I22" i="27"/>
  <c r="I18" i="27"/>
  <c r="T13" i="6" s="1"/>
  <c r="I24" i="27"/>
  <c r="I28" i="27"/>
  <c r="I21" i="27"/>
  <c r="I29" i="27"/>
  <c r="I25" i="27"/>
  <c r="L16" i="27"/>
  <c r="O16" i="27" s="1"/>
  <c r="H16" i="27" s="1"/>
  <c r="I16" i="27" s="1"/>
  <c r="T5" i="6" s="1"/>
  <c r="I26" i="27"/>
  <c r="I23" i="27"/>
  <c r="L11" i="27"/>
  <c r="O11" i="27" s="1"/>
  <c r="H11" i="27" s="1"/>
  <c r="I11" i="27" s="1"/>
  <c r="T11" i="6" s="1"/>
  <c r="L13" i="27"/>
  <c r="O13" i="27" s="1"/>
  <c r="H13" i="27" s="1"/>
  <c r="I13" i="27" s="1"/>
  <c r="T23" i="6" s="1"/>
  <c r="L20" i="27"/>
  <c r="O20" i="27" s="1"/>
  <c r="H20" i="27" s="1"/>
  <c r="I20" i="27" s="1"/>
  <c r="T14" i="6" s="1"/>
  <c r="L6" i="27"/>
  <c r="O6" i="27" s="1"/>
  <c r="H6" i="27" s="1"/>
  <c r="I6" i="27" s="1"/>
  <c r="T19" i="6" s="1"/>
  <c r="L22" i="27"/>
  <c r="L15" i="27"/>
  <c r="O15" i="27" s="1"/>
  <c r="H15" i="27" s="1"/>
  <c r="I15" i="27" s="1"/>
  <c r="T17" i="6" s="1"/>
  <c r="L24" i="27"/>
  <c r="L26" i="27"/>
  <c r="L28" i="27"/>
  <c r="L17" i="27"/>
  <c r="L8" i="27"/>
  <c r="O8" i="27" s="1"/>
  <c r="H8" i="27" s="1"/>
  <c r="I8" i="27" s="1"/>
  <c r="T7" i="6" s="1"/>
  <c r="L19" i="27"/>
  <c r="L21" i="27"/>
  <c r="L10" i="27"/>
  <c r="O10" i="27" s="1"/>
  <c r="H10" i="27" s="1"/>
  <c r="I10" i="27" s="1"/>
  <c r="T10" i="6" s="1"/>
  <c r="L12" i="27"/>
  <c r="L14" i="27"/>
  <c r="O14" i="27" s="1"/>
  <c r="H14" i="27" s="1"/>
  <c r="I14" i="27" s="1"/>
  <c r="T9" i="6" s="1"/>
  <c r="L7" i="27"/>
  <c r="O7" i="27" s="1"/>
  <c r="H7" i="27" s="1"/>
  <c r="I7" i="27" s="1"/>
  <c r="T3" i="6" s="1"/>
  <c r="L23" i="27"/>
  <c r="L25" i="27"/>
  <c r="L27" i="27"/>
  <c r="L29" i="27"/>
  <c r="L9" i="27"/>
  <c r="O9" i="27" s="1"/>
  <c r="H9" i="27" s="1"/>
  <c r="I9" i="27" s="1"/>
  <c r="T16" i="6" s="1"/>
  <c r="Q11" i="2"/>
  <c r="R11" i="2"/>
  <c r="R9" i="2"/>
  <c r="Q8" i="2"/>
  <c r="R8" i="2"/>
  <c r="Q10" i="2"/>
  <c r="R10" i="2"/>
  <c r="R3" i="2"/>
  <c r="Q4" i="2"/>
  <c r="R4" i="2"/>
  <c r="Q7" i="2"/>
  <c r="R7" i="2"/>
  <c r="Q16" i="2"/>
  <c r="R16" i="2"/>
  <c r="S16" i="2"/>
  <c r="R6" i="2"/>
  <c r="Q13" i="2"/>
  <c r="R13" i="2"/>
  <c r="Q12" i="2"/>
  <c r="R12" i="2"/>
  <c r="S12" i="2"/>
  <c r="Q20" i="2"/>
  <c r="R20" i="2"/>
  <c r="S20" i="2"/>
  <c r="Q18" i="2"/>
  <c r="R18" i="2"/>
  <c r="S18" i="2"/>
  <c r="Q14" i="2"/>
  <c r="R14" i="2"/>
  <c r="S14" i="2"/>
  <c r="Q15" i="2"/>
  <c r="R15" i="2"/>
  <c r="Q17" i="2"/>
  <c r="R17" i="2"/>
  <c r="S17" i="2"/>
  <c r="Q21" i="2"/>
  <c r="R21" i="2"/>
  <c r="S21" i="2"/>
  <c r="Q22" i="2"/>
  <c r="R22" i="2"/>
  <c r="Q24" i="2"/>
  <c r="R24" i="2"/>
  <c r="S24" i="2"/>
  <c r="R19" i="2"/>
  <c r="Q23" i="2"/>
  <c r="R23" i="2"/>
  <c r="S23" i="2"/>
  <c r="Q25" i="2"/>
  <c r="R25" i="2"/>
  <c r="S25" i="2"/>
  <c r="Q26" i="2"/>
  <c r="R26" i="2"/>
  <c r="S26" i="2"/>
  <c r="R5" i="2"/>
  <c r="Q5" i="2"/>
  <c r="R11" i="6"/>
  <c r="R7" i="6"/>
  <c r="S18" i="6"/>
  <c r="R12" i="6"/>
  <c r="R14" i="6"/>
  <c r="S14" i="6"/>
  <c r="R22" i="6"/>
  <c r="S22" i="6"/>
  <c r="R17" i="6"/>
  <c r="S17" i="6"/>
  <c r="Q15" i="6"/>
  <c r="R15" i="6"/>
  <c r="S15" i="6"/>
  <c r="Q19" i="6"/>
  <c r="R19" i="6"/>
  <c r="S19" i="6"/>
  <c r="Q20" i="6"/>
  <c r="R20" i="6"/>
  <c r="S20" i="6"/>
  <c r="R21" i="6"/>
  <c r="Q24" i="6"/>
  <c r="R24" i="6"/>
  <c r="S24" i="6"/>
  <c r="R23" i="6"/>
  <c r="S23" i="6"/>
  <c r="R16" i="6"/>
  <c r="Q25" i="6"/>
  <c r="R25" i="6"/>
  <c r="S25" i="6"/>
  <c r="Q16" i="27" l="1"/>
  <c r="O12" i="27"/>
  <c r="H12" i="27" s="1"/>
  <c r="G12" i="27"/>
  <c r="U18" i="27"/>
  <c r="O19" i="27"/>
  <c r="H19" i="27" s="1"/>
  <c r="I19" i="27" s="1"/>
  <c r="T21" i="6" s="1"/>
  <c r="S16" i="27"/>
  <c r="O17" i="27"/>
  <c r="H17" i="27" s="1"/>
  <c r="I17" i="27" s="1"/>
  <c r="T12" i="6" s="1"/>
  <c r="S21" i="27"/>
  <c r="R21" i="27"/>
  <c r="Q21" i="27"/>
  <c r="X21" i="27"/>
  <c r="W21" i="27"/>
  <c r="U21" i="27"/>
  <c r="T21" i="27"/>
  <c r="V21" i="27"/>
  <c r="W17" i="27"/>
  <c r="V17" i="27"/>
  <c r="T17" i="27"/>
  <c r="S17" i="27"/>
  <c r="R17" i="27"/>
  <c r="U17" i="27"/>
  <c r="Q17" i="27"/>
  <c r="X17" i="27"/>
  <c r="X11" i="27"/>
  <c r="W11" i="27"/>
  <c r="V11" i="27"/>
  <c r="U11" i="27"/>
  <c r="T11" i="27"/>
  <c r="S11" i="27"/>
  <c r="R11" i="27"/>
  <c r="Q11" i="27"/>
  <c r="X8" i="27"/>
  <c r="U8" i="27"/>
  <c r="T8" i="27"/>
  <c r="S8" i="27"/>
  <c r="Q8" i="27"/>
  <c r="R8" i="27"/>
  <c r="V8" i="27"/>
  <c r="W8" i="27"/>
  <c r="W16" i="27"/>
  <c r="V16" i="27"/>
  <c r="Q18" i="27"/>
  <c r="X28" i="27"/>
  <c r="V28" i="27"/>
  <c r="U28" i="27"/>
  <c r="T28" i="27"/>
  <c r="S28" i="27"/>
  <c r="R28" i="27"/>
  <c r="Q28" i="27"/>
  <c r="W28" i="27"/>
  <c r="R18" i="27"/>
  <c r="X9" i="27"/>
  <c r="U9" i="27"/>
  <c r="W9" i="27"/>
  <c r="V9" i="27"/>
  <c r="T9" i="27"/>
  <c r="S9" i="27"/>
  <c r="R9" i="27"/>
  <c r="Q9" i="27"/>
  <c r="X26" i="27"/>
  <c r="V26" i="27"/>
  <c r="U26" i="27"/>
  <c r="W26" i="27"/>
  <c r="T26" i="27"/>
  <c r="S26" i="27"/>
  <c r="R26" i="27"/>
  <c r="Q26" i="27"/>
  <c r="S18" i="27"/>
  <c r="X20" i="27"/>
  <c r="W20" i="27"/>
  <c r="V20" i="27"/>
  <c r="U20" i="27"/>
  <c r="T20" i="27"/>
  <c r="S20" i="27"/>
  <c r="R20" i="27"/>
  <c r="Q20" i="27"/>
  <c r="V10" i="27"/>
  <c r="S10" i="27"/>
  <c r="R10" i="27"/>
  <c r="Q10" i="27"/>
  <c r="T10" i="27"/>
  <c r="U10" i="27"/>
  <c r="X10" i="27"/>
  <c r="W10" i="27"/>
  <c r="R16" i="27"/>
  <c r="X16" i="27"/>
  <c r="V24" i="27"/>
  <c r="U24" i="27"/>
  <c r="T24" i="27"/>
  <c r="S24" i="27"/>
  <c r="R24" i="27"/>
  <c r="Q24" i="27"/>
  <c r="X24" i="27"/>
  <c r="W24" i="27"/>
  <c r="T18" i="27"/>
  <c r="W18" i="27"/>
  <c r="Q25" i="27"/>
  <c r="X25" i="27"/>
  <c r="W25" i="27"/>
  <c r="V25" i="27"/>
  <c r="U25" i="27"/>
  <c r="S25" i="27"/>
  <c r="R25" i="27"/>
  <c r="T25" i="27"/>
  <c r="V15" i="27"/>
  <c r="U15" i="27"/>
  <c r="T15" i="27"/>
  <c r="Q15" i="27"/>
  <c r="W15" i="27"/>
  <c r="S15" i="27"/>
  <c r="R15" i="27"/>
  <c r="X15" i="27"/>
  <c r="X18" i="27"/>
  <c r="T12" i="27"/>
  <c r="S12" i="27"/>
  <c r="Q12" i="27"/>
  <c r="R12" i="27"/>
  <c r="X12" i="27"/>
  <c r="W12" i="27"/>
  <c r="V12" i="27"/>
  <c r="U12" i="27"/>
  <c r="X13" i="27"/>
  <c r="W13" i="27"/>
  <c r="V13" i="27"/>
  <c r="U13" i="27"/>
  <c r="T13" i="27"/>
  <c r="Q13" i="27"/>
  <c r="S13" i="27"/>
  <c r="R13" i="27"/>
  <c r="U16" i="27"/>
  <c r="Q23" i="27"/>
  <c r="W23" i="27"/>
  <c r="X23" i="27"/>
  <c r="V23" i="27"/>
  <c r="U23" i="27"/>
  <c r="T23" i="27"/>
  <c r="S23" i="27"/>
  <c r="R23" i="27"/>
  <c r="W22" i="27"/>
  <c r="V22" i="27"/>
  <c r="U22" i="27"/>
  <c r="T22" i="27"/>
  <c r="R22" i="27"/>
  <c r="S22" i="27"/>
  <c r="Q22" i="27"/>
  <c r="X22" i="27"/>
  <c r="R14" i="27"/>
  <c r="Q14" i="27"/>
  <c r="X14" i="27"/>
  <c r="W14" i="27"/>
  <c r="V14" i="27"/>
  <c r="S14" i="27"/>
  <c r="U14" i="27"/>
  <c r="T14" i="27"/>
  <c r="U19" i="27"/>
  <c r="T19" i="27"/>
  <c r="R19" i="27"/>
  <c r="Q19" i="27"/>
  <c r="S19" i="27"/>
  <c r="X19" i="27"/>
  <c r="W19" i="27"/>
  <c r="V19" i="27"/>
  <c r="Q29" i="27"/>
  <c r="X29" i="27"/>
  <c r="W29" i="27"/>
  <c r="V29" i="27"/>
  <c r="U29" i="27"/>
  <c r="R29" i="27"/>
  <c r="T29" i="27"/>
  <c r="S29" i="27"/>
  <c r="Q27" i="27"/>
  <c r="X27" i="27"/>
  <c r="W27" i="27"/>
  <c r="V27" i="27"/>
  <c r="U27" i="27"/>
  <c r="T27" i="27"/>
  <c r="S27" i="27"/>
  <c r="R27" i="27"/>
  <c r="Q7" i="27"/>
  <c r="W7" i="27"/>
  <c r="X7" i="27"/>
  <c r="V7" i="27"/>
  <c r="U7" i="27"/>
  <c r="S7" i="27"/>
  <c r="T7" i="27"/>
  <c r="R7" i="27"/>
  <c r="T16" i="27"/>
  <c r="V18" i="27"/>
  <c r="P20" i="2"/>
  <c r="P14" i="2"/>
  <c r="P17" i="2"/>
  <c r="P19" i="2"/>
  <c r="P23" i="2"/>
  <c r="P25" i="2"/>
  <c r="P26" i="2"/>
  <c r="P22" i="6"/>
  <c r="P15" i="6"/>
  <c r="P19" i="6"/>
  <c r="P23" i="6"/>
  <c r="P16" i="6"/>
  <c r="P25" i="6"/>
  <c r="I6" i="3"/>
  <c r="I10" i="3"/>
  <c r="I15" i="3"/>
  <c r="I8" i="3"/>
  <c r="I9" i="3"/>
  <c r="I11" i="3"/>
  <c r="I7" i="3"/>
  <c r="I14" i="3"/>
  <c r="I5" i="3"/>
  <c r="I3" i="3"/>
  <c r="I20" i="3"/>
  <c r="I12" i="3"/>
  <c r="I16" i="3"/>
  <c r="I17" i="3"/>
  <c r="I22" i="3"/>
  <c r="I21" i="3"/>
  <c r="I13" i="3"/>
  <c r="I25" i="3"/>
  <c r="I18" i="3"/>
  <c r="I19" i="3"/>
  <c r="I26" i="3"/>
  <c r="I23" i="3"/>
  <c r="I24" i="3"/>
  <c r="I4" i="3"/>
  <c r="AH29" i="26"/>
  <c r="AG29" i="26"/>
  <c r="AF29" i="26"/>
  <c r="AE29" i="26"/>
  <c r="AD29" i="26"/>
  <c r="AC29" i="26"/>
  <c r="AB29" i="26"/>
  <c r="AA29" i="26"/>
  <c r="Z29" i="26"/>
  <c r="Y29" i="26"/>
  <c r="O29" i="26"/>
  <c r="N29" i="26"/>
  <c r="L29" i="26"/>
  <c r="R29" i="26" s="1"/>
  <c r="H29" i="26"/>
  <c r="G29" i="26"/>
  <c r="AH28" i="26"/>
  <c r="AG28" i="26"/>
  <c r="AF28" i="26"/>
  <c r="AE28" i="26"/>
  <c r="AD28" i="26"/>
  <c r="AC28" i="26"/>
  <c r="AB28" i="26"/>
  <c r="AA28" i="26"/>
  <c r="Z28" i="26"/>
  <c r="Y28" i="26"/>
  <c r="O28" i="26"/>
  <c r="N28" i="26"/>
  <c r="H28" i="26"/>
  <c r="G28" i="26"/>
  <c r="AH27" i="26"/>
  <c r="AG27" i="26"/>
  <c r="AF27" i="26"/>
  <c r="AE27" i="26"/>
  <c r="AD27" i="26"/>
  <c r="AC27" i="26"/>
  <c r="AB27" i="26"/>
  <c r="AA27" i="26"/>
  <c r="Z27" i="26"/>
  <c r="Y27" i="26"/>
  <c r="O27" i="26"/>
  <c r="N27" i="26"/>
  <c r="L27" i="26"/>
  <c r="H27" i="26"/>
  <c r="G27" i="26"/>
  <c r="AH26" i="26"/>
  <c r="AG26" i="26"/>
  <c r="AF26" i="26"/>
  <c r="AE26" i="26"/>
  <c r="AD26" i="26"/>
  <c r="AC26" i="26"/>
  <c r="AB26" i="26"/>
  <c r="AA26" i="26"/>
  <c r="Z26" i="26"/>
  <c r="Y26" i="26"/>
  <c r="O26" i="26"/>
  <c r="N26" i="26"/>
  <c r="H26" i="26"/>
  <c r="G26" i="26"/>
  <c r="AH25" i="26"/>
  <c r="AG25" i="26"/>
  <c r="AF25" i="26"/>
  <c r="AE25" i="26"/>
  <c r="AD25" i="26"/>
  <c r="AC25" i="26"/>
  <c r="AB25" i="26"/>
  <c r="AA25" i="26"/>
  <c r="Z25" i="26"/>
  <c r="Y25" i="26"/>
  <c r="O25" i="26"/>
  <c r="N25" i="26"/>
  <c r="L25" i="26"/>
  <c r="H25" i="26"/>
  <c r="G25" i="26"/>
  <c r="AH24" i="26"/>
  <c r="AG24" i="26"/>
  <c r="AF24" i="26"/>
  <c r="AE24" i="26"/>
  <c r="AD24" i="26"/>
  <c r="AC24" i="26"/>
  <c r="AB24" i="26"/>
  <c r="AA24" i="26"/>
  <c r="Z24" i="26"/>
  <c r="Y24" i="26"/>
  <c r="O24" i="26"/>
  <c r="N24" i="26"/>
  <c r="H24" i="26"/>
  <c r="G24" i="26"/>
  <c r="AH23" i="26"/>
  <c r="AG23" i="26"/>
  <c r="AF23" i="26"/>
  <c r="AE23" i="26"/>
  <c r="AD23" i="26"/>
  <c r="AC23" i="26"/>
  <c r="AB23" i="26"/>
  <c r="AA23" i="26"/>
  <c r="Z23" i="26"/>
  <c r="Y23" i="26"/>
  <c r="O23" i="26"/>
  <c r="N23" i="26"/>
  <c r="F23" i="26" s="1"/>
  <c r="L23" i="26"/>
  <c r="H23" i="26"/>
  <c r="G23" i="26"/>
  <c r="AH22" i="26"/>
  <c r="AG22" i="26"/>
  <c r="AF22" i="26"/>
  <c r="AE22" i="26"/>
  <c r="AD22" i="26"/>
  <c r="AC22" i="26"/>
  <c r="AB22" i="26"/>
  <c r="AA22" i="26"/>
  <c r="Z22" i="26"/>
  <c r="Y22" i="26"/>
  <c r="O22" i="26"/>
  <c r="N22" i="26"/>
  <c r="F22" i="26" s="1"/>
  <c r="L22" i="26"/>
  <c r="H22" i="26"/>
  <c r="G22" i="26"/>
  <c r="AH21" i="26"/>
  <c r="AG21" i="26"/>
  <c r="AF21" i="26"/>
  <c r="AE21" i="26"/>
  <c r="AD21" i="26"/>
  <c r="AC21" i="26"/>
  <c r="AB21" i="26"/>
  <c r="AA21" i="26"/>
  <c r="Z21" i="26"/>
  <c r="Y21" i="26"/>
  <c r="O21" i="26"/>
  <c r="N21" i="26"/>
  <c r="F21" i="26" s="1"/>
  <c r="H21" i="26"/>
  <c r="G21" i="26"/>
  <c r="AH20" i="26"/>
  <c r="AG20" i="26"/>
  <c r="AF20" i="26"/>
  <c r="AE20" i="26"/>
  <c r="AD20" i="26"/>
  <c r="AC20" i="26"/>
  <c r="AB20" i="26"/>
  <c r="AA20" i="26"/>
  <c r="Z20" i="26"/>
  <c r="Y20" i="26"/>
  <c r="O20" i="26"/>
  <c r="N20" i="26"/>
  <c r="F20" i="26" s="1"/>
  <c r="L20" i="26"/>
  <c r="H20" i="26"/>
  <c r="G20" i="26"/>
  <c r="AH19" i="26"/>
  <c r="AG19" i="26"/>
  <c r="AF19" i="26"/>
  <c r="AE19" i="26"/>
  <c r="AD19" i="26"/>
  <c r="AC19" i="26"/>
  <c r="AB19" i="26"/>
  <c r="AA19" i="26"/>
  <c r="Z19" i="26"/>
  <c r="Y19" i="26"/>
  <c r="O19" i="26"/>
  <c r="N19" i="26"/>
  <c r="F19" i="26" s="1"/>
  <c r="L19" i="26"/>
  <c r="H19" i="26"/>
  <c r="G19" i="26"/>
  <c r="AH18" i="26"/>
  <c r="AG18" i="26"/>
  <c r="AF18" i="26"/>
  <c r="AE18" i="26"/>
  <c r="AD18" i="26"/>
  <c r="AC18" i="26"/>
  <c r="AB18" i="26"/>
  <c r="AA18" i="26"/>
  <c r="Z18" i="26"/>
  <c r="Y18" i="26"/>
  <c r="N18" i="26"/>
  <c r="F18" i="26" s="1"/>
  <c r="S13" i="2" s="1"/>
  <c r="G18" i="26"/>
  <c r="AH17" i="26"/>
  <c r="AG17" i="26"/>
  <c r="AF17" i="26"/>
  <c r="AE17" i="26"/>
  <c r="AD17" i="26"/>
  <c r="AC17" i="26"/>
  <c r="AB17" i="26"/>
  <c r="AA17" i="26"/>
  <c r="Z17" i="26"/>
  <c r="Y17" i="26"/>
  <c r="N17" i="26"/>
  <c r="F17" i="26" s="1"/>
  <c r="S15" i="2" s="1"/>
  <c r="L17" i="26"/>
  <c r="O17" i="26" s="1"/>
  <c r="H17" i="26" s="1"/>
  <c r="G17" i="26"/>
  <c r="AH16" i="26"/>
  <c r="AG16" i="26"/>
  <c r="AF16" i="26"/>
  <c r="AE16" i="26"/>
  <c r="AD16" i="26"/>
  <c r="AC16" i="26"/>
  <c r="AB16" i="26"/>
  <c r="AA16" i="26"/>
  <c r="Z16" i="26"/>
  <c r="Y16" i="26"/>
  <c r="N16" i="26"/>
  <c r="F16" i="26" s="1"/>
  <c r="S4" i="2" s="1"/>
  <c r="L16" i="26"/>
  <c r="O16" i="26" s="1"/>
  <c r="H16" i="26" s="1"/>
  <c r="G16" i="26"/>
  <c r="AH15" i="26"/>
  <c r="AG15" i="26"/>
  <c r="AF15" i="26"/>
  <c r="AE15" i="26"/>
  <c r="AD15" i="26"/>
  <c r="AC15" i="26"/>
  <c r="AB15" i="26"/>
  <c r="AA15" i="26"/>
  <c r="Z15" i="26"/>
  <c r="Y15" i="26"/>
  <c r="N15" i="26"/>
  <c r="F15" i="26" s="1"/>
  <c r="S8" i="2" s="1"/>
  <c r="G15" i="26"/>
  <c r="AH14" i="26"/>
  <c r="AG14" i="26"/>
  <c r="AF14" i="26"/>
  <c r="AE14" i="26"/>
  <c r="AD14" i="26"/>
  <c r="AC14" i="26"/>
  <c r="AB14" i="26"/>
  <c r="AA14" i="26"/>
  <c r="Z14" i="26"/>
  <c r="Y14" i="26"/>
  <c r="N14" i="26"/>
  <c r="F14" i="26" s="1"/>
  <c r="S22" i="2" s="1"/>
  <c r="L14" i="26"/>
  <c r="O14" i="26" s="1"/>
  <c r="H14" i="26" s="1"/>
  <c r="G14" i="26"/>
  <c r="AH13" i="26"/>
  <c r="AG13" i="26"/>
  <c r="AF13" i="26"/>
  <c r="AE13" i="26"/>
  <c r="AD13" i="26"/>
  <c r="AC13" i="26"/>
  <c r="AB13" i="26"/>
  <c r="AA13" i="26"/>
  <c r="Z13" i="26"/>
  <c r="Y13" i="26"/>
  <c r="N13" i="26"/>
  <c r="F13" i="26" s="1"/>
  <c r="S10" i="2" s="1"/>
  <c r="L13" i="26"/>
  <c r="O13" i="26" s="1"/>
  <c r="H13" i="26" s="1"/>
  <c r="AH12" i="26"/>
  <c r="AG12" i="26"/>
  <c r="AF12" i="26"/>
  <c r="AE12" i="26"/>
  <c r="AD12" i="26"/>
  <c r="AC12" i="26"/>
  <c r="AB12" i="26"/>
  <c r="AA12" i="26"/>
  <c r="Z12" i="26"/>
  <c r="Y12" i="26"/>
  <c r="N12" i="26"/>
  <c r="F12" i="26" s="1"/>
  <c r="S11" i="2" s="1"/>
  <c r="L12" i="26"/>
  <c r="G12" i="26"/>
  <c r="AH11" i="26"/>
  <c r="AG11" i="26"/>
  <c r="AF11" i="26"/>
  <c r="AE11" i="26"/>
  <c r="AD11" i="26"/>
  <c r="AC11" i="26"/>
  <c r="AB11" i="26"/>
  <c r="AA11" i="26"/>
  <c r="Z11" i="26"/>
  <c r="Y11" i="26"/>
  <c r="N11" i="26"/>
  <c r="F11" i="26" s="1"/>
  <c r="S5" i="2" s="1"/>
  <c r="L11" i="26"/>
  <c r="O11" i="26" s="1"/>
  <c r="H11" i="26" s="1"/>
  <c r="G11" i="26"/>
  <c r="AH10" i="26"/>
  <c r="AG10" i="26"/>
  <c r="AF10" i="26"/>
  <c r="AE10" i="26"/>
  <c r="AD10" i="26"/>
  <c r="AC10" i="26"/>
  <c r="AB10" i="26"/>
  <c r="AA10" i="26"/>
  <c r="Z10" i="26"/>
  <c r="Y10" i="26"/>
  <c r="N10" i="26"/>
  <c r="F10" i="26" s="1"/>
  <c r="S9" i="2" s="1"/>
  <c r="L10" i="26"/>
  <c r="O10" i="26" s="1"/>
  <c r="H10" i="26" s="1"/>
  <c r="G10" i="26"/>
  <c r="AH9" i="26"/>
  <c r="AG9" i="26"/>
  <c r="AF9" i="26"/>
  <c r="AE9" i="26"/>
  <c r="AD9" i="26"/>
  <c r="AC9" i="26"/>
  <c r="AB9" i="26"/>
  <c r="AA9" i="26"/>
  <c r="Z9" i="26"/>
  <c r="Y9" i="26"/>
  <c r="N9" i="26"/>
  <c r="F9" i="26" s="1"/>
  <c r="S19" i="2" s="1"/>
  <c r="G9" i="26"/>
  <c r="AH8" i="26"/>
  <c r="AG8" i="26"/>
  <c r="AF8" i="26"/>
  <c r="AE8" i="26"/>
  <c r="AD8" i="26"/>
  <c r="AC8" i="26"/>
  <c r="AB8" i="26"/>
  <c r="AA8" i="26"/>
  <c r="Z8" i="26"/>
  <c r="Y8" i="26"/>
  <c r="N8" i="26"/>
  <c r="F8" i="26" s="1"/>
  <c r="S6" i="2" s="1"/>
  <c r="L8" i="26"/>
  <c r="O8" i="26" s="1"/>
  <c r="H8" i="26" s="1"/>
  <c r="G8" i="26"/>
  <c r="AH7" i="26"/>
  <c r="AG7" i="26"/>
  <c r="AF7" i="26"/>
  <c r="AE7" i="26"/>
  <c r="AD7" i="26"/>
  <c r="AC7" i="26"/>
  <c r="AB7" i="26"/>
  <c r="AA7" i="26"/>
  <c r="Z7" i="26"/>
  <c r="Y7" i="26"/>
  <c r="N7" i="26"/>
  <c r="F7" i="26" s="1"/>
  <c r="S7" i="2" s="1"/>
  <c r="L7" i="26"/>
  <c r="O7" i="26" s="1"/>
  <c r="H7" i="26" s="1"/>
  <c r="G7" i="26"/>
  <c r="Z6" i="26"/>
  <c r="Y6" i="26"/>
  <c r="N6" i="26"/>
  <c r="F6" i="26" s="1"/>
  <c r="S3" i="2" s="1"/>
  <c r="L6" i="26"/>
  <c r="O6" i="26" s="1"/>
  <c r="H6" i="26" s="1"/>
  <c r="G6" i="26"/>
  <c r="L18" i="26"/>
  <c r="O18" i="26" s="1"/>
  <c r="H18" i="26" s="1"/>
  <c r="AH29" i="25"/>
  <c r="AG29" i="25"/>
  <c r="AF29" i="25"/>
  <c r="AE29" i="25"/>
  <c r="AD29" i="25"/>
  <c r="AC29" i="25"/>
  <c r="AB29" i="25"/>
  <c r="AA29" i="25"/>
  <c r="Z29" i="25"/>
  <c r="Y29" i="25"/>
  <c r="O29" i="25"/>
  <c r="N29" i="25"/>
  <c r="H29" i="25"/>
  <c r="G29" i="25"/>
  <c r="AH28" i="25"/>
  <c r="AG28" i="25"/>
  <c r="AF28" i="25"/>
  <c r="AE28" i="25"/>
  <c r="AD28" i="25"/>
  <c r="AC28" i="25"/>
  <c r="AB28" i="25"/>
  <c r="AA28" i="25"/>
  <c r="Z28" i="25"/>
  <c r="Y28" i="25"/>
  <c r="O28" i="25"/>
  <c r="N28" i="25"/>
  <c r="H28" i="25"/>
  <c r="G28" i="25"/>
  <c r="AH27" i="25"/>
  <c r="AG27" i="25"/>
  <c r="AF27" i="25"/>
  <c r="AE27" i="25"/>
  <c r="AD27" i="25"/>
  <c r="AC27" i="25"/>
  <c r="AB27" i="25"/>
  <c r="AA27" i="25"/>
  <c r="Z27" i="25"/>
  <c r="Y27" i="25"/>
  <c r="O27" i="25"/>
  <c r="N27" i="25"/>
  <c r="H27" i="25"/>
  <c r="G27" i="25"/>
  <c r="AH26" i="25"/>
  <c r="AG26" i="25"/>
  <c r="AF26" i="25"/>
  <c r="AE26" i="25"/>
  <c r="AD26" i="25"/>
  <c r="AC26" i="25"/>
  <c r="AB26" i="25"/>
  <c r="AA26" i="25"/>
  <c r="Z26" i="25"/>
  <c r="Y26" i="25"/>
  <c r="O26" i="25"/>
  <c r="N26" i="25"/>
  <c r="H26" i="25"/>
  <c r="G26" i="25"/>
  <c r="AH25" i="25"/>
  <c r="AG25" i="25"/>
  <c r="AF25" i="25"/>
  <c r="AE25" i="25"/>
  <c r="AD25" i="25"/>
  <c r="AC25" i="25"/>
  <c r="AB25" i="25"/>
  <c r="AA25" i="25"/>
  <c r="Z25" i="25"/>
  <c r="Y25" i="25"/>
  <c r="O25" i="25"/>
  <c r="N25" i="25"/>
  <c r="H25" i="25"/>
  <c r="G25" i="25"/>
  <c r="AH24" i="25"/>
  <c r="AG24" i="25"/>
  <c r="AF24" i="25"/>
  <c r="AE24" i="25"/>
  <c r="AD24" i="25"/>
  <c r="AC24" i="25"/>
  <c r="AB24" i="25"/>
  <c r="AA24" i="25"/>
  <c r="Z24" i="25"/>
  <c r="Y24" i="25"/>
  <c r="O24" i="25"/>
  <c r="N24" i="25"/>
  <c r="H24" i="25"/>
  <c r="G24" i="25"/>
  <c r="AH23" i="25"/>
  <c r="AG23" i="25"/>
  <c r="AF23" i="25"/>
  <c r="AE23" i="25"/>
  <c r="AD23" i="25"/>
  <c r="AC23" i="25"/>
  <c r="AB23" i="25"/>
  <c r="AA23" i="25"/>
  <c r="Z23" i="25"/>
  <c r="Y23" i="25"/>
  <c r="O23" i="25"/>
  <c r="N23" i="25"/>
  <c r="F23" i="25" s="1"/>
  <c r="H23" i="25"/>
  <c r="G23" i="25"/>
  <c r="AH22" i="25"/>
  <c r="AG22" i="25"/>
  <c r="AF22" i="25"/>
  <c r="AE22" i="25"/>
  <c r="AD22" i="25"/>
  <c r="AC22" i="25"/>
  <c r="AB22" i="25"/>
  <c r="AA22" i="25"/>
  <c r="Z22" i="25"/>
  <c r="Y22" i="25"/>
  <c r="O22" i="25"/>
  <c r="N22" i="25"/>
  <c r="F22" i="25" s="1"/>
  <c r="H22" i="25"/>
  <c r="G22" i="25"/>
  <c r="AH21" i="25"/>
  <c r="AG21" i="25"/>
  <c r="AF21" i="25"/>
  <c r="AE21" i="25"/>
  <c r="AD21" i="25"/>
  <c r="AC21" i="25"/>
  <c r="AB21" i="25"/>
  <c r="AA21" i="25"/>
  <c r="Z21" i="25"/>
  <c r="Y21" i="25"/>
  <c r="O21" i="25"/>
  <c r="N21" i="25"/>
  <c r="F21" i="25" s="1"/>
  <c r="H21" i="25"/>
  <c r="G21" i="25"/>
  <c r="AH20" i="25"/>
  <c r="AG20" i="25"/>
  <c r="AF20" i="25"/>
  <c r="AE20" i="25"/>
  <c r="AD20" i="25"/>
  <c r="AC20" i="25"/>
  <c r="AB20" i="25"/>
  <c r="AA20" i="25"/>
  <c r="Z20" i="25"/>
  <c r="Y20" i="25"/>
  <c r="O20" i="25"/>
  <c r="N20" i="25"/>
  <c r="F20" i="25" s="1"/>
  <c r="H20" i="25"/>
  <c r="G20" i="25"/>
  <c r="AH19" i="25"/>
  <c r="AG19" i="25"/>
  <c r="AF19" i="25"/>
  <c r="AE19" i="25"/>
  <c r="AD19" i="25"/>
  <c r="AC19" i="25"/>
  <c r="AB19" i="25"/>
  <c r="AA19" i="25"/>
  <c r="Z19" i="25"/>
  <c r="Y19" i="25"/>
  <c r="O19" i="25"/>
  <c r="N19" i="25"/>
  <c r="F19" i="25" s="1"/>
  <c r="H19" i="25"/>
  <c r="G19" i="25"/>
  <c r="AH18" i="25"/>
  <c r="AG18" i="25"/>
  <c r="AF18" i="25"/>
  <c r="AE18" i="25"/>
  <c r="AD18" i="25"/>
  <c r="AC18" i="25"/>
  <c r="AB18" i="25"/>
  <c r="AA18" i="25"/>
  <c r="Z18" i="25"/>
  <c r="Y18" i="25"/>
  <c r="O18" i="25"/>
  <c r="N18" i="25"/>
  <c r="F18" i="25" s="1"/>
  <c r="H18" i="25"/>
  <c r="G18" i="25"/>
  <c r="AH17" i="25"/>
  <c r="AG17" i="25"/>
  <c r="AF17" i="25"/>
  <c r="AE17" i="25"/>
  <c r="AD17" i="25"/>
  <c r="AC17" i="25"/>
  <c r="AB17" i="25"/>
  <c r="AA17" i="25"/>
  <c r="Z17" i="25"/>
  <c r="Y17" i="25"/>
  <c r="O17" i="25"/>
  <c r="N17" i="25"/>
  <c r="F17" i="25" s="1"/>
  <c r="H17" i="25"/>
  <c r="G17" i="25"/>
  <c r="AH16" i="25"/>
  <c r="AG16" i="25"/>
  <c r="AF16" i="25"/>
  <c r="AE16" i="25"/>
  <c r="AD16" i="25"/>
  <c r="AC16" i="25"/>
  <c r="AB16" i="25"/>
  <c r="AA16" i="25"/>
  <c r="Z16" i="25"/>
  <c r="Y16" i="25"/>
  <c r="O16" i="25"/>
  <c r="N16" i="25"/>
  <c r="F16" i="25" s="1"/>
  <c r="H16" i="25"/>
  <c r="G16" i="25"/>
  <c r="AH15" i="25"/>
  <c r="AG15" i="25"/>
  <c r="AF15" i="25"/>
  <c r="AE15" i="25"/>
  <c r="AD15" i="25"/>
  <c r="AC15" i="25"/>
  <c r="AB15" i="25"/>
  <c r="AA15" i="25"/>
  <c r="Z15" i="25"/>
  <c r="Y15" i="25"/>
  <c r="O15" i="25"/>
  <c r="N15" i="25"/>
  <c r="F15" i="25" s="1"/>
  <c r="H15" i="25"/>
  <c r="G15" i="25"/>
  <c r="AH14" i="25"/>
  <c r="AG14" i="25"/>
  <c r="AF14" i="25"/>
  <c r="AE14" i="25"/>
  <c r="AD14" i="25"/>
  <c r="AC14" i="25"/>
  <c r="AB14" i="25"/>
  <c r="AA14" i="25"/>
  <c r="Z14" i="25"/>
  <c r="Y14" i="25"/>
  <c r="N14" i="25"/>
  <c r="AH13" i="25"/>
  <c r="AG13" i="25"/>
  <c r="AF13" i="25"/>
  <c r="AE13" i="25"/>
  <c r="AD13" i="25"/>
  <c r="AC13" i="25"/>
  <c r="AB13" i="25"/>
  <c r="AA13" i="25"/>
  <c r="Z13" i="25"/>
  <c r="Y13" i="25"/>
  <c r="N13" i="25"/>
  <c r="G13" i="25"/>
  <c r="AH12" i="25"/>
  <c r="AG12" i="25"/>
  <c r="AF12" i="25"/>
  <c r="AE12" i="25"/>
  <c r="AD12" i="25"/>
  <c r="AC12" i="25"/>
  <c r="AB12" i="25"/>
  <c r="AA12" i="25"/>
  <c r="Z12" i="25"/>
  <c r="Y12" i="25"/>
  <c r="N12" i="25"/>
  <c r="G12" i="25"/>
  <c r="AH11" i="25"/>
  <c r="AG11" i="25"/>
  <c r="AF11" i="25"/>
  <c r="AE11" i="25"/>
  <c r="AD11" i="25"/>
  <c r="AC11" i="25"/>
  <c r="AB11" i="25"/>
  <c r="AA11" i="25"/>
  <c r="Z11" i="25"/>
  <c r="Y11" i="25"/>
  <c r="N11" i="25"/>
  <c r="G11" i="25"/>
  <c r="AH10" i="25"/>
  <c r="AG10" i="25"/>
  <c r="AF10" i="25"/>
  <c r="AE10" i="25"/>
  <c r="AD10" i="25"/>
  <c r="AC10" i="25"/>
  <c r="AB10" i="25"/>
  <c r="AA10" i="25"/>
  <c r="Z10" i="25"/>
  <c r="Y10" i="25"/>
  <c r="N10" i="25"/>
  <c r="G10" i="25"/>
  <c r="AH9" i="25"/>
  <c r="AG9" i="25"/>
  <c r="AF9" i="25"/>
  <c r="AE9" i="25"/>
  <c r="AD9" i="25"/>
  <c r="AC9" i="25"/>
  <c r="AB9" i="25"/>
  <c r="AA9" i="25"/>
  <c r="Z9" i="25"/>
  <c r="Y9" i="25"/>
  <c r="N9" i="25"/>
  <c r="G9" i="25"/>
  <c r="AH8" i="25"/>
  <c r="AG8" i="25"/>
  <c r="AF8" i="25"/>
  <c r="AE8" i="25"/>
  <c r="AD8" i="25"/>
  <c r="AC8" i="25"/>
  <c r="AB8" i="25"/>
  <c r="AA8" i="25"/>
  <c r="Z8" i="25"/>
  <c r="Y8" i="25"/>
  <c r="N8" i="25"/>
  <c r="AH7" i="25"/>
  <c r="AG7" i="25"/>
  <c r="AF7" i="25"/>
  <c r="AE7" i="25"/>
  <c r="AD7" i="25"/>
  <c r="AC7" i="25"/>
  <c r="AB7" i="25"/>
  <c r="AA7" i="25"/>
  <c r="Z7" i="25"/>
  <c r="Y7" i="25"/>
  <c r="N7" i="25"/>
  <c r="G7" i="25"/>
  <c r="Z6" i="25"/>
  <c r="Y6" i="25"/>
  <c r="N6" i="25"/>
  <c r="G6" i="25"/>
  <c r="K4" i="25"/>
  <c r="L11" i="25" s="1"/>
  <c r="O11" i="25" s="1"/>
  <c r="H11" i="25" s="1"/>
  <c r="AH29" i="24"/>
  <c r="AG29" i="24"/>
  <c r="AF29" i="24"/>
  <c r="AE29" i="24"/>
  <c r="AD29" i="24"/>
  <c r="AC29" i="24"/>
  <c r="AB29" i="24"/>
  <c r="AA29" i="24"/>
  <c r="Z29" i="24"/>
  <c r="Y29" i="24"/>
  <c r="O29" i="24"/>
  <c r="N29" i="24"/>
  <c r="H29" i="24"/>
  <c r="G29" i="24"/>
  <c r="AH28" i="24"/>
  <c r="AG28" i="24"/>
  <c r="AF28" i="24"/>
  <c r="AE28" i="24"/>
  <c r="AD28" i="24"/>
  <c r="AC28" i="24"/>
  <c r="AB28" i="24"/>
  <c r="AA28" i="24"/>
  <c r="Z28" i="24"/>
  <c r="Y28" i="24"/>
  <c r="O28" i="24"/>
  <c r="N28" i="24"/>
  <c r="H28" i="24"/>
  <c r="G28" i="24"/>
  <c r="AH27" i="24"/>
  <c r="AG27" i="24"/>
  <c r="AF27" i="24"/>
  <c r="AE27" i="24"/>
  <c r="AD27" i="24"/>
  <c r="AC27" i="24"/>
  <c r="AB27" i="24"/>
  <c r="AA27" i="24"/>
  <c r="Z27" i="24"/>
  <c r="Y27" i="24"/>
  <c r="O27" i="24"/>
  <c r="N27" i="24"/>
  <c r="H27" i="24"/>
  <c r="G27" i="24"/>
  <c r="AH26" i="24"/>
  <c r="AG26" i="24"/>
  <c r="AF26" i="24"/>
  <c r="AE26" i="24"/>
  <c r="AD26" i="24"/>
  <c r="AC26" i="24"/>
  <c r="AB26" i="24"/>
  <c r="AA26" i="24"/>
  <c r="Z26" i="24"/>
  <c r="Y26" i="24"/>
  <c r="N26" i="24"/>
  <c r="H26" i="24"/>
  <c r="G26" i="24"/>
  <c r="AH25" i="24"/>
  <c r="AG25" i="24"/>
  <c r="AF25" i="24"/>
  <c r="AE25" i="24"/>
  <c r="AD25" i="24"/>
  <c r="AC25" i="24"/>
  <c r="AB25" i="24"/>
  <c r="AA25" i="24"/>
  <c r="Z25" i="24"/>
  <c r="Y25" i="24"/>
  <c r="O25" i="24"/>
  <c r="N25" i="24"/>
  <c r="G25" i="24"/>
  <c r="AH24" i="24"/>
  <c r="AG24" i="24"/>
  <c r="AF24" i="24"/>
  <c r="AE24" i="24"/>
  <c r="AD24" i="24"/>
  <c r="AC24" i="24"/>
  <c r="AB24" i="24"/>
  <c r="AA24" i="24"/>
  <c r="Z24" i="24"/>
  <c r="Y24" i="24"/>
  <c r="O24" i="24"/>
  <c r="N24" i="24"/>
  <c r="G24" i="24"/>
  <c r="AH23" i="24"/>
  <c r="AG23" i="24"/>
  <c r="AF23" i="24"/>
  <c r="AE23" i="24"/>
  <c r="AD23" i="24"/>
  <c r="AC23" i="24"/>
  <c r="AB23" i="24"/>
  <c r="AA23" i="24"/>
  <c r="Z23" i="24"/>
  <c r="Y23" i="24"/>
  <c r="O23" i="24"/>
  <c r="N23" i="24"/>
  <c r="G23" i="24"/>
  <c r="AH22" i="24"/>
  <c r="AG22" i="24"/>
  <c r="AF22" i="24"/>
  <c r="AE22" i="24"/>
  <c r="AD22" i="24"/>
  <c r="AC22" i="24"/>
  <c r="AB22" i="24"/>
  <c r="AA22" i="24"/>
  <c r="Z22" i="24"/>
  <c r="Y22" i="24"/>
  <c r="N22" i="24"/>
  <c r="F22" i="24" s="1"/>
  <c r="Q19" i="2" s="1"/>
  <c r="G22" i="24"/>
  <c r="AH21" i="24"/>
  <c r="AG21" i="24"/>
  <c r="AF21" i="24"/>
  <c r="AE21" i="24"/>
  <c r="AD21" i="24"/>
  <c r="AC21" i="24"/>
  <c r="AB21" i="24"/>
  <c r="AA21" i="24"/>
  <c r="Z21" i="24"/>
  <c r="Y21" i="24"/>
  <c r="O21" i="24"/>
  <c r="N21" i="24"/>
  <c r="G21" i="24"/>
  <c r="AH20" i="24"/>
  <c r="AG20" i="24"/>
  <c r="AF20" i="24"/>
  <c r="AE20" i="24"/>
  <c r="AD20" i="24"/>
  <c r="AC20" i="24"/>
  <c r="AB20" i="24"/>
  <c r="AA20" i="24"/>
  <c r="Z20" i="24"/>
  <c r="Y20" i="24"/>
  <c r="O20" i="24"/>
  <c r="N20" i="24"/>
  <c r="G20" i="24"/>
  <c r="AH19" i="24"/>
  <c r="AG19" i="24"/>
  <c r="AF19" i="24"/>
  <c r="AE19" i="24"/>
  <c r="AD19" i="24"/>
  <c r="AC19" i="24"/>
  <c r="AB19" i="24"/>
  <c r="AA19" i="24"/>
  <c r="Z19" i="24"/>
  <c r="Y19" i="24"/>
  <c r="O19" i="24"/>
  <c r="N19" i="24"/>
  <c r="G19" i="24"/>
  <c r="AH18" i="24"/>
  <c r="AG18" i="24"/>
  <c r="AF18" i="24"/>
  <c r="AE18" i="24"/>
  <c r="AD18" i="24"/>
  <c r="AC18" i="24"/>
  <c r="AB18" i="24"/>
  <c r="AA18" i="24"/>
  <c r="Z18" i="24"/>
  <c r="Y18" i="24"/>
  <c r="N18" i="24"/>
  <c r="F18" i="24" s="1"/>
  <c r="Q3" i="2" s="1"/>
  <c r="G18" i="24"/>
  <c r="AH17" i="24"/>
  <c r="AG17" i="24"/>
  <c r="AF17" i="24"/>
  <c r="AE17" i="24"/>
  <c r="AD17" i="24"/>
  <c r="AC17" i="24"/>
  <c r="AB17" i="24"/>
  <c r="AA17" i="24"/>
  <c r="Z17" i="24"/>
  <c r="Y17" i="24"/>
  <c r="O17" i="24"/>
  <c r="N17" i="24"/>
  <c r="G17" i="24"/>
  <c r="AH16" i="24"/>
  <c r="AG16" i="24"/>
  <c r="AF16" i="24"/>
  <c r="AE16" i="24"/>
  <c r="AD16" i="24"/>
  <c r="AC16" i="24"/>
  <c r="AB16" i="24"/>
  <c r="AA16" i="24"/>
  <c r="Z16" i="24"/>
  <c r="Y16" i="24"/>
  <c r="O16" i="24"/>
  <c r="N16" i="24"/>
  <c r="G16" i="24"/>
  <c r="AH15" i="24"/>
  <c r="AG15" i="24"/>
  <c r="AF15" i="24"/>
  <c r="AE15" i="24"/>
  <c r="AD15" i="24"/>
  <c r="AC15" i="24"/>
  <c r="AB15" i="24"/>
  <c r="AA15" i="24"/>
  <c r="Z15" i="24"/>
  <c r="Y15" i="24"/>
  <c r="O15" i="24"/>
  <c r="N15" i="24"/>
  <c r="G15" i="24"/>
  <c r="AH14" i="24"/>
  <c r="AG14" i="24"/>
  <c r="AF14" i="24"/>
  <c r="AE14" i="24"/>
  <c r="AD14" i="24"/>
  <c r="AC14" i="24"/>
  <c r="AB14" i="24"/>
  <c r="AA14" i="24"/>
  <c r="Z14" i="24"/>
  <c r="Y14" i="24"/>
  <c r="N14" i="24"/>
  <c r="G14" i="24"/>
  <c r="AH13" i="24"/>
  <c r="AG13" i="24"/>
  <c r="AF13" i="24"/>
  <c r="AE13" i="24"/>
  <c r="AD13" i="24"/>
  <c r="AC13" i="24"/>
  <c r="AB13" i="24"/>
  <c r="AA13" i="24"/>
  <c r="Z13" i="24"/>
  <c r="Y13" i="24"/>
  <c r="O13" i="24"/>
  <c r="N13" i="24"/>
  <c r="G13" i="24"/>
  <c r="AH12" i="24"/>
  <c r="AG12" i="24"/>
  <c r="AF12" i="24"/>
  <c r="AE12" i="24"/>
  <c r="AD12" i="24"/>
  <c r="AC12" i="24"/>
  <c r="AB12" i="24"/>
  <c r="AA12" i="24"/>
  <c r="Z12" i="24"/>
  <c r="Y12" i="24"/>
  <c r="O12" i="24"/>
  <c r="N12" i="24"/>
  <c r="G12" i="24"/>
  <c r="AH11" i="24"/>
  <c r="AG11" i="24"/>
  <c r="AF11" i="24"/>
  <c r="AE11" i="24"/>
  <c r="AD11" i="24"/>
  <c r="AC11" i="24"/>
  <c r="AB11" i="24"/>
  <c r="AA11" i="24"/>
  <c r="Z11" i="24"/>
  <c r="Y11" i="24"/>
  <c r="O11" i="24"/>
  <c r="N11" i="24"/>
  <c r="G11" i="24"/>
  <c r="AH10" i="24"/>
  <c r="AG10" i="24"/>
  <c r="AF10" i="24"/>
  <c r="AE10" i="24"/>
  <c r="AD10" i="24"/>
  <c r="AC10" i="24"/>
  <c r="AB10" i="24"/>
  <c r="AA10" i="24"/>
  <c r="Z10" i="24"/>
  <c r="Y10" i="24"/>
  <c r="N10" i="24"/>
  <c r="F10" i="24" s="1"/>
  <c r="Q9" i="2" s="1"/>
  <c r="G10" i="24"/>
  <c r="AH9" i="24"/>
  <c r="AG9" i="24"/>
  <c r="AF9" i="24"/>
  <c r="AE9" i="24"/>
  <c r="AD9" i="24"/>
  <c r="AC9" i="24"/>
  <c r="AB9" i="24"/>
  <c r="AA9" i="24"/>
  <c r="Z9" i="24"/>
  <c r="Y9" i="24"/>
  <c r="O9" i="24"/>
  <c r="N9" i="24"/>
  <c r="G9" i="24"/>
  <c r="AH8" i="24"/>
  <c r="AG8" i="24"/>
  <c r="AF8" i="24"/>
  <c r="AE8" i="24"/>
  <c r="AD8" i="24"/>
  <c r="AC8" i="24"/>
  <c r="AB8" i="24"/>
  <c r="AA8" i="24"/>
  <c r="Z8" i="24"/>
  <c r="Y8" i="24"/>
  <c r="O8" i="24"/>
  <c r="N8" i="24"/>
  <c r="G8" i="24"/>
  <c r="AH7" i="24"/>
  <c r="AG7" i="24"/>
  <c r="AF7" i="24"/>
  <c r="AE7" i="24"/>
  <c r="AD7" i="24"/>
  <c r="AC7" i="24"/>
  <c r="AB7" i="24"/>
  <c r="AA7" i="24"/>
  <c r="Z7" i="24"/>
  <c r="Y7" i="24"/>
  <c r="O7" i="24"/>
  <c r="N7" i="24"/>
  <c r="G7" i="24"/>
  <c r="Z6" i="24"/>
  <c r="Y6" i="24"/>
  <c r="N6" i="24"/>
  <c r="F6" i="24" s="1"/>
  <c r="Q6" i="2" s="1"/>
  <c r="G6" i="24"/>
  <c r="K4" i="24"/>
  <c r="L11" i="24" s="1"/>
  <c r="O16" i="2"/>
  <c r="O20" i="2"/>
  <c r="O14" i="2"/>
  <c r="O15" i="2"/>
  <c r="O17" i="2"/>
  <c r="O21" i="2"/>
  <c r="O22" i="2"/>
  <c r="O24" i="2"/>
  <c r="O19" i="2"/>
  <c r="O23" i="2"/>
  <c r="O25" i="2"/>
  <c r="O26" i="2"/>
  <c r="O18" i="6"/>
  <c r="O22" i="6"/>
  <c r="O13" i="6"/>
  <c r="O15" i="6"/>
  <c r="O19" i="6"/>
  <c r="O20" i="6"/>
  <c r="O21" i="6"/>
  <c r="O24" i="6"/>
  <c r="O23" i="6"/>
  <c r="O16" i="6"/>
  <c r="O25" i="6"/>
  <c r="H6" i="3"/>
  <c r="H9" i="3"/>
  <c r="H11" i="3"/>
  <c r="H10" i="3"/>
  <c r="H15" i="3"/>
  <c r="H8" i="3"/>
  <c r="H5" i="3"/>
  <c r="H7" i="3"/>
  <c r="H16" i="3"/>
  <c r="H20" i="3"/>
  <c r="H3" i="3"/>
  <c r="H14" i="3"/>
  <c r="H12" i="3"/>
  <c r="H17" i="3"/>
  <c r="H22" i="3"/>
  <c r="H21" i="3"/>
  <c r="H13" i="3"/>
  <c r="H25" i="3"/>
  <c r="H18" i="3"/>
  <c r="H26" i="3"/>
  <c r="H23" i="3"/>
  <c r="H19" i="3"/>
  <c r="H24" i="3"/>
  <c r="H4" i="3"/>
  <c r="I19" i="25" l="1"/>
  <c r="I21" i="26"/>
  <c r="I20" i="26"/>
  <c r="I13" i="24"/>
  <c r="Q5" i="6" s="1"/>
  <c r="I29" i="26"/>
  <c r="L6" i="24"/>
  <c r="O6" i="24" s="1"/>
  <c r="I26" i="25"/>
  <c r="L8" i="24"/>
  <c r="L12" i="24"/>
  <c r="L17" i="24"/>
  <c r="L19" i="24"/>
  <c r="I17" i="25"/>
  <c r="Q11" i="26"/>
  <c r="L16" i="24"/>
  <c r="I17" i="24"/>
  <c r="L22" i="24"/>
  <c r="O22" i="24" s="1"/>
  <c r="L7" i="25"/>
  <c r="O7" i="25" s="1"/>
  <c r="H7" i="25" s="1"/>
  <c r="I7" i="25" s="1"/>
  <c r="R4" i="6" s="1"/>
  <c r="L15" i="25"/>
  <c r="L26" i="25"/>
  <c r="L13" i="25"/>
  <c r="O13" i="25" s="1"/>
  <c r="H13" i="25" s="1"/>
  <c r="I13" i="25" s="1"/>
  <c r="R6" i="6" s="1"/>
  <c r="L12" i="25"/>
  <c r="I24" i="25"/>
  <c r="I22" i="25"/>
  <c r="L6" i="25"/>
  <c r="O6" i="25" s="1"/>
  <c r="H6" i="25" s="1"/>
  <c r="I6" i="25" s="1"/>
  <c r="R3" i="6" s="1"/>
  <c r="I21" i="25"/>
  <c r="L22" i="25"/>
  <c r="I14" i="26"/>
  <c r="S21" i="6" s="1"/>
  <c r="L15" i="24"/>
  <c r="L21" i="25"/>
  <c r="G13" i="26"/>
  <c r="I13" i="26" s="1"/>
  <c r="S9" i="6" s="1"/>
  <c r="L20" i="25"/>
  <c r="I18" i="25"/>
  <c r="I29" i="25"/>
  <c r="L7" i="24"/>
  <c r="L13" i="24"/>
  <c r="I27" i="24"/>
  <c r="I12" i="27"/>
  <c r="T4" i="6" s="1"/>
  <c r="L23" i="25"/>
  <c r="L14" i="24"/>
  <c r="O14" i="24" s="1"/>
  <c r="L21" i="24"/>
  <c r="L20" i="24"/>
  <c r="L8" i="25"/>
  <c r="O8" i="25" s="1"/>
  <c r="H8" i="25" s="1"/>
  <c r="O12" i="26"/>
  <c r="H12" i="26" s="1"/>
  <c r="I12" i="26" s="1"/>
  <c r="S11" i="6" s="1"/>
  <c r="I22" i="26"/>
  <c r="I7" i="26"/>
  <c r="S7" i="6" s="1"/>
  <c r="I18" i="26"/>
  <c r="S12" i="6" s="1"/>
  <c r="I28" i="24"/>
  <c r="I9" i="24"/>
  <c r="Q22" i="6" s="1"/>
  <c r="I24" i="24"/>
  <c r="Q14" i="6" s="1"/>
  <c r="I8" i="24"/>
  <c r="Q8" i="6" s="1"/>
  <c r="I7" i="24"/>
  <c r="Q12" i="6" s="1"/>
  <c r="I11" i="24"/>
  <c r="Q23" i="6" s="1"/>
  <c r="I18" i="24"/>
  <c r="Q3" i="6" s="1"/>
  <c r="I20" i="24"/>
  <c r="Q9" i="6" s="1"/>
  <c r="I21" i="24"/>
  <c r="Q4" i="6" s="1"/>
  <c r="I29" i="24"/>
  <c r="I25" i="25"/>
  <c r="I11" i="25"/>
  <c r="R8" i="6" s="1"/>
  <c r="I23" i="24"/>
  <c r="Q17" i="6" s="1"/>
  <c r="I15" i="24"/>
  <c r="Q11" i="6" s="1"/>
  <c r="I19" i="24"/>
  <c r="Q7" i="6" s="1"/>
  <c r="I23" i="25"/>
  <c r="Q7" i="26"/>
  <c r="R10" i="26"/>
  <c r="I24" i="26"/>
  <c r="I22" i="24"/>
  <c r="Q16" i="6" s="1"/>
  <c r="I12" i="24"/>
  <c r="Q18" i="6" s="1"/>
  <c r="I14" i="24"/>
  <c r="Q13" i="6" s="1"/>
  <c r="I16" i="24"/>
  <c r="L24" i="25"/>
  <c r="Q23" i="25" s="1"/>
  <c r="I20" i="25"/>
  <c r="I10" i="24"/>
  <c r="Q10" i="6" s="1"/>
  <c r="Q22" i="26"/>
  <c r="L10" i="24"/>
  <c r="I15" i="25"/>
  <c r="I16" i="25"/>
  <c r="L19" i="25"/>
  <c r="L17" i="25"/>
  <c r="I19" i="26"/>
  <c r="I26" i="24"/>
  <c r="L14" i="25"/>
  <c r="I6" i="26"/>
  <c r="S3" i="6" s="1"/>
  <c r="I28" i="25"/>
  <c r="I16" i="26"/>
  <c r="S5" i="6" s="1"/>
  <c r="I17" i="26"/>
  <c r="S13" i="6" s="1"/>
  <c r="I28" i="26"/>
  <c r="I25" i="24"/>
  <c r="Q21" i="6" s="1"/>
  <c r="I27" i="25"/>
  <c r="L28" i="25"/>
  <c r="I10" i="26"/>
  <c r="S10" i="6" s="1"/>
  <c r="I11" i="26"/>
  <c r="S4" i="6" s="1"/>
  <c r="I6" i="24"/>
  <c r="Q6" i="6" s="1"/>
  <c r="I8" i="26"/>
  <c r="S6" i="6" s="1"/>
  <c r="I26" i="26"/>
  <c r="I27" i="26"/>
  <c r="S29" i="26"/>
  <c r="I25" i="26"/>
  <c r="T29" i="26"/>
  <c r="T10" i="26"/>
  <c r="U29" i="26"/>
  <c r="X29" i="26"/>
  <c r="I23" i="26"/>
  <c r="R16" i="26"/>
  <c r="R18" i="26"/>
  <c r="Q18" i="26"/>
  <c r="S16" i="26"/>
  <c r="T16" i="26"/>
  <c r="R11" i="26"/>
  <c r="L15" i="26"/>
  <c r="O15" i="26" s="1"/>
  <c r="H15" i="26" s="1"/>
  <c r="I15" i="26" s="1"/>
  <c r="S8" i="6" s="1"/>
  <c r="L24" i="26"/>
  <c r="L26" i="26"/>
  <c r="Q25" i="26" s="1"/>
  <c r="L28" i="26"/>
  <c r="R27" i="26" s="1"/>
  <c r="V29" i="26"/>
  <c r="S11" i="26"/>
  <c r="Q13" i="26"/>
  <c r="W29" i="26"/>
  <c r="Q17" i="26"/>
  <c r="Q10" i="26"/>
  <c r="R17" i="26"/>
  <c r="L21" i="26"/>
  <c r="T18" i="26" s="1"/>
  <c r="S17" i="26"/>
  <c r="Q19" i="26"/>
  <c r="R12" i="26"/>
  <c r="S10" i="26"/>
  <c r="Q12" i="26"/>
  <c r="L9" i="26"/>
  <c r="R8" i="26" s="1"/>
  <c r="Q29" i="26"/>
  <c r="Q16" i="26"/>
  <c r="L10" i="25"/>
  <c r="L25" i="25"/>
  <c r="L27" i="25"/>
  <c r="L29" i="25"/>
  <c r="L16" i="25"/>
  <c r="L9" i="25"/>
  <c r="O9" i="25" s="1"/>
  <c r="H9" i="25" s="1"/>
  <c r="I9" i="25" s="1"/>
  <c r="R18" i="6" s="1"/>
  <c r="L18" i="25"/>
  <c r="L24" i="24"/>
  <c r="L26" i="24"/>
  <c r="O26" i="24" s="1"/>
  <c r="L28" i="24"/>
  <c r="L23" i="24"/>
  <c r="L25" i="24"/>
  <c r="L27" i="24"/>
  <c r="L29" i="24"/>
  <c r="L9" i="24"/>
  <c r="L18" i="24"/>
  <c r="N8" i="2"/>
  <c r="N10" i="2"/>
  <c r="N5" i="2"/>
  <c r="N11" i="2"/>
  <c r="N13" i="2"/>
  <c r="N6" i="2"/>
  <c r="N4" i="2"/>
  <c r="N20" i="2"/>
  <c r="N12" i="2"/>
  <c r="N7" i="2"/>
  <c r="N14" i="2"/>
  <c r="N15" i="2"/>
  <c r="N18" i="2"/>
  <c r="N17" i="2"/>
  <c r="N21" i="2"/>
  <c r="N22" i="2"/>
  <c r="N24" i="2"/>
  <c r="N19" i="2"/>
  <c r="N23" i="2"/>
  <c r="N25" i="2"/>
  <c r="N26" i="2"/>
  <c r="N16" i="2"/>
  <c r="N12" i="6"/>
  <c r="N22" i="6"/>
  <c r="N13" i="6"/>
  <c r="N15" i="6"/>
  <c r="N19" i="6"/>
  <c r="N20" i="6"/>
  <c r="N21" i="6"/>
  <c r="N24" i="6"/>
  <c r="N23" i="6"/>
  <c r="N16" i="6"/>
  <c r="N25" i="6"/>
  <c r="M22" i="6"/>
  <c r="M7" i="6"/>
  <c r="M15" i="6"/>
  <c r="M17" i="6"/>
  <c r="M20" i="6"/>
  <c r="M24" i="6"/>
  <c r="M23" i="6"/>
  <c r="M16" i="6"/>
  <c r="M26" i="6"/>
  <c r="M18" i="6"/>
  <c r="M20" i="2"/>
  <c r="M7" i="2"/>
  <c r="M14" i="2"/>
  <c r="M18" i="2"/>
  <c r="M21" i="2"/>
  <c r="M24" i="2"/>
  <c r="M19" i="2"/>
  <c r="M23" i="2"/>
  <c r="M25" i="2"/>
  <c r="M16" i="2"/>
  <c r="R11" i="24" l="1"/>
  <c r="Q19" i="25"/>
  <c r="Q21" i="24"/>
  <c r="Q7" i="25"/>
  <c r="R10" i="24"/>
  <c r="Q12" i="24"/>
  <c r="Q11" i="24"/>
  <c r="T13" i="24"/>
  <c r="Q16" i="24"/>
  <c r="R20" i="24"/>
  <c r="R15" i="24"/>
  <c r="T11" i="24"/>
  <c r="U10" i="24"/>
  <c r="Q7" i="24"/>
  <c r="R14" i="24"/>
  <c r="Q13" i="25"/>
  <c r="X8" i="24"/>
  <c r="Q12" i="25"/>
  <c r="Q11" i="25"/>
  <c r="Q15" i="24"/>
  <c r="U12" i="24"/>
  <c r="S14" i="24"/>
  <c r="U28" i="25"/>
  <c r="R22" i="25"/>
  <c r="R19" i="26"/>
  <c r="U19" i="25"/>
  <c r="S20" i="26"/>
  <c r="U16" i="26"/>
  <c r="R11" i="25"/>
  <c r="S10" i="24"/>
  <c r="T17" i="25"/>
  <c r="Q10" i="24"/>
  <c r="S13" i="24"/>
  <c r="T12" i="24"/>
  <c r="Q22" i="25"/>
  <c r="T20" i="25"/>
  <c r="Q14" i="24"/>
  <c r="S20" i="25"/>
  <c r="S12" i="24"/>
  <c r="Q20" i="25"/>
  <c r="S21" i="25"/>
  <c r="V11" i="24"/>
  <c r="Q19" i="24"/>
  <c r="U8" i="25"/>
  <c r="O10" i="25"/>
  <c r="H10" i="25" s="1"/>
  <c r="I10" i="25" s="1"/>
  <c r="R9" i="6" s="1"/>
  <c r="R20" i="25"/>
  <c r="R12" i="24"/>
  <c r="R19" i="24"/>
  <c r="W13" i="24"/>
  <c r="O18" i="24"/>
  <c r="Q20" i="24"/>
  <c r="Q21" i="25"/>
  <c r="X21" i="25"/>
  <c r="R13" i="25"/>
  <c r="O14" i="25"/>
  <c r="H14" i="25" s="1"/>
  <c r="R12" i="25"/>
  <c r="Q8" i="24"/>
  <c r="X28" i="25"/>
  <c r="S11" i="24"/>
  <c r="S19" i="24"/>
  <c r="U11" i="24"/>
  <c r="R7" i="25"/>
  <c r="S18" i="26"/>
  <c r="S19" i="25"/>
  <c r="G8" i="25"/>
  <c r="I8" i="25" s="1"/>
  <c r="R5" i="6" s="1"/>
  <c r="O12" i="25"/>
  <c r="H12" i="25" s="1"/>
  <c r="I12" i="25" s="1"/>
  <c r="R10" i="6" s="1"/>
  <c r="G14" i="25"/>
  <c r="V16" i="26"/>
  <c r="V17" i="26"/>
  <c r="V10" i="24"/>
  <c r="R21" i="25"/>
  <c r="T19" i="25"/>
  <c r="Q24" i="25"/>
  <c r="W8" i="26"/>
  <c r="O9" i="26"/>
  <c r="H9" i="26" s="1"/>
  <c r="I9" i="26" s="1"/>
  <c r="S16" i="6" s="1"/>
  <c r="W10" i="24"/>
  <c r="O10" i="24"/>
  <c r="T10" i="24"/>
  <c r="Q13" i="24"/>
  <c r="S19" i="26"/>
  <c r="R13" i="24"/>
  <c r="R8" i="24"/>
  <c r="S12" i="25"/>
  <c r="X20" i="26"/>
  <c r="V22" i="26"/>
  <c r="U16" i="24"/>
  <c r="V19" i="25"/>
  <c r="T17" i="24"/>
  <c r="V7" i="24"/>
  <c r="R19" i="25"/>
  <c r="R17" i="24"/>
  <c r="Q14" i="25"/>
  <c r="U26" i="25"/>
  <c r="V15" i="24"/>
  <c r="T15" i="24"/>
  <c r="Q28" i="25"/>
  <c r="T11" i="25"/>
  <c r="U17" i="24"/>
  <c r="S8" i="24"/>
  <c r="W15" i="24"/>
  <c r="S17" i="24"/>
  <c r="V17" i="25"/>
  <c r="T8" i="24"/>
  <c r="W8" i="25"/>
  <c r="X11" i="24"/>
  <c r="U15" i="24"/>
  <c r="V13" i="24"/>
  <c r="W23" i="26"/>
  <c r="S11" i="25"/>
  <c r="V8" i="24"/>
  <c r="W12" i="24"/>
  <c r="X26" i="25"/>
  <c r="U8" i="24"/>
  <c r="R7" i="24"/>
  <c r="X7" i="24"/>
  <c r="X13" i="24"/>
  <c r="W15" i="25"/>
  <c r="T22" i="26"/>
  <c r="V19" i="26"/>
  <c r="Q23" i="26"/>
  <c r="U22" i="26"/>
  <c r="S22" i="26"/>
  <c r="R22" i="26"/>
  <c r="X19" i="26"/>
  <c r="W17" i="26"/>
  <c r="W27" i="26"/>
  <c r="V27" i="26"/>
  <c r="X17" i="26"/>
  <c r="T19" i="26"/>
  <c r="S8" i="26"/>
  <c r="W25" i="26"/>
  <c r="R25" i="26"/>
  <c r="V18" i="26"/>
  <c r="S14" i="26"/>
  <c r="X15" i="26"/>
  <c r="W15" i="26"/>
  <c r="V12" i="26"/>
  <c r="X10" i="26"/>
  <c r="V15" i="26"/>
  <c r="U15" i="26"/>
  <c r="T15" i="26"/>
  <c r="S15" i="26"/>
  <c r="R15" i="26"/>
  <c r="T14" i="26"/>
  <c r="Q15" i="26"/>
  <c r="X14" i="26"/>
  <c r="V14" i="26"/>
  <c r="U14" i="26"/>
  <c r="W12" i="26"/>
  <c r="W14" i="26"/>
  <c r="Q14" i="26"/>
  <c r="X22" i="26"/>
  <c r="T11" i="26"/>
  <c r="S12" i="26"/>
  <c r="W22" i="26"/>
  <c r="V20" i="26"/>
  <c r="R20" i="26"/>
  <c r="V7" i="26"/>
  <c r="R13" i="26"/>
  <c r="U17" i="26"/>
  <c r="W13" i="26"/>
  <c r="U20" i="26"/>
  <c r="X28" i="26"/>
  <c r="W28" i="26"/>
  <c r="X27" i="26"/>
  <c r="V28" i="26"/>
  <c r="U28" i="26"/>
  <c r="T28" i="26"/>
  <c r="S28" i="26"/>
  <c r="R28" i="26"/>
  <c r="Q28" i="26"/>
  <c r="U27" i="26"/>
  <c r="T27" i="26"/>
  <c r="S27" i="26"/>
  <c r="X8" i="26"/>
  <c r="X12" i="26"/>
  <c r="W11" i="26"/>
  <c r="W10" i="26"/>
  <c r="T21" i="26"/>
  <c r="S21" i="26"/>
  <c r="U21" i="26"/>
  <c r="R21" i="26"/>
  <c r="Q21" i="26"/>
  <c r="W19" i="26"/>
  <c r="X21" i="26"/>
  <c r="W21" i="26"/>
  <c r="V21" i="26"/>
  <c r="W20" i="26"/>
  <c r="R23" i="26"/>
  <c r="X24" i="26"/>
  <c r="W24" i="26"/>
  <c r="V24" i="26"/>
  <c r="U24" i="26"/>
  <c r="T24" i="26"/>
  <c r="S24" i="26"/>
  <c r="X23" i="26"/>
  <c r="R24" i="26"/>
  <c r="Q24" i="26"/>
  <c r="S23" i="26"/>
  <c r="U23" i="26"/>
  <c r="T23" i="26"/>
  <c r="T13" i="26"/>
  <c r="V23" i="26"/>
  <c r="W16" i="26"/>
  <c r="U10" i="26"/>
  <c r="R7" i="26"/>
  <c r="T8" i="26"/>
  <c r="V9" i="26"/>
  <c r="X9" i="26"/>
  <c r="X7" i="26"/>
  <c r="T7" i="26"/>
  <c r="S7" i="26"/>
  <c r="Q8" i="26"/>
  <c r="Q9" i="26"/>
  <c r="W9" i="26"/>
  <c r="U9" i="26"/>
  <c r="W7" i="26"/>
  <c r="T9" i="26"/>
  <c r="S9" i="26"/>
  <c r="U7" i="26"/>
  <c r="R9" i="26"/>
  <c r="U13" i="26"/>
  <c r="U12" i="26"/>
  <c r="V8" i="26"/>
  <c r="T17" i="26"/>
  <c r="V11" i="26"/>
  <c r="X26" i="26"/>
  <c r="S25" i="26"/>
  <c r="W26" i="26"/>
  <c r="V26" i="26"/>
  <c r="X25" i="26"/>
  <c r="U26" i="26"/>
  <c r="T26" i="26"/>
  <c r="S26" i="26"/>
  <c r="R26" i="26"/>
  <c r="Q26" i="26"/>
  <c r="U25" i="26"/>
  <c r="T25" i="26"/>
  <c r="W18" i="26"/>
  <c r="X13" i="26"/>
  <c r="V25" i="26"/>
  <c r="T12" i="26"/>
  <c r="X18" i="26"/>
  <c r="Q27" i="26"/>
  <c r="T20" i="26"/>
  <c r="X16" i="26"/>
  <c r="V13" i="26"/>
  <c r="S13" i="26"/>
  <c r="R14" i="26"/>
  <c r="U19" i="26"/>
  <c r="U8" i="26"/>
  <c r="X11" i="26"/>
  <c r="U11" i="26"/>
  <c r="Q20" i="26"/>
  <c r="V10" i="26"/>
  <c r="U18" i="26"/>
  <c r="X8" i="25"/>
  <c r="R25" i="25"/>
  <c r="U25" i="25"/>
  <c r="Q25" i="25"/>
  <c r="T23" i="25"/>
  <c r="S23" i="25"/>
  <c r="T24" i="25"/>
  <c r="S24" i="25"/>
  <c r="R24" i="25"/>
  <c r="X25" i="25"/>
  <c r="W25" i="25"/>
  <c r="W23" i="25"/>
  <c r="W21" i="25"/>
  <c r="T25" i="25"/>
  <c r="V21" i="25"/>
  <c r="S25" i="25"/>
  <c r="U23" i="25"/>
  <c r="V25" i="25"/>
  <c r="V23" i="25"/>
  <c r="U21" i="25"/>
  <c r="U24" i="25"/>
  <c r="V24" i="25"/>
  <c r="V13" i="25"/>
  <c r="W28" i="25"/>
  <c r="W22" i="25"/>
  <c r="T13" i="25"/>
  <c r="W26" i="25"/>
  <c r="T22" i="25"/>
  <c r="X15" i="25"/>
  <c r="W24" i="25"/>
  <c r="V20" i="25"/>
  <c r="X7" i="25"/>
  <c r="U11" i="25"/>
  <c r="S22" i="25"/>
  <c r="S15" i="25"/>
  <c r="U22" i="25"/>
  <c r="X23" i="25"/>
  <c r="X24" i="25"/>
  <c r="S17" i="25"/>
  <c r="R18" i="25"/>
  <c r="R17" i="25"/>
  <c r="X18" i="25"/>
  <c r="Q17" i="25"/>
  <c r="W18" i="25"/>
  <c r="V18" i="25"/>
  <c r="U18" i="25"/>
  <c r="T18" i="25"/>
  <c r="Q18" i="25"/>
  <c r="S18" i="25"/>
  <c r="W17" i="25"/>
  <c r="V15" i="25"/>
  <c r="U13" i="25"/>
  <c r="R14" i="25"/>
  <c r="X13" i="25"/>
  <c r="W11" i="25"/>
  <c r="T12" i="25"/>
  <c r="U17" i="25"/>
  <c r="U20" i="25"/>
  <c r="W7" i="25"/>
  <c r="X11" i="25"/>
  <c r="V11" i="25"/>
  <c r="V22" i="25"/>
  <c r="Q26" i="25"/>
  <c r="X9" i="25"/>
  <c r="Q9" i="25"/>
  <c r="V7" i="25"/>
  <c r="R9" i="25"/>
  <c r="S7" i="25"/>
  <c r="U7" i="25"/>
  <c r="T9" i="25"/>
  <c r="T7" i="25"/>
  <c r="W9" i="25"/>
  <c r="V9" i="25"/>
  <c r="U9" i="25"/>
  <c r="S9" i="25"/>
  <c r="V8" i="25"/>
  <c r="T8" i="25"/>
  <c r="X22" i="25"/>
  <c r="Q16" i="25"/>
  <c r="W12" i="25"/>
  <c r="V12" i="25"/>
  <c r="R15" i="25"/>
  <c r="U14" i="25"/>
  <c r="R16" i="25"/>
  <c r="X16" i="25"/>
  <c r="W16" i="25"/>
  <c r="V16" i="25"/>
  <c r="X14" i="25"/>
  <c r="T16" i="25"/>
  <c r="V14" i="25"/>
  <c r="S16" i="25"/>
  <c r="T14" i="25"/>
  <c r="U16" i="25"/>
  <c r="W14" i="25"/>
  <c r="R29" i="25"/>
  <c r="Q29" i="25"/>
  <c r="T29" i="25"/>
  <c r="S29" i="25"/>
  <c r="U29" i="25"/>
  <c r="T28" i="25"/>
  <c r="S28" i="25"/>
  <c r="R28" i="25"/>
  <c r="X29" i="25"/>
  <c r="W29" i="25"/>
  <c r="V29" i="25"/>
  <c r="W20" i="25"/>
  <c r="U12" i="25"/>
  <c r="R8" i="25"/>
  <c r="V28" i="25"/>
  <c r="S8" i="25"/>
  <c r="Q15" i="25"/>
  <c r="X20" i="25"/>
  <c r="S14" i="25"/>
  <c r="U15" i="25"/>
  <c r="Q8" i="25"/>
  <c r="R27" i="25"/>
  <c r="Q27" i="25"/>
  <c r="U27" i="25"/>
  <c r="T27" i="25"/>
  <c r="T26" i="25"/>
  <c r="S26" i="25"/>
  <c r="R26" i="25"/>
  <c r="W27" i="25"/>
  <c r="S27" i="25"/>
  <c r="X27" i="25"/>
  <c r="V27" i="25"/>
  <c r="X12" i="25"/>
  <c r="S13" i="25"/>
  <c r="T21" i="25"/>
  <c r="X17" i="25"/>
  <c r="T15" i="25"/>
  <c r="W19" i="25"/>
  <c r="V26" i="25"/>
  <c r="X19" i="25"/>
  <c r="W10" i="25"/>
  <c r="U10" i="25"/>
  <c r="S10" i="25"/>
  <c r="R10" i="25"/>
  <c r="V10" i="25"/>
  <c r="T10" i="25"/>
  <c r="Q10" i="25"/>
  <c r="X10" i="25"/>
  <c r="R23" i="25"/>
  <c r="W13" i="25"/>
  <c r="R23" i="24"/>
  <c r="Q23" i="24"/>
  <c r="V21" i="24"/>
  <c r="W19" i="24"/>
  <c r="S23" i="24"/>
  <c r="R22" i="24"/>
  <c r="X23" i="24"/>
  <c r="Q22" i="24"/>
  <c r="T23" i="24"/>
  <c r="W23" i="24"/>
  <c r="U21" i="24"/>
  <c r="V23" i="24"/>
  <c r="U23" i="24"/>
  <c r="S22" i="24"/>
  <c r="X22" i="24"/>
  <c r="T21" i="24"/>
  <c r="S21" i="24"/>
  <c r="W22" i="24"/>
  <c r="U20" i="24"/>
  <c r="U19" i="24"/>
  <c r="U18" i="24"/>
  <c r="R16" i="24"/>
  <c r="V18" i="24"/>
  <c r="U14" i="24"/>
  <c r="W16" i="24"/>
  <c r="V16" i="24"/>
  <c r="X14" i="24"/>
  <c r="X18" i="24"/>
  <c r="V12" i="24"/>
  <c r="W18" i="24"/>
  <c r="T14" i="24"/>
  <c r="S16" i="24"/>
  <c r="T18" i="24"/>
  <c r="Q18" i="24"/>
  <c r="S18" i="24"/>
  <c r="V14" i="24"/>
  <c r="R18" i="24"/>
  <c r="T16" i="24"/>
  <c r="V22" i="24"/>
  <c r="X10" i="24"/>
  <c r="X20" i="24"/>
  <c r="S20" i="24"/>
  <c r="X28" i="24"/>
  <c r="Q28" i="24"/>
  <c r="W28" i="24"/>
  <c r="V28" i="24"/>
  <c r="U28" i="24"/>
  <c r="T28" i="24"/>
  <c r="S28" i="24"/>
  <c r="R28" i="24"/>
  <c r="W11" i="24"/>
  <c r="T19" i="24"/>
  <c r="U22" i="24"/>
  <c r="V17" i="24"/>
  <c r="W20" i="24"/>
  <c r="T22" i="24"/>
  <c r="W14" i="24"/>
  <c r="X26" i="24"/>
  <c r="W26" i="24"/>
  <c r="V26" i="24"/>
  <c r="U26" i="24"/>
  <c r="T26" i="24"/>
  <c r="S26" i="24"/>
  <c r="R26" i="24"/>
  <c r="Q26" i="24"/>
  <c r="R21" i="24"/>
  <c r="W24" i="24"/>
  <c r="X24" i="24"/>
  <c r="V24" i="24"/>
  <c r="U24" i="24"/>
  <c r="T24" i="24"/>
  <c r="S24" i="24"/>
  <c r="R24" i="24"/>
  <c r="Q24" i="24"/>
  <c r="X21" i="24"/>
  <c r="T20" i="24"/>
  <c r="X19" i="24"/>
  <c r="V20" i="24"/>
  <c r="X16" i="24"/>
  <c r="R29" i="24"/>
  <c r="T29" i="24"/>
  <c r="S29" i="24"/>
  <c r="Q29" i="24"/>
  <c r="X29" i="24"/>
  <c r="W29" i="24"/>
  <c r="V29" i="24"/>
  <c r="U29" i="24"/>
  <c r="Q17" i="24"/>
  <c r="X17" i="24"/>
  <c r="V9" i="24"/>
  <c r="U7" i="24"/>
  <c r="T7" i="24"/>
  <c r="S7" i="24"/>
  <c r="X9" i="24"/>
  <c r="W9" i="24"/>
  <c r="Q9" i="24"/>
  <c r="U9" i="24"/>
  <c r="W7" i="24"/>
  <c r="T9" i="24"/>
  <c r="S9" i="24"/>
  <c r="R9" i="24"/>
  <c r="R27" i="24"/>
  <c r="Q27" i="24"/>
  <c r="S27" i="24"/>
  <c r="X27" i="24"/>
  <c r="W27" i="24"/>
  <c r="V27" i="24"/>
  <c r="T27" i="24"/>
  <c r="U27" i="24"/>
  <c r="S15" i="24"/>
  <c r="W21" i="24"/>
  <c r="V19" i="24"/>
  <c r="W17" i="24"/>
  <c r="W8" i="24"/>
  <c r="R25" i="24"/>
  <c r="Q25" i="24"/>
  <c r="T25" i="24"/>
  <c r="S25" i="24"/>
  <c r="X25" i="24"/>
  <c r="W25" i="24"/>
  <c r="V25" i="24"/>
  <c r="U25" i="24"/>
  <c r="U13" i="24"/>
  <c r="X12" i="24"/>
  <c r="X15" i="24"/>
  <c r="K4" i="23"/>
  <c r="L29" i="23" s="1"/>
  <c r="K4" i="22"/>
  <c r="L14" i="22" s="1"/>
  <c r="O14" i="22" s="1"/>
  <c r="H14" i="22" s="1"/>
  <c r="AH29" i="23"/>
  <c r="AG29" i="23"/>
  <c r="AF29" i="23"/>
  <c r="AE29" i="23"/>
  <c r="AD29" i="23"/>
  <c r="AC29" i="23"/>
  <c r="AB29" i="23"/>
  <c r="AA29" i="23"/>
  <c r="Z29" i="23"/>
  <c r="Y29" i="23"/>
  <c r="O29" i="23"/>
  <c r="N29" i="23"/>
  <c r="H29" i="23"/>
  <c r="G29" i="23"/>
  <c r="AH28" i="23"/>
  <c r="AG28" i="23"/>
  <c r="AF28" i="23"/>
  <c r="AE28" i="23"/>
  <c r="AD28" i="23"/>
  <c r="AC28" i="23"/>
  <c r="AB28" i="23"/>
  <c r="AA28" i="23"/>
  <c r="Z28" i="23"/>
  <c r="Y28" i="23"/>
  <c r="O28" i="23"/>
  <c r="N28" i="23"/>
  <c r="H28" i="23"/>
  <c r="G28" i="23"/>
  <c r="AH27" i="23"/>
  <c r="AG27" i="23"/>
  <c r="AF27" i="23"/>
  <c r="AE27" i="23"/>
  <c r="AD27" i="23"/>
  <c r="AC27" i="23"/>
  <c r="AB27" i="23"/>
  <c r="AA27" i="23"/>
  <c r="Z27" i="23"/>
  <c r="Y27" i="23"/>
  <c r="O27" i="23"/>
  <c r="N27" i="23"/>
  <c r="H27" i="23"/>
  <c r="G27" i="23"/>
  <c r="AH26" i="23"/>
  <c r="AG26" i="23"/>
  <c r="AF26" i="23"/>
  <c r="AE26" i="23"/>
  <c r="AD26" i="23"/>
  <c r="AC26" i="23"/>
  <c r="AB26" i="23"/>
  <c r="AA26" i="23"/>
  <c r="Z26" i="23"/>
  <c r="Y26" i="23"/>
  <c r="O26" i="23"/>
  <c r="N26" i="23"/>
  <c r="H26" i="23"/>
  <c r="G26" i="23"/>
  <c r="AH25" i="23"/>
  <c r="AG25" i="23"/>
  <c r="AF25" i="23"/>
  <c r="AE25" i="23"/>
  <c r="AD25" i="23"/>
  <c r="AC25" i="23"/>
  <c r="AB25" i="23"/>
  <c r="AA25" i="23"/>
  <c r="Z25" i="23"/>
  <c r="Y25" i="23"/>
  <c r="O25" i="23"/>
  <c r="N25" i="23"/>
  <c r="H25" i="23"/>
  <c r="G25" i="23"/>
  <c r="AH24" i="23"/>
  <c r="AG24" i="23"/>
  <c r="AF24" i="23"/>
  <c r="AE24" i="23"/>
  <c r="AD24" i="23"/>
  <c r="AC24" i="23"/>
  <c r="AB24" i="23"/>
  <c r="AA24" i="23"/>
  <c r="Z24" i="23"/>
  <c r="Y24" i="23"/>
  <c r="O24" i="23"/>
  <c r="N24" i="23"/>
  <c r="H24" i="23"/>
  <c r="G24" i="23"/>
  <c r="AH23" i="23"/>
  <c r="AG23" i="23"/>
  <c r="AF23" i="23"/>
  <c r="AE23" i="23"/>
  <c r="AD23" i="23"/>
  <c r="AC23" i="23"/>
  <c r="AB23" i="23"/>
  <c r="AA23" i="23"/>
  <c r="Z23" i="23"/>
  <c r="Y23" i="23"/>
  <c r="O23" i="23"/>
  <c r="N23" i="23"/>
  <c r="F23" i="23" s="1"/>
  <c r="H23" i="23"/>
  <c r="G23" i="23"/>
  <c r="AH22" i="23"/>
  <c r="AG22" i="23"/>
  <c r="AF22" i="23"/>
  <c r="AE22" i="23"/>
  <c r="AD22" i="23"/>
  <c r="AC22" i="23"/>
  <c r="AB22" i="23"/>
  <c r="AA22" i="23"/>
  <c r="Z22" i="23"/>
  <c r="Y22" i="23"/>
  <c r="N22" i="23"/>
  <c r="F22" i="23" s="1"/>
  <c r="P24" i="2" s="1"/>
  <c r="G22" i="23"/>
  <c r="AH21" i="23"/>
  <c r="AG21" i="23"/>
  <c r="AF21" i="23"/>
  <c r="AE21" i="23"/>
  <c r="AD21" i="23"/>
  <c r="AC21" i="23"/>
  <c r="AB21" i="23"/>
  <c r="AA21" i="23"/>
  <c r="Z21" i="23"/>
  <c r="Y21" i="23"/>
  <c r="N21" i="23"/>
  <c r="F21" i="23" s="1"/>
  <c r="P21" i="2" s="1"/>
  <c r="G21" i="23"/>
  <c r="AH20" i="23"/>
  <c r="AG20" i="23"/>
  <c r="AF20" i="23"/>
  <c r="AE20" i="23"/>
  <c r="AD20" i="23"/>
  <c r="AC20" i="23"/>
  <c r="AB20" i="23"/>
  <c r="AA20" i="23"/>
  <c r="Z20" i="23"/>
  <c r="Y20" i="23"/>
  <c r="N20" i="23"/>
  <c r="F20" i="23" s="1"/>
  <c r="P15" i="2" s="1"/>
  <c r="G20" i="23"/>
  <c r="AH19" i="23"/>
  <c r="AG19" i="23"/>
  <c r="AF19" i="23"/>
  <c r="AE19" i="23"/>
  <c r="AD19" i="23"/>
  <c r="AC19" i="23"/>
  <c r="AB19" i="23"/>
  <c r="AA19" i="23"/>
  <c r="Z19" i="23"/>
  <c r="Y19" i="23"/>
  <c r="N19" i="23"/>
  <c r="F19" i="23" s="1"/>
  <c r="P4" i="2" s="1"/>
  <c r="G19" i="23"/>
  <c r="AH18" i="23"/>
  <c r="AG18" i="23"/>
  <c r="AF18" i="23"/>
  <c r="AE18" i="23"/>
  <c r="AD18" i="23"/>
  <c r="AC18" i="23"/>
  <c r="AB18" i="23"/>
  <c r="AA18" i="23"/>
  <c r="Z18" i="23"/>
  <c r="Y18" i="23"/>
  <c r="N18" i="23"/>
  <c r="F18" i="23" s="1"/>
  <c r="P16" i="2" s="1"/>
  <c r="G18" i="23"/>
  <c r="AH17" i="23"/>
  <c r="AG17" i="23"/>
  <c r="AF17" i="23"/>
  <c r="AE17" i="23"/>
  <c r="AD17" i="23"/>
  <c r="AC17" i="23"/>
  <c r="AB17" i="23"/>
  <c r="AA17" i="23"/>
  <c r="Z17" i="23"/>
  <c r="Y17" i="23"/>
  <c r="N17" i="23"/>
  <c r="F17" i="23" s="1"/>
  <c r="P12" i="2" s="1"/>
  <c r="G17" i="23"/>
  <c r="AH16" i="23"/>
  <c r="AG16" i="23"/>
  <c r="AF16" i="23"/>
  <c r="AE16" i="23"/>
  <c r="AD16" i="23"/>
  <c r="AC16" i="23"/>
  <c r="AB16" i="23"/>
  <c r="AA16" i="23"/>
  <c r="Z16" i="23"/>
  <c r="Y16" i="23"/>
  <c r="N16" i="23"/>
  <c r="F16" i="23" s="1"/>
  <c r="P7" i="2" s="1"/>
  <c r="G16" i="23"/>
  <c r="AH15" i="23"/>
  <c r="AG15" i="23"/>
  <c r="AF15" i="23"/>
  <c r="AE15" i="23"/>
  <c r="AD15" i="23"/>
  <c r="AC15" i="23"/>
  <c r="AB15" i="23"/>
  <c r="AA15" i="23"/>
  <c r="Z15" i="23"/>
  <c r="Y15" i="23"/>
  <c r="N15" i="23"/>
  <c r="F15" i="23" s="1"/>
  <c r="P6" i="2" s="1"/>
  <c r="G15" i="23"/>
  <c r="AH14" i="23"/>
  <c r="AG14" i="23"/>
  <c r="AF14" i="23"/>
  <c r="AE14" i="23"/>
  <c r="AD14" i="23"/>
  <c r="AC14" i="23"/>
  <c r="AB14" i="23"/>
  <c r="AA14" i="23"/>
  <c r="Z14" i="23"/>
  <c r="Y14" i="23"/>
  <c r="N14" i="23"/>
  <c r="F14" i="23" s="1"/>
  <c r="P3" i="2" s="1"/>
  <c r="G14" i="23"/>
  <c r="AH13" i="23"/>
  <c r="AG13" i="23"/>
  <c r="AF13" i="23"/>
  <c r="AE13" i="23"/>
  <c r="AD13" i="23"/>
  <c r="AC13" i="23"/>
  <c r="AB13" i="23"/>
  <c r="AA13" i="23"/>
  <c r="Z13" i="23"/>
  <c r="Y13" i="23"/>
  <c r="N13" i="23"/>
  <c r="F13" i="23" s="1"/>
  <c r="P13" i="2" s="1"/>
  <c r="G13" i="23"/>
  <c r="AH12" i="23"/>
  <c r="AG12" i="23"/>
  <c r="AF12" i="23"/>
  <c r="AE12" i="23"/>
  <c r="AD12" i="23"/>
  <c r="AC12" i="23"/>
  <c r="AB12" i="23"/>
  <c r="AA12" i="23"/>
  <c r="Z12" i="23"/>
  <c r="Y12" i="23"/>
  <c r="N12" i="23"/>
  <c r="F12" i="23" s="1"/>
  <c r="P22" i="2" s="1"/>
  <c r="G12" i="23"/>
  <c r="AH11" i="23"/>
  <c r="AG11" i="23"/>
  <c r="AF11" i="23"/>
  <c r="AE11" i="23"/>
  <c r="AD11" i="23"/>
  <c r="AC11" i="23"/>
  <c r="AB11" i="23"/>
  <c r="AA11" i="23"/>
  <c r="Z11" i="23"/>
  <c r="Y11" i="23"/>
  <c r="N11" i="23"/>
  <c r="F11" i="23" s="1"/>
  <c r="P8" i="2" s="1"/>
  <c r="G11" i="23"/>
  <c r="AH10" i="23"/>
  <c r="AG10" i="23"/>
  <c r="AF10" i="23"/>
  <c r="AE10" i="23"/>
  <c r="AD10" i="23"/>
  <c r="AC10" i="23"/>
  <c r="AB10" i="23"/>
  <c r="AA10" i="23"/>
  <c r="Z10" i="23"/>
  <c r="Y10" i="23"/>
  <c r="N10" i="23"/>
  <c r="F10" i="23" s="1"/>
  <c r="P9" i="2" s="1"/>
  <c r="G10" i="23"/>
  <c r="AH9" i="23"/>
  <c r="AG9" i="23"/>
  <c r="AF9" i="23"/>
  <c r="AE9" i="23"/>
  <c r="AD9" i="23"/>
  <c r="AC9" i="23"/>
  <c r="AB9" i="23"/>
  <c r="AA9" i="23"/>
  <c r="Z9" i="23"/>
  <c r="Y9" i="23"/>
  <c r="N9" i="23"/>
  <c r="F9" i="23" s="1"/>
  <c r="P18" i="2" s="1"/>
  <c r="G9" i="23"/>
  <c r="AH8" i="23"/>
  <c r="AG8" i="23"/>
  <c r="AF8" i="23"/>
  <c r="AE8" i="23"/>
  <c r="AD8" i="23"/>
  <c r="AC8" i="23"/>
  <c r="AB8" i="23"/>
  <c r="AA8" i="23"/>
  <c r="Z8" i="23"/>
  <c r="Y8" i="23"/>
  <c r="N8" i="23"/>
  <c r="F8" i="23" s="1"/>
  <c r="P10" i="2" s="1"/>
  <c r="G8" i="23"/>
  <c r="AH7" i="23"/>
  <c r="AG7" i="23"/>
  <c r="AF7" i="23"/>
  <c r="AE7" i="23"/>
  <c r="AD7" i="23"/>
  <c r="AC7" i="23"/>
  <c r="AB7" i="23"/>
  <c r="AA7" i="23"/>
  <c r="Z7" i="23"/>
  <c r="Y7" i="23"/>
  <c r="N7" i="23"/>
  <c r="F7" i="23" s="1"/>
  <c r="P11" i="2" s="1"/>
  <c r="G7" i="23"/>
  <c r="Z6" i="23"/>
  <c r="Y6" i="23"/>
  <c r="N6" i="23"/>
  <c r="F6" i="23" s="1"/>
  <c r="P5" i="2" s="1"/>
  <c r="AH29" i="22"/>
  <c r="AG29" i="22"/>
  <c r="AF29" i="22"/>
  <c r="AE29" i="22"/>
  <c r="AD29" i="22"/>
  <c r="AC29" i="22"/>
  <c r="AB29" i="22"/>
  <c r="AA29" i="22"/>
  <c r="Z29" i="22"/>
  <c r="Y29" i="22"/>
  <c r="O29" i="22"/>
  <c r="N29" i="22"/>
  <c r="H29" i="22"/>
  <c r="G29" i="22"/>
  <c r="AH28" i="22"/>
  <c r="AG28" i="22"/>
  <c r="AF28" i="22"/>
  <c r="AE28" i="22"/>
  <c r="AD28" i="22"/>
  <c r="AC28" i="22"/>
  <c r="AB28" i="22"/>
  <c r="AA28" i="22"/>
  <c r="Z28" i="22"/>
  <c r="Y28" i="22"/>
  <c r="O28" i="22"/>
  <c r="N28" i="22"/>
  <c r="H28" i="22"/>
  <c r="G28" i="22"/>
  <c r="AH27" i="22"/>
  <c r="AG27" i="22"/>
  <c r="AF27" i="22"/>
  <c r="AE27" i="22"/>
  <c r="AD27" i="22"/>
  <c r="AC27" i="22"/>
  <c r="AB27" i="22"/>
  <c r="AA27" i="22"/>
  <c r="Z27" i="22"/>
  <c r="Y27" i="22"/>
  <c r="O27" i="22"/>
  <c r="N27" i="22"/>
  <c r="H27" i="22"/>
  <c r="G27" i="22"/>
  <c r="AH26" i="22"/>
  <c r="AG26" i="22"/>
  <c r="AF26" i="22"/>
  <c r="AE26" i="22"/>
  <c r="AD26" i="22"/>
  <c r="AC26" i="22"/>
  <c r="AB26" i="22"/>
  <c r="AA26" i="22"/>
  <c r="Z26" i="22"/>
  <c r="Y26" i="22"/>
  <c r="O26" i="22"/>
  <c r="N26" i="22"/>
  <c r="H26" i="22"/>
  <c r="G26" i="22"/>
  <c r="AH25" i="22"/>
  <c r="AG25" i="22"/>
  <c r="AF25" i="22"/>
  <c r="AE25" i="22"/>
  <c r="AD25" i="22"/>
  <c r="AC25" i="22"/>
  <c r="AB25" i="22"/>
  <c r="AA25" i="22"/>
  <c r="Z25" i="22"/>
  <c r="Y25" i="22"/>
  <c r="O25" i="22"/>
  <c r="N25" i="22"/>
  <c r="H25" i="22"/>
  <c r="G25" i="22"/>
  <c r="AH24" i="22"/>
  <c r="AG24" i="22"/>
  <c r="AF24" i="22"/>
  <c r="AE24" i="22"/>
  <c r="AD24" i="22"/>
  <c r="AC24" i="22"/>
  <c r="AB24" i="22"/>
  <c r="AA24" i="22"/>
  <c r="Z24" i="22"/>
  <c r="Y24" i="22"/>
  <c r="O24" i="22"/>
  <c r="N24" i="22"/>
  <c r="H24" i="22"/>
  <c r="G24" i="22"/>
  <c r="AH23" i="22"/>
  <c r="AG23" i="22"/>
  <c r="AF23" i="22"/>
  <c r="AE23" i="22"/>
  <c r="AD23" i="22"/>
  <c r="AC23" i="22"/>
  <c r="AB23" i="22"/>
  <c r="AA23" i="22"/>
  <c r="Z23" i="22"/>
  <c r="Y23" i="22"/>
  <c r="O23" i="22"/>
  <c r="N23" i="22"/>
  <c r="F23" i="22" s="1"/>
  <c r="H23" i="22"/>
  <c r="G23" i="22"/>
  <c r="AH22" i="22"/>
  <c r="AG22" i="22"/>
  <c r="AF22" i="22"/>
  <c r="AE22" i="22"/>
  <c r="AD22" i="22"/>
  <c r="AC22" i="22"/>
  <c r="AB22" i="22"/>
  <c r="AA22" i="22"/>
  <c r="Z22" i="22"/>
  <c r="Y22" i="22"/>
  <c r="O22" i="22"/>
  <c r="N22" i="22"/>
  <c r="F22" i="22" s="1"/>
  <c r="H22" i="22"/>
  <c r="G22" i="22"/>
  <c r="AH21" i="22"/>
  <c r="AG21" i="22"/>
  <c r="AF21" i="22"/>
  <c r="AE21" i="22"/>
  <c r="AD21" i="22"/>
  <c r="AC21" i="22"/>
  <c r="AB21" i="22"/>
  <c r="AA21" i="22"/>
  <c r="Z21" i="22"/>
  <c r="Y21" i="22"/>
  <c r="O21" i="22"/>
  <c r="N21" i="22"/>
  <c r="F21" i="22" s="1"/>
  <c r="H21" i="22"/>
  <c r="G21" i="22"/>
  <c r="AH20" i="22"/>
  <c r="AG20" i="22"/>
  <c r="AF20" i="22"/>
  <c r="AE20" i="22"/>
  <c r="AD20" i="22"/>
  <c r="AC20" i="22"/>
  <c r="AB20" i="22"/>
  <c r="AA20" i="22"/>
  <c r="Z20" i="22"/>
  <c r="Y20" i="22"/>
  <c r="O20" i="22"/>
  <c r="N20" i="22"/>
  <c r="F20" i="22" s="1"/>
  <c r="H20" i="22"/>
  <c r="G20" i="22"/>
  <c r="AH19" i="22"/>
  <c r="AG19" i="22"/>
  <c r="AF19" i="22"/>
  <c r="AE19" i="22"/>
  <c r="AD19" i="22"/>
  <c r="AC19" i="22"/>
  <c r="AB19" i="22"/>
  <c r="AA19" i="22"/>
  <c r="Z19" i="22"/>
  <c r="Y19" i="22"/>
  <c r="O19" i="22"/>
  <c r="N19" i="22"/>
  <c r="F19" i="22" s="1"/>
  <c r="H19" i="22"/>
  <c r="G19" i="22"/>
  <c r="AH18" i="22"/>
  <c r="AG18" i="22"/>
  <c r="AF18" i="22"/>
  <c r="AE18" i="22"/>
  <c r="AD18" i="22"/>
  <c r="AC18" i="22"/>
  <c r="AB18" i="22"/>
  <c r="AA18" i="22"/>
  <c r="Z18" i="22"/>
  <c r="Y18" i="22"/>
  <c r="O18" i="22"/>
  <c r="N18" i="22"/>
  <c r="F18" i="22" s="1"/>
  <c r="H18" i="22"/>
  <c r="G18" i="22"/>
  <c r="AH17" i="22"/>
  <c r="AG17" i="22"/>
  <c r="AF17" i="22"/>
  <c r="AE17" i="22"/>
  <c r="AD17" i="22"/>
  <c r="AC17" i="22"/>
  <c r="AB17" i="22"/>
  <c r="AA17" i="22"/>
  <c r="Z17" i="22"/>
  <c r="Y17" i="22"/>
  <c r="N17" i="22"/>
  <c r="F17" i="22" s="1"/>
  <c r="O13" i="2" s="1"/>
  <c r="G17" i="22"/>
  <c r="AH16" i="22"/>
  <c r="AG16" i="22"/>
  <c r="AF16" i="22"/>
  <c r="AE16" i="22"/>
  <c r="AD16" i="22"/>
  <c r="AC16" i="22"/>
  <c r="AB16" i="22"/>
  <c r="AA16" i="22"/>
  <c r="Z16" i="22"/>
  <c r="Y16" i="22"/>
  <c r="N16" i="22"/>
  <c r="F16" i="22" s="1"/>
  <c r="O11" i="2" s="1"/>
  <c r="G16" i="22"/>
  <c r="AH15" i="22"/>
  <c r="AG15" i="22"/>
  <c r="AF15" i="22"/>
  <c r="AE15" i="22"/>
  <c r="AD15" i="22"/>
  <c r="AC15" i="22"/>
  <c r="AB15" i="22"/>
  <c r="AA15" i="22"/>
  <c r="Z15" i="22"/>
  <c r="Y15" i="22"/>
  <c r="N15" i="22"/>
  <c r="F15" i="22" s="1"/>
  <c r="O10" i="2" s="1"/>
  <c r="G15" i="22"/>
  <c r="AH14" i="22"/>
  <c r="AG14" i="22"/>
  <c r="AF14" i="22"/>
  <c r="AE14" i="22"/>
  <c r="AD14" i="22"/>
  <c r="AC14" i="22"/>
  <c r="AB14" i="22"/>
  <c r="AA14" i="22"/>
  <c r="Z14" i="22"/>
  <c r="Y14" i="22"/>
  <c r="N14" i="22"/>
  <c r="F14" i="22" s="1"/>
  <c r="O18" i="2" s="1"/>
  <c r="G14" i="22"/>
  <c r="AH13" i="22"/>
  <c r="AG13" i="22"/>
  <c r="AF13" i="22"/>
  <c r="AE13" i="22"/>
  <c r="AD13" i="22"/>
  <c r="AC13" i="22"/>
  <c r="AB13" i="22"/>
  <c r="AA13" i="22"/>
  <c r="Z13" i="22"/>
  <c r="Y13" i="22"/>
  <c r="N13" i="22"/>
  <c r="F13" i="22" s="1"/>
  <c r="O12" i="2" s="1"/>
  <c r="G13" i="22"/>
  <c r="AH12" i="22"/>
  <c r="AG12" i="22"/>
  <c r="AF12" i="22"/>
  <c r="AE12" i="22"/>
  <c r="AD12" i="22"/>
  <c r="AC12" i="22"/>
  <c r="AB12" i="22"/>
  <c r="AA12" i="22"/>
  <c r="Z12" i="22"/>
  <c r="Y12" i="22"/>
  <c r="N12" i="22"/>
  <c r="F12" i="22" s="1"/>
  <c r="O8" i="2" s="1"/>
  <c r="G12" i="22"/>
  <c r="AH11" i="22"/>
  <c r="AG11" i="22"/>
  <c r="AF11" i="22"/>
  <c r="AE11" i="22"/>
  <c r="AD11" i="22"/>
  <c r="AC11" i="22"/>
  <c r="AB11" i="22"/>
  <c r="AA11" i="22"/>
  <c r="Z11" i="22"/>
  <c r="Y11" i="22"/>
  <c r="N11" i="22"/>
  <c r="F11" i="22" s="1"/>
  <c r="O6" i="2" s="1"/>
  <c r="AH10" i="22"/>
  <c r="AG10" i="22"/>
  <c r="AF10" i="22"/>
  <c r="AE10" i="22"/>
  <c r="AD10" i="22"/>
  <c r="AC10" i="22"/>
  <c r="AB10" i="22"/>
  <c r="AA10" i="22"/>
  <c r="Z10" i="22"/>
  <c r="Y10" i="22"/>
  <c r="N10" i="22"/>
  <c r="F10" i="22" s="1"/>
  <c r="O3" i="2" s="1"/>
  <c r="G10" i="22"/>
  <c r="AH9" i="22"/>
  <c r="AG9" i="22"/>
  <c r="AF9" i="22"/>
  <c r="AE9" i="22"/>
  <c r="AD9" i="22"/>
  <c r="AC9" i="22"/>
  <c r="AB9" i="22"/>
  <c r="AA9" i="22"/>
  <c r="Z9" i="22"/>
  <c r="Y9" i="22"/>
  <c r="N9" i="22"/>
  <c r="F9" i="22" s="1"/>
  <c r="O4" i="2" s="1"/>
  <c r="G9" i="22"/>
  <c r="AH8" i="22"/>
  <c r="AG8" i="22"/>
  <c r="AF8" i="22"/>
  <c r="AE8" i="22"/>
  <c r="AD8" i="22"/>
  <c r="AC8" i="22"/>
  <c r="AB8" i="22"/>
  <c r="AA8" i="22"/>
  <c r="Z8" i="22"/>
  <c r="Y8" i="22"/>
  <c r="N8" i="22"/>
  <c r="F8" i="22" s="1"/>
  <c r="O9" i="2" s="1"/>
  <c r="G8" i="22"/>
  <c r="AH7" i="22"/>
  <c r="AG7" i="22"/>
  <c r="AF7" i="22"/>
  <c r="AE7" i="22"/>
  <c r="AD7" i="22"/>
  <c r="AC7" i="22"/>
  <c r="AB7" i="22"/>
  <c r="AA7" i="22"/>
  <c r="Z7" i="22"/>
  <c r="Y7" i="22"/>
  <c r="N7" i="22"/>
  <c r="F7" i="22" s="1"/>
  <c r="O7" i="2" s="1"/>
  <c r="G7" i="22"/>
  <c r="Z6" i="22"/>
  <c r="Y6" i="22"/>
  <c r="N6" i="22"/>
  <c r="F6" i="22" s="1"/>
  <c r="O5" i="2" s="1"/>
  <c r="G6" i="22"/>
  <c r="AH29" i="21"/>
  <c r="AG29" i="21"/>
  <c r="AF29" i="21"/>
  <c r="AE29" i="21"/>
  <c r="AD29" i="21"/>
  <c r="AC29" i="21"/>
  <c r="AB29" i="21"/>
  <c r="AA29" i="21"/>
  <c r="Z29" i="21"/>
  <c r="Y29" i="21"/>
  <c r="O29" i="21"/>
  <c r="N29" i="21"/>
  <c r="H29" i="21"/>
  <c r="G29" i="21"/>
  <c r="AH28" i="21"/>
  <c r="AG28" i="21"/>
  <c r="AF28" i="21"/>
  <c r="AE28" i="21"/>
  <c r="AD28" i="21"/>
  <c r="AC28" i="21"/>
  <c r="AB28" i="21"/>
  <c r="AA28" i="21"/>
  <c r="Z28" i="21"/>
  <c r="Y28" i="21"/>
  <c r="O28" i="21"/>
  <c r="N28" i="21"/>
  <c r="H28" i="21"/>
  <c r="G28" i="21"/>
  <c r="AH27" i="21"/>
  <c r="AG27" i="21"/>
  <c r="AF27" i="21"/>
  <c r="AE27" i="21"/>
  <c r="AD27" i="21"/>
  <c r="AC27" i="21"/>
  <c r="AB27" i="21"/>
  <c r="AA27" i="21"/>
  <c r="Z27" i="21"/>
  <c r="Y27" i="21"/>
  <c r="O27" i="21"/>
  <c r="N27" i="21"/>
  <c r="H27" i="21"/>
  <c r="G27" i="21"/>
  <c r="AH26" i="21"/>
  <c r="AG26" i="21"/>
  <c r="AF26" i="21"/>
  <c r="AE26" i="21"/>
  <c r="AD26" i="21"/>
  <c r="AC26" i="21"/>
  <c r="AB26" i="21"/>
  <c r="AA26" i="21"/>
  <c r="Z26" i="21"/>
  <c r="Y26" i="21"/>
  <c r="O26" i="21"/>
  <c r="N26" i="21"/>
  <c r="H26" i="21"/>
  <c r="G26" i="21"/>
  <c r="AH25" i="21"/>
  <c r="AG25" i="21"/>
  <c r="AF25" i="21"/>
  <c r="AE25" i="21"/>
  <c r="AD25" i="21"/>
  <c r="AC25" i="21"/>
  <c r="AB25" i="21"/>
  <c r="AA25" i="21"/>
  <c r="Z25" i="21"/>
  <c r="Y25" i="21"/>
  <c r="O25" i="21"/>
  <c r="N25" i="21"/>
  <c r="H25" i="21"/>
  <c r="G25" i="21"/>
  <c r="AH24" i="21"/>
  <c r="AG24" i="21"/>
  <c r="AF24" i="21"/>
  <c r="AE24" i="21"/>
  <c r="AD24" i="21"/>
  <c r="AC24" i="21"/>
  <c r="AB24" i="21"/>
  <c r="AA24" i="21"/>
  <c r="Z24" i="21"/>
  <c r="Y24" i="21"/>
  <c r="O24" i="21"/>
  <c r="N24" i="21"/>
  <c r="H24" i="21"/>
  <c r="G24" i="21"/>
  <c r="AH23" i="21"/>
  <c r="AG23" i="21"/>
  <c r="AF23" i="21"/>
  <c r="AE23" i="21"/>
  <c r="AD23" i="21"/>
  <c r="AC23" i="21"/>
  <c r="AB23" i="21"/>
  <c r="AA23" i="21"/>
  <c r="Z23" i="21"/>
  <c r="Y23" i="21"/>
  <c r="O23" i="21"/>
  <c r="N23" i="21"/>
  <c r="F23" i="21" s="1"/>
  <c r="H23" i="21"/>
  <c r="G23" i="21"/>
  <c r="AH22" i="21"/>
  <c r="AG22" i="21"/>
  <c r="AF22" i="21"/>
  <c r="AE22" i="21"/>
  <c r="AD22" i="21"/>
  <c r="AC22" i="21"/>
  <c r="AB22" i="21"/>
  <c r="AA22" i="21"/>
  <c r="Z22" i="21"/>
  <c r="Y22" i="21"/>
  <c r="O22" i="21"/>
  <c r="N22" i="21"/>
  <c r="F22" i="21" s="1"/>
  <c r="H22" i="21"/>
  <c r="G22" i="21"/>
  <c r="AH21" i="21"/>
  <c r="AG21" i="21"/>
  <c r="AF21" i="21"/>
  <c r="AE21" i="21"/>
  <c r="AD21" i="21"/>
  <c r="AC21" i="21"/>
  <c r="AB21" i="21"/>
  <c r="AA21" i="21"/>
  <c r="Z21" i="21"/>
  <c r="Y21" i="21"/>
  <c r="O21" i="21"/>
  <c r="N21" i="21"/>
  <c r="F21" i="21" s="1"/>
  <c r="H21" i="21"/>
  <c r="G21" i="21"/>
  <c r="AH20" i="21"/>
  <c r="AG20" i="21"/>
  <c r="AF20" i="21"/>
  <c r="AE20" i="21"/>
  <c r="AD20" i="21"/>
  <c r="AC20" i="21"/>
  <c r="AB20" i="21"/>
  <c r="AA20" i="21"/>
  <c r="Z20" i="21"/>
  <c r="Y20" i="21"/>
  <c r="O20" i="21"/>
  <c r="N20" i="21"/>
  <c r="F20" i="21" s="1"/>
  <c r="H20" i="21"/>
  <c r="G20" i="21"/>
  <c r="AH19" i="21"/>
  <c r="AG19" i="21"/>
  <c r="AF19" i="21"/>
  <c r="AE19" i="21"/>
  <c r="AD19" i="21"/>
  <c r="AC19" i="21"/>
  <c r="AB19" i="21"/>
  <c r="AA19" i="21"/>
  <c r="Z19" i="21"/>
  <c r="Y19" i="21"/>
  <c r="O19" i="21"/>
  <c r="N19" i="21"/>
  <c r="F19" i="21" s="1"/>
  <c r="H19" i="21"/>
  <c r="G19" i="21"/>
  <c r="AH18" i="21"/>
  <c r="AG18" i="21"/>
  <c r="AF18" i="21"/>
  <c r="AE18" i="21"/>
  <c r="AD18" i="21"/>
  <c r="AC18" i="21"/>
  <c r="AB18" i="21"/>
  <c r="AA18" i="21"/>
  <c r="Z18" i="21"/>
  <c r="Y18" i="21"/>
  <c r="O18" i="21"/>
  <c r="N18" i="21"/>
  <c r="F18" i="21" s="1"/>
  <c r="H18" i="21"/>
  <c r="G18" i="21"/>
  <c r="AH17" i="21"/>
  <c r="AG17" i="21"/>
  <c r="AF17" i="21"/>
  <c r="AE17" i="21"/>
  <c r="AD17" i="21"/>
  <c r="AC17" i="21"/>
  <c r="AB17" i="21"/>
  <c r="AA17" i="21"/>
  <c r="Z17" i="21"/>
  <c r="Y17" i="21"/>
  <c r="O17" i="21"/>
  <c r="N17" i="21"/>
  <c r="G17" i="21"/>
  <c r="AH16" i="21"/>
  <c r="AG16" i="21"/>
  <c r="AF16" i="21"/>
  <c r="AE16" i="21"/>
  <c r="AD16" i="21"/>
  <c r="AC16" i="21"/>
  <c r="AB16" i="21"/>
  <c r="AA16" i="21"/>
  <c r="Z16" i="21"/>
  <c r="Y16" i="21"/>
  <c r="O16" i="21"/>
  <c r="N16" i="21"/>
  <c r="G16" i="21"/>
  <c r="AH15" i="21"/>
  <c r="AG15" i="21"/>
  <c r="AF15" i="21"/>
  <c r="AE15" i="21"/>
  <c r="AD15" i="21"/>
  <c r="AC15" i="21"/>
  <c r="AB15" i="21"/>
  <c r="AA15" i="21"/>
  <c r="Z15" i="21"/>
  <c r="Y15" i="21"/>
  <c r="N15" i="21"/>
  <c r="G15" i="21"/>
  <c r="AH14" i="21"/>
  <c r="AG14" i="21"/>
  <c r="AF14" i="21"/>
  <c r="AE14" i="21"/>
  <c r="AD14" i="21"/>
  <c r="AC14" i="21"/>
  <c r="AB14" i="21"/>
  <c r="AA14" i="21"/>
  <c r="Z14" i="21"/>
  <c r="Y14" i="21"/>
  <c r="O14" i="21"/>
  <c r="N14" i="21"/>
  <c r="G14" i="21"/>
  <c r="AH13" i="21"/>
  <c r="AG13" i="21"/>
  <c r="AF13" i="21"/>
  <c r="AE13" i="21"/>
  <c r="AD13" i="21"/>
  <c r="AC13" i="21"/>
  <c r="AB13" i="21"/>
  <c r="AA13" i="21"/>
  <c r="Z13" i="21"/>
  <c r="Y13" i="21"/>
  <c r="O13" i="21"/>
  <c r="N13" i="21"/>
  <c r="G13" i="21"/>
  <c r="AH12" i="21"/>
  <c r="AG12" i="21"/>
  <c r="AF12" i="21"/>
  <c r="AE12" i="21"/>
  <c r="AD12" i="21"/>
  <c r="AC12" i="21"/>
  <c r="AB12" i="21"/>
  <c r="AA12" i="21"/>
  <c r="Z12" i="21"/>
  <c r="Y12" i="21"/>
  <c r="N12" i="21"/>
  <c r="F12" i="21" s="1"/>
  <c r="N3" i="2" s="1"/>
  <c r="AH11" i="21"/>
  <c r="AG11" i="21"/>
  <c r="AF11" i="21"/>
  <c r="AE11" i="21"/>
  <c r="AD11" i="21"/>
  <c r="AC11" i="21"/>
  <c r="AB11" i="21"/>
  <c r="AA11" i="21"/>
  <c r="Z11" i="21"/>
  <c r="Y11" i="21"/>
  <c r="O11" i="21"/>
  <c r="N11" i="21"/>
  <c r="G11" i="21"/>
  <c r="AH10" i="21"/>
  <c r="AG10" i="21"/>
  <c r="AF10" i="21"/>
  <c r="AE10" i="21"/>
  <c r="AD10" i="21"/>
  <c r="AC10" i="21"/>
  <c r="AB10" i="21"/>
  <c r="AA10" i="21"/>
  <c r="Z10" i="21"/>
  <c r="Y10" i="21"/>
  <c r="O10" i="21"/>
  <c r="N10" i="21"/>
  <c r="G10" i="21"/>
  <c r="AH9" i="21"/>
  <c r="AG9" i="21"/>
  <c r="AF9" i="21"/>
  <c r="AE9" i="21"/>
  <c r="AD9" i="21"/>
  <c r="AC9" i="21"/>
  <c r="AB9" i="21"/>
  <c r="AA9" i="21"/>
  <c r="Z9" i="21"/>
  <c r="Y9" i="21"/>
  <c r="N9" i="21"/>
  <c r="G9" i="21"/>
  <c r="AH8" i="21"/>
  <c r="AG8" i="21"/>
  <c r="AF8" i="21"/>
  <c r="AE8" i="21"/>
  <c r="AD8" i="21"/>
  <c r="AC8" i="21"/>
  <c r="AB8" i="21"/>
  <c r="AA8" i="21"/>
  <c r="Z8" i="21"/>
  <c r="Y8" i="21"/>
  <c r="O8" i="21"/>
  <c r="N8" i="21"/>
  <c r="G8" i="21"/>
  <c r="AH7" i="21"/>
  <c r="AG7" i="21"/>
  <c r="AF7" i="21"/>
  <c r="AE7" i="21"/>
  <c r="AD7" i="21"/>
  <c r="AC7" i="21"/>
  <c r="AB7" i="21"/>
  <c r="AA7" i="21"/>
  <c r="Z7" i="21"/>
  <c r="Y7" i="21"/>
  <c r="O7" i="21"/>
  <c r="N7" i="21"/>
  <c r="G7" i="21"/>
  <c r="Z6" i="21"/>
  <c r="Y6" i="21"/>
  <c r="N6" i="21"/>
  <c r="F6" i="21" s="1"/>
  <c r="N9" i="2" s="1"/>
  <c r="G6" i="21"/>
  <c r="K4" i="21"/>
  <c r="L18" i="21" s="1"/>
  <c r="L4" i="2"/>
  <c r="L9" i="2"/>
  <c r="L13" i="2"/>
  <c r="L21" i="2"/>
  <c r="L24" i="2"/>
  <c r="L23" i="2"/>
  <c r="L25" i="2"/>
  <c r="L26" i="2"/>
  <c r="L12" i="6"/>
  <c r="L5" i="6"/>
  <c r="L10" i="6"/>
  <c r="L20" i="6"/>
  <c r="L24" i="6"/>
  <c r="L23" i="6"/>
  <c r="L26" i="6"/>
  <c r="L25" i="6"/>
  <c r="G6" i="3"/>
  <c r="G8" i="3"/>
  <c r="G9" i="3"/>
  <c r="G16" i="3"/>
  <c r="G10" i="3"/>
  <c r="G7" i="3"/>
  <c r="G14" i="3"/>
  <c r="G12" i="3"/>
  <c r="G15" i="3"/>
  <c r="G13" i="3"/>
  <c r="G11" i="3"/>
  <c r="G20" i="3"/>
  <c r="G22" i="3"/>
  <c r="G21" i="3"/>
  <c r="G3" i="3"/>
  <c r="G5" i="3"/>
  <c r="G25" i="3"/>
  <c r="G18" i="3"/>
  <c r="G19" i="3"/>
  <c r="G17" i="3"/>
  <c r="G26" i="3"/>
  <c r="G23" i="3"/>
  <c r="G24" i="3"/>
  <c r="G4" i="3"/>
  <c r="K4" i="20"/>
  <c r="L11" i="20" s="1"/>
  <c r="O11" i="20" s="1"/>
  <c r="H11" i="20" s="1"/>
  <c r="AH29" i="20"/>
  <c r="AG29" i="20"/>
  <c r="AF29" i="20"/>
  <c r="AE29" i="20"/>
  <c r="AD29" i="20"/>
  <c r="AC29" i="20"/>
  <c r="AB29" i="20"/>
  <c r="AA29" i="20"/>
  <c r="Z29" i="20"/>
  <c r="Y29" i="20"/>
  <c r="O29" i="20"/>
  <c r="N29" i="20"/>
  <c r="H29" i="20"/>
  <c r="G29" i="20"/>
  <c r="AH28" i="20"/>
  <c r="AG28" i="20"/>
  <c r="AF28" i="20"/>
  <c r="AE28" i="20"/>
  <c r="AD28" i="20"/>
  <c r="AC28" i="20"/>
  <c r="AB28" i="20"/>
  <c r="AA28" i="20"/>
  <c r="Z28" i="20"/>
  <c r="Y28" i="20"/>
  <c r="O28" i="20"/>
  <c r="N28" i="20"/>
  <c r="H28" i="20"/>
  <c r="G28" i="20"/>
  <c r="AH27" i="20"/>
  <c r="AG27" i="20"/>
  <c r="AF27" i="20"/>
  <c r="AE27" i="20"/>
  <c r="AD27" i="20"/>
  <c r="AC27" i="20"/>
  <c r="AB27" i="20"/>
  <c r="AA27" i="20"/>
  <c r="Z27" i="20"/>
  <c r="Y27" i="20"/>
  <c r="O27" i="20"/>
  <c r="N27" i="20"/>
  <c r="H27" i="20"/>
  <c r="G27" i="20"/>
  <c r="AH26" i="20"/>
  <c r="AG26" i="20"/>
  <c r="AF26" i="20"/>
  <c r="AE26" i="20"/>
  <c r="AD26" i="20"/>
  <c r="AC26" i="20"/>
  <c r="AB26" i="20"/>
  <c r="AA26" i="20"/>
  <c r="Z26" i="20"/>
  <c r="Y26" i="20"/>
  <c r="O26" i="20"/>
  <c r="N26" i="20"/>
  <c r="H26" i="20"/>
  <c r="G26" i="20"/>
  <c r="AH25" i="20"/>
  <c r="AG25" i="20"/>
  <c r="AF25" i="20"/>
  <c r="AE25" i="20"/>
  <c r="AD25" i="20"/>
  <c r="AC25" i="20"/>
  <c r="AB25" i="20"/>
  <c r="AA25" i="20"/>
  <c r="Z25" i="20"/>
  <c r="Y25" i="20"/>
  <c r="O25" i="20"/>
  <c r="N25" i="20"/>
  <c r="H25" i="20"/>
  <c r="G25" i="20"/>
  <c r="AH24" i="20"/>
  <c r="AG24" i="20"/>
  <c r="AF24" i="20"/>
  <c r="AE24" i="20"/>
  <c r="AD24" i="20"/>
  <c r="AC24" i="20"/>
  <c r="AB24" i="20"/>
  <c r="AA24" i="20"/>
  <c r="Z24" i="20"/>
  <c r="Y24" i="20"/>
  <c r="O24" i="20"/>
  <c r="N24" i="20"/>
  <c r="H24" i="20"/>
  <c r="G24" i="20"/>
  <c r="AH23" i="20"/>
  <c r="AG23" i="20"/>
  <c r="AF23" i="20"/>
  <c r="AE23" i="20"/>
  <c r="AD23" i="20"/>
  <c r="AC23" i="20"/>
  <c r="AB23" i="20"/>
  <c r="AA23" i="20"/>
  <c r="Z23" i="20"/>
  <c r="Y23" i="20"/>
  <c r="O23" i="20"/>
  <c r="N23" i="20"/>
  <c r="F23" i="20" s="1"/>
  <c r="H23" i="20"/>
  <c r="G23" i="20"/>
  <c r="AH22" i="20"/>
  <c r="AG22" i="20"/>
  <c r="AF22" i="20"/>
  <c r="AE22" i="20"/>
  <c r="AD22" i="20"/>
  <c r="AC22" i="20"/>
  <c r="AB22" i="20"/>
  <c r="AA22" i="20"/>
  <c r="Z22" i="20"/>
  <c r="Y22" i="20"/>
  <c r="O22" i="20"/>
  <c r="N22" i="20"/>
  <c r="F22" i="20" s="1"/>
  <c r="H22" i="20"/>
  <c r="G22" i="20"/>
  <c r="AH21" i="20"/>
  <c r="AG21" i="20"/>
  <c r="AF21" i="20"/>
  <c r="AE21" i="20"/>
  <c r="AD21" i="20"/>
  <c r="AC21" i="20"/>
  <c r="AB21" i="20"/>
  <c r="AA21" i="20"/>
  <c r="Z21" i="20"/>
  <c r="Y21" i="20"/>
  <c r="O21" i="20"/>
  <c r="N21" i="20"/>
  <c r="F21" i="20" s="1"/>
  <c r="H21" i="20"/>
  <c r="G21" i="20"/>
  <c r="AH20" i="20"/>
  <c r="AG20" i="20"/>
  <c r="AF20" i="20"/>
  <c r="AE20" i="20"/>
  <c r="AD20" i="20"/>
  <c r="AC20" i="20"/>
  <c r="AB20" i="20"/>
  <c r="AA20" i="20"/>
  <c r="Z20" i="20"/>
  <c r="Y20" i="20"/>
  <c r="O20" i="20"/>
  <c r="N20" i="20"/>
  <c r="F20" i="20" s="1"/>
  <c r="H20" i="20"/>
  <c r="G20" i="20"/>
  <c r="AH19" i="20"/>
  <c r="AG19" i="20"/>
  <c r="AF19" i="20"/>
  <c r="AE19" i="20"/>
  <c r="AD19" i="20"/>
  <c r="AC19" i="20"/>
  <c r="AB19" i="20"/>
  <c r="AA19" i="20"/>
  <c r="Z19" i="20"/>
  <c r="Y19" i="20"/>
  <c r="N19" i="20"/>
  <c r="F19" i="20" s="1"/>
  <c r="M26" i="2" s="1"/>
  <c r="G19" i="20"/>
  <c r="AH18" i="20"/>
  <c r="AG18" i="20"/>
  <c r="AF18" i="20"/>
  <c r="AE18" i="20"/>
  <c r="AD18" i="20"/>
  <c r="AC18" i="20"/>
  <c r="AB18" i="20"/>
  <c r="AA18" i="20"/>
  <c r="Z18" i="20"/>
  <c r="Y18" i="20"/>
  <c r="N18" i="20"/>
  <c r="F18" i="20" s="1"/>
  <c r="M11" i="2" s="1"/>
  <c r="G18" i="20"/>
  <c r="AH17" i="20"/>
  <c r="AG17" i="20"/>
  <c r="AF17" i="20"/>
  <c r="AE17" i="20"/>
  <c r="AD17" i="20"/>
  <c r="AC17" i="20"/>
  <c r="AB17" i="20"/>
  <c r="AA17" i="20"/>
  <c r="Z17" i="20"/>
  <c r="Y17" i="20"/>
  <c r="N17" i="20"/>
  <c r="F17" i="20" s="1"/>
  <c r="M22" i="2" s="1"/>
  <c r="G17" i="20"/>
  <c r="AH16" i="20"/>
  <c r="AG16" i="20"/>
  <c r="AF16" i="20"/>
  <c r="AE16" i="20"/>
  <c r="AD16" i="20"/>
  <c r="AC16" i="20"/>
  <c r="AB16" i="20"/>
  <c r="AA16" i="20"/>
  <c r="Z16" i="20"/>
  <c r="Y16" i="20"/>
  <c r="N16" i="20"/>
  <c r="F16" i="20" s="1"/>
  <c r="M4" i="2" s="1"/>
  <c r="G16" i="20"/>
  <c r="AH15" i="20"/>
  <c r="AG15" i="20"/>
  <c r="AF15" i="20"/>
  <c r="AE15" i="20"/>
  <c r="AD15" i="20"/>
  <c r="AC15" i="20"/>
  <c r="AB15" i="20"/>
  <c r="AA15" i="20"/>
  <c r="Z15" i="20"/>
  <c r="Y15" i="20"/>
  <c r="N15" i="20"/>
  <c r="F15" i="20" s="1"/>
  <c r="M9" i="2" s="1"/>
  <c r="G15" i="20"/>
  <c r="AH14" i="20"/>
  <c r="AG14" i="20"/>
  <c r="AF14" i="20"/>
  <c r="AE14" i="20"/>
  <c r="AD14" i="20"/>
  <c r="AC14" i="20"/>
  <c r="AB14" i="20"/>
  <c r="AA14" i="20"/>
  <c r="Z14" i="20"/>
  <c r="Y14" i="20"/>
  <c r="N14" i="20"/>
  <c r="F14" i="20" s="1"/>
  <c r="M10" i="2" s="1"/>
  <c r="G14" i="20"/>
  <c r="AH13" i="20"/>
  <c r="AG13" i="20"/>
  <c r="AF13" i="20"/>
  <c r="AE13" i="20"/>
  <c r="AD13" i="20"/>
  <c r="AC13" i="20"/>
  <c r="AB13" i="20"/>
  <c r="AA13" i="20"/>
  <c r="Z13" i="20"/>
  <c r="Y13" i="20"/>
  <c r="N13" i="20"/>
  <c r="F13" i="20" s="1"/>
  <c r="M8" i="2" s="1"/>
  <c r="G13" i="20"/>
  <c r="AH12" i="20"/>
  <c r="AG12" i="20"/>
  <c r="AF12" i="20"/>
  <c r="AE12" i="20"/>
  <c r="AD12" i="20"/>
  <c r="AC12" i="20"/>
  <c r="AB12" i="20"/>
  <c r="AA12" i="20"/>
  <c r="Z12" i="20"/>
  <c r="Y12" i="20"/>
  <c r="N12" i="20"/>
  <c r="F12" i="20" s="1"/>
  <c r="M15" i="2" s="1"/>
  <c r="G12" i="20"/>
  <c r="AH11" i="20"/>
  <c r="AG11" i="20"/>
  <c r="AF11" i="20"/>
  <c r="AE11" i="20"/>
  <c r="AD11" i="20"/>
  <c r="AC11" i="20"/>
  <c r="AB11" i="20"/>
  <c r="AA11" i="20"/>
  <c r="Z11" i="20"/>
  <c r="Y11" i="20"/>
  <c r="N11" i="20"/>
  <c r="F11" i="20" s="1"/>
  <c r="M13" i="2" s="1"/>
  <c r="AH10" i="20"/>
  <c r="AG10" i="20"/>
  <c r="AF10" i="20"/>
  <c r="AE10" i="20"/>
  <c r="AD10" i="20"/>
  <c r="AC10" i="20"/>
  <c r="AB10" i="20"/>
  <c r="AA10" i="20"/>
  <c r="Z10" i="20"/>
  <c r="Y10" i="20"/>
  <c r="N10" i="20"/>
  <c r="F10" i="20" s="1"/>
  <c r="M12" i="2" s="1"/>
  <c r="G10" i="20"/>
  <c r="AH9" i="20"/>
  <c r="AG9" i="20"/>
  <c r="AF9" i="20"/>
  <c r="AE9" i="20"/>
  <c r="AD9" i="20"/>
  <c r="AC9" i="20"/>
  <c r="AB9" i="20"/>
  <c r="AA9" i="20"/>
  <c r="Z9" i="20"/>
  <c r="Y9" i="20"/>
  <c r="N9" i="20"/>
  <c r="F9" i="20" s="1"/>
  <c r="M17" i="2" s="1"/>
  <c r="G9" i="20"/>
  <c r="AH8" i="20"/>
  <c r="AG8" i="20"/>
  <c r="AF8" i="20"/>
  <c r="AE8" i="20"/>
  <c r="AD8" i="20"/>
  <c r="AC8" i="20"/>
  <c r="AB8" i="20"/>
  <c r="AA8" i="20"/>
  <c r="Z8" i="20"/>
  <c r="Y8" i="20"/>
  <c r="N8" i="20"/>
  <c r="F8" i="20" s="1"/>
  <c r="M6" i="2" s="1"/>
  <c r="G8" i="20"/>
  <c r="AH7" i="20"/>
  <c r="AG7" i="20"/>
  <c r="AF7" i="20"/>
  <c r="AE7" i="20"/>
  <c r="AD7" i="20"/>
  <c r="AC7" i="20"/>
  <c r="AB7" i="20"/>
  <c r="AA7" i="20"/>
  <c r="Z7" i="20"/>
  <c r="Y7" i="20"/>
  <c r="N7" i="20"/>
  <c r="F7" i="20" s="1"/>
  <c r="M3" i="2" s="1"/>
  <c r="G7" i="20"/>
  <c r="Z6" i="20"/>
  <c r="Y6" i="20"/>
  <c r="N6" i="20"/>
  <c r="F6" i="20" s="1"/>
  <c r="M5" i="2" s="1"/>
  <c r="G6" i="20"/>
  <c r="L11" i="23" l="1"/>
  <c r="O11" i="23" s="1"/>
  <c r="H11" i="23" s="1"/>
  <c r="L17" i="23"/>
  <c r="O17" i="23" s="1"/>
  <c r="H17" i="23" s="1"/>
  <c r="L8" i="23"/>
  <c r="O8" i="23" s="1"/>
  <c r="H8" i="23" s="1"/>
  <c r="L21" i="23"/>
  <c r="O21" i="23" s="1"/>
  <c r="H21" i="23" s="1"/>
  <c r="L12" i="23"/>
  <c r="O12" i="23" s="1"/>
  <c r="H12" i="23" s="1"/>
  <c r="L16" i="23"/>
  <c r="O16" i="23" s="1"/>
  <c r="H16" i="23" s="1"/>
  <c r="I16" i="23" s="1"/>
  <c r="P7" i="6" s="1"/>
  <c r="L7" i="23"/>
  <c r="O7" i="23" s="1"/>
  <c r="H7" i="23" s="1"/>
  <c r="I7" i="23" s="1"/>
  <c r="P11" i="6" s="1"/>
  <c r="L22" i="23"/>
  <c r="O22" i="23" s="1"/>
  <c r="H22" i="23" s="1"/>
  <c r="L15" i="23"/>
  <c r="O15" i="23" s="1"/>
  <c r="H15" i="23" s="1"/>
  <c r="L27" i="23"/>
  <c r="Q26" i="23" s="1"/>
  <c r="L10" i="23"/>
  <c r="O10" i="23" s="1"/>
  <c r="H10" i="23" s="1"/>
  <c r="I10" i="23" s="1"/>
  <c r="P10" i="6" s="1"/>
  <c r="L26" i="23"/>
  <c r="L14" i="23"/>
  <c r="O14" i="23" s="1"/>
  <c r="H14" i="23" s="1"/>
  <c r="L19" i="23"/>
  <c r="O19" i="23" s="1"/>
  <c r="H19" i="23" s="1"/>
  <c r="I19" i="23" s="1"/>
  <c r="P5" i="6" s="1"/>
  <c r="L6" i="23"/>
  <c r="O6" i="23" s="1"/>
  <c r="H6" i="23" s="1"/>
  <c r="L24" i="23"/>
  <c r="L13" i="23"/>
  <c r="L8" i="22"/>
  <c r="O8" i="22" s="1"/>
  <c r="H8" i="22" s="1"/>
  <c r="L19" i="22"/>
  <c r="L7" i="22"/>
  <c r="O7" i="22" s="1"/>
  <c r="H7" i="22" s="1"/>
  <c r="L11" i="22"/>
  <c r="O11" i="22" s="1"/>
  <c r="H11" i="22" s="1"/>
  <c r="I23" i="23"/>
  <c r="Q13" i="23"/>
  <c r="L25" i="23"/>
  <c r="L20" i="22"/>
  <c r="I14" i="25"/>
  <c r="R13" i="6" s="1"/>
  <c r="L15" i="21"/>
  <c r="O15" i="21" s="1"/>
  <c r="I15" i="21" s="1"/>
  <c r="N17" i="6" s="1"/>
  <c r="I26" i="20"/>
  <c r="L13" i="22"/>
  <c r="O13" i="22" s="1"/>
  <c r="H13" i="22" s="1"/>
  <c r="I13" i="22" s="1"/>
  <c r="O14" i="6" s="1"/>
  <c r="L6" i="21"/>
  <c r="O6" i="21" s="1"/>
  <c r="L21" i="21"/>
  <c r="L13" i="21"/>
  <c r="L20" i="21"/>
  <c r="L10" i="20"/>
  <c r="O10" i="20" s="1"/>
  <c r="H10" i="20" s="1"/>
  <c r="I10" i="20" s="1"/>
  <c r="M14" i="6" s="1"/>
  <c r="L8" i="21"/>
  <c r="L19" i="21"/>
  <c r="Q18" i="21" s="1"/>
  <c r="L23" i="21"/>
  <c r="L17" i="21"/>
  <c r="L27" i="21"/>
  <c r="L20" i="23"/>
  <c r="O20" i="23" s="1"/>
  <c r="H20" i="23" s="1"/>
  <c r="I20" i="23" s="1"/>
  <c r="P13" i="6" s="1"/>
  <c r="L14" i="21"/>
  <c r="L25" i="21"/>
  <c r="L24" i="21"/>
  <c r="L12" i="22"/>
  <c r="L7" i="21"/>
  <c r="L22" i="21"/>
  <c r="L17" i="22"/>
  <c r="O17" i="22" s="1"/>
  <c r="H17" i="22" s="1"/>
  <c r="I17" i="22" s="1"/>
  <c r="O12" i="6" s="1"/>
  <c r="I26" i="23"/>
  <c r="L7" i="20"/>
  <c r="O7" i="20" s="1"/>
  <c r="H7" i="20" s="1"/>
  <c r="I7" i="20" s="1"/>
  <c r="M3" i="6" s="1"/>
  <c r="L18" i="22"/>
  <c r="L6" i="22"/>
  <c r="O6" i="22" s="1"/>
  <c r="H6" i="22" s="1"/>
  <c r="I6" i="22" s="1"/>
  <c r="O4" i="6" s="1"/>
  <c r="I22" i="22"/>
  <c r="L15" i="22"/>
  <c r="O15" i="22" s="1"/>
  <c r="H15" i="22" s="1"/>
  <c r="I15" i="22" s="1"/>
  <c r="O9" i="6" s="1"/>
  <c r="L10" i="21"/>
  <c r="L16" i="21"/>
  <c r="I17" i="21"/>
  <c r="N6" i="6" s="1"/>
  <c r="L22" i="22"/>
  <c r="O13" i="23"/>
  <c r="H13" i="23" s="1"/>
  <c r="I13" i="23" s="1"/>
  <c r="P12" i="6" s="1"/>
  <c r="L28" i="21"/>
  <c r="I21" i="22"/>
  <c r="G6" i="23"/>
  <c r="I29" i="23"/>
  <c r="I12" i="23"/>
  <c r="P21" i="6" s="1"/>
  <c r="I8" i="21"/>
  <c r="N7" i="6" s="1"/>
  <c r="I20" i="22"/>
  <c r="I14" i="23"/>
  <c r="P3" i="6" s="1"/>
  <c r="I25" i="21"/>
  <c r="I11" i="23"/>
  <c r="P8" i="6" s="1"/>
  <c r="R13" i="23"/>
  <c r="I27" i="23"/>
  <c r="I7" i="22"/>
  <c r="O7" i="6" s="1"/>
  <c r="I25" i="23"/>
  <c r="L11" i="21"/>
  <c r="L12" i="21"/>
  <c r="I13" i="21"/>
  <c r="N8" i="6" s="1"/>
  <c r="I14" i="21"/>
  <c r="N9" i="6" s="1"/>
  <c r="L26" i="21"/>
  <c r="I21" i="23"/>
  <c r="P20" i="6" s="1"/>
  <c r="I6" i="21"/>
  <c r="N10" i="6" s="1"/>
  <c r="I20" i="21"/>
  <c r="I21" i="21"/>
  <c r="I8" i="22"/>
  <c r="O10" i="6" s="1"/>
  <c r="I17" i="23"/>
  <c r="P14" i="6" s="1"/>
  <c r="L29" i="21"/>
  <c r="Q29" i="21" s="1"/>
  <c r="I28" i="22"/>
  <c r="I14" i="22"/>
  <c r="O17" i="6" s="1"/>
  <c r="I26" i="22"/>
  <c r="I25" i="22"/>
  <c r="I24" i="22"/>
  <c r="I23" i="22"/>
  <c r="I22" i="21"/>
  <c r="I23" i="21"/>
  <c r="I24" i="21"/>
  <c r="I9" i="21"/>
  <c r="N5" i="6" s="1"/>
  <c r="I7" i="21"/>
  <c r="N11" i="6" s="1"/>
  <c r="I19" i="21"/>
  <c r="I29" i="21"/>
  <c r="I28" i="21"/>
  <c r="I10" i="21"/>
  <c r="N14" i="6" s="1"/>
  <c r="I11" i="21"/>
  <c r="N4" i="6" s="1"/>
  <c r="I26" i="21"/>
  <c r="I16" i="21"/>
  <c r="N18" i="6" s="1"/>
  <c r="I18" i="21"/>
  <c r="I27" i="21"/>
  <c r="I21" i="20"/>
  <c r="I25" i="20"/>
  <c r="I20" i="20"/>
  <c r="I27" i="20"/>
  <c r="R29" i="23"/>
  <c r="S29" i="23"/>
  <c r="V29" i="23"/>
  <c r="U29" i="23"/>
  <c r="I8" i="23"/>
  <c r="P9" i="6" s="1"/>
  <c r="I15" i="23"/>
  <c r="P6" i="6" s="1"/>
  <c r="W10" i="23"/>
  <c r="Q16" i="23"/>
  <c r="Q15" i="23"/>
  <c r="I28" i="23"/>
  <c r="S13" i="23"/>
  <c r="L23" i="23"/>
  <c r="L28" i="23"/>
  <c r="S14" i="23"/>
  <c r="I22" i="23"/>
  <c r="P24" i="6" s="1"/>
  <c r="I24" i="23"/>
  <c r="I27" i="22"/>
  <c r="I19" i="22"/>
  <c r="I18" i="22"/>
  <c r="I29" i="22"/>
  <c r="V11" i="23"/>
  <c r="U11" i="23"/>
  <c r="T11" i="23"/>
  <c r="S11" i="23"/>
  <c r="R11" i="23"/>
  <c r="Q11" i="23"/>
  <c r="T29" i="23"/>
  <c r="W29" i="23"/>
  <c r="X29" i="23"/>
  <c r="R10" i="23"/>
  <c r="Q12" i="23"/>
  <c r="R12" i="23"/>
  <c r="L9" i="23"/>
  <c r="U10" i="23"/>
  <c r="S12" i="23"/>
  <c r="Q14" i="23"/>
  <c r="Q7" i="23"/>
  <c r="V10" i="23"/>
  <c r="T12" i="23"/>
  <c r="R14" i="23"/>
  <c r="L18" i="23"/>
  <c r="Q25" i="23"/>
  <c r="Q29" i="23"/>
  <c r="Q21" i="23"/>
  <c r="L24" i="22"/>
  <c r="L26" i="22"/>
  <c r="L28" i="22"/>
  <c r="L10" i="22"/>
  <c r="O10" i="22" s="1"/>
  <c r="H10" i="22" s="1"/>
  <c r="I10" i="22" s="1"/>
  <c r="O3" i="6" s="1"/>
  <c r="L21" i="22"/>
  <c r="L23" i="22"/>
  <c r="L25" i="22"/>
  <c r="L27" i="22"/>
  <c r="L29" i="22"/>
  <c r="L16" i="22"/>
  <c r="L9" i="22"/>
  <c r="O9" i="22" s="1"/>
  <c r="H9" i="22" s="1"/>
  <c r="I9" i="22" s="1"/>
  <c r="O5" i="6" s="1"/>
  <c r="Q21" i="21"/>
  <c r="L9" i="21"/>
  <c r="O9" i="21" s="1"/>
  <c r="I28" i="20"/>
  <c r="I24" i="20"/>
  <c r="I29" i="20"/>
  <c r="I23" i="20"/>
  <c r="I22" i="20"/>
  <c r="L9" i="20"/>
  <c r="O9" i="20" s="1"/>
  <c r="H9" i="20" s="1"/>
  <c r="I9" i="20" s="1"/>
  <c r="M19" i="6" s="1"/>
  <c r="L20" i="20"/>
  <c r="L18" i="20"/>
  <c r="O18" i="20" s="1"/>
  <c r="H18" i="20" s="1"/>
  <c r="I18" i="20" s="1"/>
  <c r="M11" i="6" s="1"/>
  <c r="L13" i="20"/>
  <c r="O13" i="20" s="1"/>
  <c r="H13" i="20" s="1"/>
  <c r="I13" i="20" s="1"/>
  <c r="M8" i="6" s="1"/>
  <c r="L6" i="20"/>
  <c r="O6" i="20" s="1"/>
  <c r="H6" i="20" s="1"/>
  <c r="I6" i="20" s="1"/>
  <c r="M4" i="6" s="1"/>
  <c r="L22" i="20"/>
  <c r="L15" i="20"/>
  <c r="O15" i="20" s="1"/>
  <c r="H15" i="20" s="1"/>
  <c r="I15" i="20" s="1"/>
  <c r="M10" i="6" s="1"/>
  <c r="L24" i="20"/>
  <c r="L26" i="20"/>
  <c r="L28" i="20"/>
  <c r="L8" i="20"/>
  <c r="O8" i="20" s="1"/>
  <c r="H8" i="20" s="1"/>
  <c r="I8" i="20" s="1"/>
  <c r="M6" i="6" s="1"/>
  <c r="L17" i="20"/>
  <c r="O17" i="20" s="1"/>
  <c r="H17" i="20" s="1"/>
  <c r="I17" i="20" s="1"/>
  <c r="M21" i="6" s="1"/>
  <c r="L19" i="20"/>
  <c r="O19" i="20" s="1"/>
  <c r="H19" i="20" s="1"/>
  <c r="I19" i="20" s="1"/>
  <c r="M25" i="6" s="1"/>
  <c r="L12" i="20"/>
  <c r="L21" i="20"/>
  <c r="L14" i="20"/>
  <c r="O14" i="20" s="1"/>
  <c r="H14" i="20" s="1"/>
  <c r="I14" i="20" s="1"/>
  <c r="M9" i="6" s="1"/>
  <c r="L23" i="20"/>
  <c r="L25" i="20"/>
  <c r="L27" i="20"/>
  <c r="L29" i="20"/>
  <c r="L16" i="20"/>
  <c r="O16" i="20" s="1"/>
  <c r="H16" i="20" s="1"/>
  <c r="I16" i="20" s="1"/>
  <c r="M5" i="6" s="1"/>
  <c r="K4" i="19"/>
  <c r="L27" i="19" s="1"/>
  <c r="A2" i="19"/>
  <c r="K7" i="2"/>
  <c r="K21" i="2"/>
  <c r="K15" i="2"/>
  <c r="K19" i="2"/>
  <c r="K25" i="2"/>
  <c r="K26" i="2"/>
  <c r="K8" i="2"/>
  <c r="K8" i="6"/>
  <c r="K7" i="6"/>
  <c r="K20" i="6"/>
  <c r="K13" i="6"/>
  <c r="K16" i="6"/>
  <c r="K26" i="6"/>
  <c r="K25" i="6"/>
  <c r="AH29" i="19"/>
  <c r="AG29" i="19"/>
  <c r="AF29" i="19"/>
  <c r="AE29" i="19"/>
  <c r="AD29" i="19"/>
  <c r="AC29" i="19"/>
  <c r="AB29" i="19"/>
  <c r="AA29" i="19"/>
  <c r="Z29" i="19"/>
  <c r="Y29" i="19"/>
  <c r="O29" i="19"/>
  <c r="N29" i="19"/>
  <c r="H29" i="19"/>
  <c r="G29" i="19"/>
  <c r="AH28" i="19"/>
  <c r="AG28" i="19"/>
  <c r="AF28" i="19"/>
  <c r="AE28" i="19"/>
  <c r="AD28" i="19"/>
  <c r="AC28" i="19"/>
  <c r="AB28" i="19"/>
  <c r="AA28" i="19"/>
  <c r="Z28" i="19"/>
  <c r="Y28" i="19"/>
  <c r="O28" i="19"/>
  <c r="N28" i="19"/>
  <c r="H28" i="19"/>
  <c r="G28" i="19"/>
  <c r="AH27" i="19"/>
  <c r="AG27" i="19"/>
  <c r="AF27" i="19"/>
  <c r="AE27" i="19"/>
  <c r="AD27" i="19"/>
  <c r="AC27" i="19"/>
  <c r="AB27" i="19"/>
  <c r="AA27" i="19"/>
  <c r="Z27" i="19"/>
  <c r="Y27" i="19"/>
  <c r="O27" i="19"/>
  <c r="N27" i="19"/>
  <c r="H27" i="19"/>
  <c r="G27" i="19"/>
  <c r="AH26" i="19"/>
  <c r="AG26" i="19"/>
  <c r="AF26" i="19"/>
  <c r="AE26" i="19"/>
  <c r="AD26" i="19"/>
  <c r="AC26" i="19"/>
  <c r="AB26" i="19"/>
  <c r="AA26" i="19"/>
  <c r="Z26" i="19"/>
  <c r="Y26" i="19"/>
  <c r="O26" i="19"/>
  <c r="N26" i="19"/>
  <c r="H26" i="19"/>
  <c r="G26" i="19"/>
  <c r="AH25" i="19"/>
  <c r="AG25" i="19"/>
  <c r="AF25" i="19"/>
  <c r="AE25" i="19"/>
  <c r="AD25" i="19"/>
  <c r="AC25" i="19"/>
  <c r="AB25" i="19"/>
  <c r="AA25" i="19"/>
  <c r="Z25" i="19"/>
  <c r="Y25" i="19"/>
  <c r="O25" i="19"/>
  <c r="N25" i="19"/>
  <c r="H25" i="19"/>
  <c r="G25" i="19"/>
  <c r="AH24" i="19"/>
  <c r="AG24" i="19"/>
  <c r="AF24" i="19"/>
  <c r="AE24" i="19"/>
  <c r="AD24" i="19"/>
  <c r="AC24" i="19"/>
  <c r="AB24" i="19"/>
  <c r="AA24" i="19"/>
  <c r="Z24" i="19"/>
  <c r="Y24" i="19"/>
  <c r="O24" i="19"/>
  <c r="N24" i="19"/>
  <c r="H24" i="19"/>
  <c r="G24" i="19"/>
  <c r="AH23" i="19"/>
  <c r="AG23" i="19"/>
  <c r="AF23" i="19"/>
  <c r="AE23" i="19"/>
  <c r="AD23" i="19"/>
  <c r="AC23" i="19"/>
  <c r="AB23" i="19"/>
  <c r="AA23" i="19"/>
  <c r="Z23" i="19"/>
  <c r="Y23" i="19"/>
  <c r="O23" i="19"/>
  <c r="N23" i="19"/>
  <c r="F23" i="19" s="1"/>
  <c r="H23" i="19"/>
  <c r="G23" i="19"/>
  <c r="AH22" i="19"/>
  <c r="AG22" i="19"/>
  <c r="AF22" i="19"/>
  <c r="AE22" i="19"/>
  <c r="AD22" i="19"/>
  <c r="AC22" i="19"/>
  <c r="AB22" i="19"/>
  <c r="AA22" i="19"/>
  <c r="Z22" i="19"/>
  <c r="Y22" i="19"/>
  <c r="O22" i="19"/>
  <c r="N22" i="19"/>
  <c r="F22" i="19" s="1"/>
  <c r="H22" i="19"/>
  <c r="G22" i="19"/>
  <c r="AH21" i="19"/>
  <c r="AG21" i="19"/>
  <c r="AF21" i="19"/>
  <c r="AE21" i="19"/>
  <c r="AD21" i="19"/>
  <c r="AC21" i="19"/>
  <c r="AB21" i="19"/>
  <c r="AA21" i="19"/>
  <c r="Z21" i="19"/>
  <c r="Y21" i="19"/>
  <c r="N21" i="19"/>
  <c r="F21" i="19" s="1"/>
  <c r="L12" i="2" s="1"/>
  <c r="L21" i="19"/>
  <c r="O21" i="19" s="1"/>
  <c r="H21" i="19" s="1"/>
  <c r="G21" i="19"/>
  <c r="AH20" i="19"/>
  <c r="AG20" i="19"/>
  <c r="AF20" i="19"/>
  <c r="AE20" i="19"/>
  <c r="AD20" i="19"/>
  <c r="AC20" i="19"/>
  <c r="AB20" i="19"/>
  <c r="AA20" i="19"/>
  <c r="Z20" i="19"/>
  <c r="Y20" i="19"/>
  <c r="N20" i="19"/>
  <c r="F20" i="19" s="1"/>
  <c r="L14" i="2" s="1"/>
  <c r="G20" i="19"/>
  <c r="AH19" i="19"/>
  <c r="AG19" i="19"/>
  <c r="AF19" i="19"/>
  <c r="AE19" i="19"/>
  <c r="AD19" i="19"/>
  <c r="AC19" i="19"/>
  <c r="AB19" i="19"/>
  <c r="AA19" i="19"/>
  <c r="Z19" i="19"/>
  <c r="Y19" i="19"/>
  <c r="N19" i="19"/>
  <c r="F19" i="19" s="1"/>
  <c r="L16" i="2" s="1"/>
  <c r="L19" i="19"/>
  <c r="O19" i="19" s="1"/>
  <c r="H19" i="19" s="1"/>
  <c r="G19" i="19"/>
  <c r="AH18" i="19"/>
  <c r="AG18" i="19"/>
  <c r="AF18" i="19"/>
  <c r="AE18" i="19"/>
  <c r="AD18" i="19"/>
  <c r="AC18" i="19"/>
  <c r="AB18" i="19"/>
  <c r="AA18" i="19"/>
  <c r="Z18" i="19"/>
  <c r="Y18" i="19"/>
  <c r="N18" i="19"/>
  <c r="F18" i="19" s="1"/>
  <c r="L22" i="2" s="1"/>
  <c r="G18" i="19"/>
  <c r="AH17" i="19"/>
  <c r="AG17" i="19"/>
  <c r="AF17" i="19"/>
  <c r="AE17" i="19"/>
  <c r="AD17" i="19"/>
  <c r="AC17" i="19"/>
  <c r="AB17" i="19"/>
  <c r="AA17" i="19"/>
  <c r="Z17" i="19"/>
  <c r="Y17" i="19"/>
  <c r="N17" i="19"/>
  <c r="F17" i="19" s="1"/>
  <c r="L19" i="2" s="1"/>
  <c r="G17" i="19"/>
  <c r="AH16" i="19"/>
  <c r="AG16" i="19"/>
  <c r="AF16" i="19"/>
  <c r="AE16" i="19"/>
  <c r="AD16" i="19"/>
  <c r="AC16" i="19"/>
  <c r="AB16" i="19"/>
  <c r="AA16" i="19"/>
  <c r="Z16" i="19"/>
  <c r="Y16" i="19"/>
  <c r="N16" i="19"/>
  <c r="F16" i="19" s="1"/>
  <c r="L5" i="2" s="1"/>
  <c r="AH15" i="19"/>
  <c r="AG15" i="19"/>
  <c r="AF15" i="19"/>
  <c r="AE15" i="19"/>
  <c r="AD15" i="19"/>
  <c r="AC15" i="19"/>
  <c r="AB15" i="19"/>
  <c r="AA15" i="19"/>
  <c r="Z15" i="19"/>
  <c r="Y15" i="19"/>
  <c r="N15" i="19"/>
  <c r="F15" i="19" s="1"/>
  <c r="L3" i="2" s="1"/>
  <c r="G15" i="19"/>
  <c r="AH14" i="19"/>
  <c r="AG14" i="19"/>
  <c r="AF14" i="19"/>
  <c r="AE14" i="19"/>
  <c r="AD14" i="19"/>
  <c r="AC14" i="19"/>
  <c r="AB14" i="19"/>
  <c r="AA14" i="19"/>
  <c r="Z14" i="19"/>
  <c r="Y14" i="19"/>
  <c r="N14" i="19"/>
  <c r="F14" i="19" s="1"/>
  <c r="L18" i="2" s="1"/>
  <c r="L14" i="19"/>
  <c r="O14" i="19" s="1"/>
  <c r="H14" i="19" s="1"/>
  <c r="G14" i="19"/>
  <c r="AH13" i="19"/>
  <c r="AG13" i="19"/>
  <c r="AF13" i="19"/>
  <c r="AE13" i="19"/>
  <c r="AD13" i="19"/>
  <c r="AC13" i="19"/>
  <c r="AB13" i="19"/>
  <c r="AA13" i="19"/>
  <c r="Z13" i="19"/>
  <c r="Y13" i="19"/>
  <c r="N13" i="19"/>
  <c r="F13" i="19" s="1"/>
  <c r="L8" i="2" s="1"/>
  <c r="G13" i="19"/>
  <c r="AH12" i="19"/>
  <c r="AG12" i="19"/>
  <c r="AF12" i="19"/>
  <c r="AE12" i="19"/>
  <c r="AD12" i="19"/>
  <c r="AC12" i="19"/>
  <c r="AB12" i="19"/>
  <c r="AA12" i="19"/>
  <c r="Z12" i="19"/>
  <c r="Y12" i="19"/>
  <c r="N12" i="19"/>
  <c r="F12" i="19" s="1"/>
  <c r="L6" i="2" s="1"/>
  <c r="L12" i="19"/>
  <c r="O12" i="19" s="1"/>
  <c r="H12" i="19" s="1"/>
  <c r="G12" i="19"/>
  <c r="AH11" i="19"/>
  <c r="AG11" i="19"/>
  <c r="AF11" i="19"/>
  <c r="AE11" i="19"/>
  <c r="AD11" i="19"/>
  <c r="AC11" i="19"/>
  <c r="AB11" i="19"/>
  <c r="AA11" i="19"/>
  <c r="Z11" i="19"/>
  <c r="Y11" i="19"/>
  <c r="N11" i="19"/>
  <c r="F11" i="19" s="1"/>
  <c r="L10" i="2" s="1"/>
  <c r="G11" i="19"/>
  <c r="AH10" i="19"/>
  <c r="AG10" i="19"/>
  <c r="AF10" i="19"/>
  <c r="AE10" i="19"/>
  <c r="AD10" i="19"/>
  <c r="AC10" i="19"/>
  <c r="AB10" i="19"/>
  <c r="AA10" i="19"/>
  <c r="Z10" i="19"/>
  <c r="Y10" i="19"/>
  <c r="N10" i="19"/>
  <c r="F10" i="19" s="1"/>
  <c r="L17" i="2" s="1"/>
  <c r="G10" i="19"/>
  <c r="AH9" i="19"/>
  <c r="AG9" i="19"/>
  <c r="AF9" i="19"/>
  <c r="AE9" i="19"/>
  <c r="AD9" i="19"/>
  <c r="AC9" i="19"/>
  <c r="AB9" i="19"/>
  <c r="AA9" i="19"/>
  <c r="Z9" i="19"/>
  <c r="Y9" i="19"/>
  <c r="N9" i="19"/>
  <c r="F9" i="19" s="1"/>
  <c r="L20" i="2" s="1"/>
  <c r="G9" i="19"/>
  <c r="AH8" i="19"/>
  <c r="AG8" i="19"/>
  <c r="AF8" i="19"/>
  <c r="AE8" i="19"/>
  <c r="AD8" i="19"/>
  <c r="AC8" i="19"/>
  <c r="AB8" i="19"/>
  <c r="AA8" i="19"/>
  <c r="Z8" i="19"/>
  <c r="Y8" i="19"/>
  <c r="N8" i="19"/>
  <c r="F8" i="19" s="1"/>
  <c r="L7" i="2" s="1"/>
  <c r="L8" i="19"/>
  <c r="O8" i="19" s="1"/>
  <c r="H8" i="19" s="1"/>
  <c r="G8" i="19"/>
  <c r="AH7" i="19"/>
  <c r="AG7" i="19"/>
  <c r="AF7" i="19"/>
  <c r="AE7" i="19"/>
  <c r="AD7" i="19"/>
  <c r="AC7" i="19"/>
  <c r="AB7" i="19"/>
  <c r="AA7" i="19"/>
  <c r="Z7" i="19"/>
  <c r="Y7" i="19"/>
  <c r="N7" i="19"/>
  <c r="F7" i="19" s="1"/>
  <c r="L15" i="2" s="1"/>
  <c r="L7" i="19"/>
  <c r="O7" i="19" s="1"/>
  <c r="H7" i="19" s="1"/>
  <c r="G7" i="19"/>
  <c r="Z6" i="19"/>
  <c r="Y6" i="19"/>
  <c r="N6" i="19"/>
  <c r="F6" i="19" s="1"/>
  <c r="L11" i="2" s="1"/>
  <c r="G6" i="19"/>
  <c r="L11" i="19"/>
  <c r="O11" i="19" s="1"/>
  <c r="H11" i="19" s="1"/>
  <c r="J3" i="2"/>
  <c r="J13" i="2"/>
  <c r="J15" i="2"/>
  <c r="J19" i="2"/>
  <c r="J25" i="2"/>
  <c r="J26" i="2"/>
  <c r="J3" i="6"/>
  <c r="J12" i="6"/>
  <c r="J13" i="6"/>
  <c r="J16" i="6"/>
  <c r="J26" i="6"/>
  <c r="J25" i="6"/>
  <c r="F6" i="3"/>
  <c r="F10" i="3"/>
  <c r="F16" i="3"/>
  <c r="F7" i="3"/>
  <c r="F8" i="3"/>
  <c r="F22" i="3"/>
  <c r="F9" i="3"/>
  <c r="F21" i="3"/>
  <c r="F13" i="3"/>
  <c r="F11" i="3"/>
  <c r="F3" i="3"/>
  <c r="F14" i="3"/>
  <c r="F5" i="3"/>
  <c r="F12" i="3"/>
  <c r="F25" i="3"/>
  <c r="F20" i="3"/>
  <c r="F15" i="3"/>
  <c r="F18" i="3"/>
  <c r="F26" i="3"/>
  <c r="F17" i="3"/>
  <c r="F23" i="3"/>
  <c r="F19" i="3"/>
  <c r="F24" i="3"/>
  <c r="F4" i="3"/>
  <c r="AH29" i="18"/>
  <c r="AG29" i="18"/>
  <c r="AF29" i="18"/>
  <c r="AE29" i="18"/>
  <c r="AD29" i="18"/>
  <c r="AC29" i="18"/>
  <c r="AB29" i="18"/>
  <c r="AA29" i="18"/>
  <c r="Z29" i="18"/>
  <c r="Y29" i="18"/>
  <c r="O29" i="18"/>
  <c r="N29" i="18"/>
  <c r="H29" i="18"/>
  <c r="G29" i="18"/>
  <c r="AH28" i="18"/>
  <c r="AG28" i="18"/>
  <c r="AF28" i="18"/>
  <c r="AE28" i="18"/>
  <c r="AD28" i="18"/>
  <c r="AC28" i="18"/>
  <c r="AB28" i="18"/>
  <c r="AA28" i="18"/>
  <c r="Z28" i="18"/>
  <c r="Y28" i="18"/>
  <c r="O28" i="18"/>
  <c r="N28" i="18"/>
  <c r="H28" i="18"/>
  <c r="G28" i="18"/>
  <c r="AH27" i="18"/>
  <c r="AG27" i="18"/>
  <c r="AF27" i="18"/>
  <c r="AE27" i="18"/>
  <c r="AD27" i="18"/>
  <c r="AC27" i="18"/>
  <c r="AB27" i="18"/>
  <c r="AA27" i="18"/>
  <c r="Z27" i="18"/>
  <c r="Y27" i="18"/>
  <c r="O27" i="18"/>
  <c r="N27" i="18"/>
  <c r="H27" i="18"/>
  <c r="G27" i="18"/>
  <c r="AH26" i="18"/>
  <c r="AG26" i="18"/>
  <c r="AF26" i="18"/>
  <c r="AE26" i="18"/>
  <c r="AD26" i="18"/>
  <c r="AC26" i="18"/>
  <c r="AB26" i="18"/>
  <c r="AA26" i="18"/>
  <c r="Z26" i="18"/>
  <c r="Y26" i="18"/>
  <c r="O26" i="18"/>
  <c r="N26" i="18"/>
  <c r="H26" i="18"/>
  <c r="G26" i="18"/>
  <c r="AH25" i="18"/>
  <c r="AG25" i="18"/>
  <c r="AF25" i="18"/>
  <c r="AE25" i="18"/>
  <c r="AD25" i="18"/>
  <c r="AC25" i="18"/>
  <c r="AB25" i="18"/>
  <c r="AA25" i="18"/>
  <c r="Z25" i="18"/>
  <c r="Y25" i="18"/>
  <c r="O25" i="18"/>
  <c r="N25" i="18"/>
  <c r="H25" i="18"/>
  <c r="G25" i="18"/>
  <c r="AH24" i="18"/>
  <c r="AG24" i="18"/>
  <c r="AF24" i="18"/>
  <c r="AE24" i="18"/>
  <c r="AD24" i="18"/>
  <c r="AC24" i="18"/>
  <c r="AB24" i="18"/>
  <c r="AA24" i="18"/>
  <c r="Z24" i="18"/>
  <c r="Y24" i="18"/>
  <c r="O24" i="18"/>
  <c r="N24" i="18"/>
  <c r="H24" i="18"/>
  <c r="G24" i="18"/>
  <c r="AH23" i="18"/>
  <c r="AG23" i="18"/>
  <c r="AF23" i="18"/>
  <c r="AE23" i="18"/>
  <c r="AD23" i="18"/>
  <c r="AC23" i="18"/>
  <c r="AB23" i="18"/>
  <c r="AA23" i="18"/>
  <c r="Z23" i="18"/>
  <c r="Y23" i="18"/>
  <c r="O23" i="18"/>
  <c r="N23" i="18"/>
  <c r="F23" i="18" s="1"/>
  <c r="H23" i="18"/>
  <c r="G23" i="18"/>
  <c r="AH22" i="18"/>
  <c r="AG22" i="18"/>
  <c r="AF22" i="18"/>
  <c r="AE22" i="18"/>
  <c r="AD22" i="18"/>
  <c r="AC22" i="18"/>
  <c r="AB22" i="18"/>
  <c r="AA22" i="18"/>
  <c r="Z22" i="18"/>
  <c r="Y22" i="18"/>
  <c r="N22" i="18"/>
  <c r="F22" i="18" s="1"/>
  <c r="K14" i="2" s="1"/>
  <c r="G22" i="18"/>
  <c r="AH21" i="18"/>
  <c r="AG21" i="18"/>
  <c r="AF21" i="18"/>
  <c r="AE21" i="18"/>
  <c r="AD21" i="18"/>
  <c r="AC21" i="18"/>
  <c r="AB21" i="18"/>
  <c r="AA21" i="18"/>
  <c r="Z21" i="18"/>
  <c r="Y21" i="18"/>
  <c r="N21" i="18"/>
  <c r="F21" i="18" s="1"/>
  <c r="K12" i="2" s="1"/>
  <c r="G21" i="18"/>
  <c r="AH20" i="18"/>
  <c r="AG20" i="18"/>
  <c r="AF20" i="18"/>
  <c r="AE20" i="18"/>
  <c r="AD20" i="18"/>
  <c r="AC20" i="18"/>
  <c r="AB20" i="18"/>
  <c r="AA20" i="18"/>
  <c r="Z20" i="18"/>
  <c r="Y20" i="18"/>
  <c r="N20" i="18"/>
  <c r="F20" i="18" s="1"/>
  <c r="K24" i="2" s="1"/>
  <c r="G20" i="18"/>
  <c r="AH19" i="18"/>
  <c r="AG19" i="18"/>
  <c r="AF19" i="18"/>
  <c r="AE19" i="18"/>
  <c r="AD19" i="18"/>
  <c r="AC19" i="18"/>
  <c r="AB19" i="18"/>
  <c r="AA19" i="18"/>
  <c r="Z19" i="18"/>
  <c r="Y19" i="18"/>
  <c r="N19" i="18"/>
  <c r="F19" i="18" s="1"/>
  <c r="K5" i="2" s="1"/>
  <c r="G19" i="18"/>
  <c r="AH18" i="18"/>
  <c r="AG18" i="18"/>
  <c r="AF18" i="18"/>
  <c r="AE18" i="18"/>
  <c r="AD18" i="18"/>
  <c r="AC18" i="18"/>
  <c r="AB18" i="18"/>
  <c r="AA18" i="18"/>
  <c r="Z18" i="18"/>
  <c r="Y18" i="18"/>
  <c r="N18" i="18"/>
  <c r="F18" i="18" s="1"/>
  <c r="K11" i="2" s="1"/>
  <c r="G18" i="18"/>
  <c r="AH17" i="18"/>
  <c r="AG17" i="18"/>
  <c r="AF17" i="18"/>
  <c r="AE17" i="18"/>
  <c r="AD17" i="18"/>
  <c r="AC17" i="18"/>
  <c r="AB17" i="18"/>
  <c r="AA17" i="18"/>
  <c r="Z17" i="18"/>
  <c r="Y17" i="18"/>
  <c r="N17" i="18"/>
  <c r="F17" i="18" s="1"/>
  <c r="K23" i="2" s="1"/>
  <c r="AH16" i="18"/>
  <c r="AG16" i="18"/>
  <c r="AF16" i="18"/>
  <c r="AE16" i="18"/>
  <c r="AD16" i="18"/>
  <c r="AC16" i="18"/>
  <c r="AB16" i="18"/>
  <c r="AA16" i="18"/>
  <c r="Z16" i="18"/>
  <c r="Y16" i="18"/>
  <c r="N16" i="18"/>
  <c r="F16" i="18" s="1"/>
  <c r="K6" i="2" s="1"/>
  <c r="G16" i="18"/>
  <c r="AH15" i="18"/>
  <c r="AG15" i="18"/>
  <c r="AF15" i="18"/>
  <c r="AE15" i="18"/>
  <c r="AD15" i="18"/>
  <c r="AC15" i="18"/>
  <c r="AB15" i="18"/>
  <c r="AA15" i="18"/>
  <c r="Z15" i="18"/>
  <c r="Y15" i="18"/>
  <c r="N15" i="18"/>
  <c r="F15" i="18" s="1"/>
  <c r="K17" i="2" s="1"/>
  <c r="G15" i="18"/>
  <c r="AH14" i="18"/>
  <c r="AG14" i="18"/>
  <c r="AF14" i="18"/>
  <c r="AE14" i="18"/>
  <c r="AD14" i="18"/>
  <c r="AC14" i="18"/>
  <c r="AB14" i="18"/>
  <c r="AA14" i="18"/>
  <c r="Z14" i="18"/>
  <c r="Y14" i="18"/>
  <c r="N14" i="18"/>
  <c r="F14" i="18" s="1"/>
  <c r="K22" i="2" s="1"/>
  <c r="G14" i="18"/>
  <c r="AH13" i="18"/>
  <c r="AG13" i="18"/>
  <c r="AF13" i="18"/>
  <c r="AE13" i="18"/>
  <c r="AD13" i="18"/>
  <c r="AC13" i="18"/>
  <c r="AB13" i="18"/>
  <c r="AA13" i="18"/>
  <c r="Z13" i="18"/>
  <c r="Y13" i="18"/>
  <c r="N13" i="18"/>
  <c r="F13" i="18" s="1"/>
  <c r="K20" i="2" s="1"/>
  <c r="G13" i="18"/>
  <c r="AH12" i="18"/>
  <c r="AG12" i="18"/>
  <c r="AF12" i="18"/>
  <c r="AE12" i="18"/>
  <c r="AD12" i="18"/>
  <c r="AC12" i="18"/>
  <c r="AB12" i="18"/>
  <c r="AA12" i="18"/>
  <c r="Z12" i="18"/>
  <c r="Y12" i="18"/>
  <c r="N12" i="18"/>
  <c r="F12" i="18" s="1"/>
  <c r="K10" i="2" s="1"/>
  <c r="G12" i="18"/>
  <c r="AH11" i="18"/>
  <c r="AG11" i="18"/>
  <c r="AF11" i="18"/>
  <c r="AE11" i="18"/>
  <c r="AD11" i="18"/>
  <c r="AC11" i="18"/>
  <c r="AB11" i="18"/>
  <c r="AA11" i="18"/>
  <c r="Z11" i="18"/>
  <c r="Y11" i="18"/>
  <c r="N11" i="18"/>
  <c r="F11" i="18" s="1"/>
  <c r="K9" i="2" s="1"/>
  <c r="G11" i="18"/>
  <c r="AH10" i="18"/>
  <c r="AG10" i="18"/>
  <c r="AF10" i="18"/>
  <c r="AE10" i="18"/>
  <c r="AD10" i="18"/>
  <c r="AC10" i="18"/>
  <c r="AB10" i="18"/>
  <c r="AA10" i="18"/>
  <c r="Z10" i="18"/>
  <c r="Y10" i="18"/>
  <c r="N10" i="18"/>
  <c r="F10" i="18" s="1"/>
  <c r="K3" i="2" s="1"/>
  <c r="G10" i="18"/>
  <c r="AH9" i="18"/>
  <c r="AG9" i="18"/>
  <c r="AF9" i="18"/>
  <c r="AE9" i="18"/>
  <c r="AD9" i="18"/>
  <c r="AC9" i="18"/>
  <c r="AB9" i="18"/>
  <c r="AA9" i="18"/>
  <c r="Z9" i="18"/>
  <c r="Y9" i="18"/>
  <c r="N9" i="18"/>
  <c r="F9" i="18" s="1"/>
  <c r="K18" i="2" s="1"/>
  <c r="G9" i="18"/>
  <c r="AH8" i="18"/>
  <c r="AG8" i="18"/>
  <c r="AF8" i="18"/>
  <c r="AE8" i="18"/>
  <c r="AD8" i="18"/>
  <c r="AC8" i="18"/>
  <c r="AB8" i="18"/>
  <c r="AA8" i="18"/>
  <c r="Z8" i="18"/>
  <c r="Y8" i="18"/>
  <c r="N8" i="18"/>
  <c r="F8" i="18" s="1"/>
  <c r="K4" i="2" s="1"/>
  <c r="G8" i="18"/>
  <c r="AH7" i="18"/>
  <c r="AG7" i="18"/>
  <c r="AF7" i="18"/>
  <c r="AE7" i="18"/>
  <c r="AD7" i="18"/>
  <c r="AC7" i="18"/>
  <c r="AB7" i="18"/>
  <c r="AA7" i="18"/>
  <c r="Z7" i="18"/>
  <c r="Y7" i="18"/>
  <c r="N7" i="18"/>
  <c r="F7" i="18" s="1"/>
  <c r="K13" i="2" s="1"/>
  <c r="G7" i="18"/>
  <c r="Z6" i="18"/>
  <c r="Y6" i="18"/>
  <c r="N6" i="18"/>
  <c r="F6" i="18" s="1"/>
  <c r="K16" i="2" s="1"/>
  <c r="G6" i="18"/>
  <c r="K4" i="18"/>
  <c r="L11" i="18" s="1"/>
  <c r="O11" i="18" s="1"/>
  <c r="H11" i="18" s="1"/>
  <c r="L17" i="19" l="1"/>
  <c r="O17" i="19" s="1"/>
  <c r="H17" i="19" s="1"/>
  <c r="L16" i="19"/>
  <c r="T10" i="23"/>
  <c r="U12" i="23"/>
  <c r="R15" i="23"/>
  <c r="S10" i="23"/>
  <c r="Q10" i="23"/>
  <c r="L15" i="19"/>
  <c r="O15" i="19" s="1"/>
  <c r="H15" i="19" s="1"/>
  <c r="Q19" i="23"/>
  <c r="L10" i="19"/>
  <c r="O10" i="19" s="1"/>
  <c r="H10" i="19" s="1"/>
  <c r="L26" i="19"/>
  <c r="T13" i="23"/>
  <c r="Q19" i="22"/>
  <c r="R25" i="23"/>
  <c r="Q7" i="22"/>
  <c r="Q14" i="22"/>
  <c r="I6" i="23"/>
  <c r="P4" i="6" s="1"/>
  <c r="Q19" i="21"/>
  <c r="Q24" i="21"/>
  <c r="X14" i="21"/>
  <c r="R22" i="21"/>
  <c r="Q14" i="21"/>
  <c r="S17" i="21"/>
  <c r="Q13" i="21"/>
  <c r="V16" i="21"/>
  <c r="S24" i="23"/>
  <c r="R19" i="23"/>
  <c r="V24" i="23"/>
  <c r="V21" i="23"/>
  <c r="L23" i="19"/>
  <c r="S19" i="23"/>
  <c r="R24" i="23"/>
  <c r="Q20" i="21"/>
  <c r="R19" i="21"/>
  <c r="U14" i="21"/>
  <c r="R18" i="21"/>
  <c r="W25" i="21"/>
  <c r="S18" i="21"/>
  <c r="Q10" i="20"/>
  <c r="X16" i="21"/>
  <c r="R13" i="22"/>
  <c r="V22" i="21"/>
  <c r="Q23" i="21"/>
  <c r="S20" i="21"/>
  <c r="T11" i="22"/>
  <c r="I28" i="18"/>
  <c r="S21" i="21"/>
  <c r="X29" i="21"/>
  <c r="U22" i="21"/>
  <c r="W29" i="21"/>
  <c r="T20" i="23"/>
  <c r="R25" i="21"/>
  <c r="X24" i="21"/>
  <c r="W20" i="21"/>
  <c r="V29" i="21"/>
  <c r="Q26" i="21"/>
  <c r="X19" i="21"/>
  <c r="S12" i="22"/>
  <c r="T19" i="23"/>
  <c r="Q7" i="21"/>
  <c r="U17" i="21"/>
  <c r="Q12" i="22"/>
  <c r="T18" i="21"/>
  <c r="V28" i="21"/>
  <c r="Q22" i="21"/>
  <c r="T20" i="21"/>
  <c r="L28" i="19"/>
  <c r="V15" i="21"/>
  <c r="Q17" i="21"/>
  <c r="T28" i="23"/>
  <c r="T15" i="21"/>
  <c r="L25" i="19"/>
  <c r="Q13" i="22"/>
  <c r="R20" i="23"/>
  <c r="Q24" i="23"/>
  <c r="L13" i="19"/>
  <c r="S13" i="19" s="1"/>
  <c r="L24" i="19"/>
  <c r="Q23" i="19" s="1"/>
  <c r="T17" i="21"/>
  <c r="U13" i="21"/>
  <c r="Q20" i="23"/>
  <c r="S13" i="21"/>
  <c r="R17" i="21"/>
  <c r="W28" i="23"/>
  <c r="W26" i="23"/>
  <c r="V27" i="23"/>
  <c r="W13" i="21"/>
  <c r="S16" i="21"/>
  <c r="R8" i="21"/>
  <c r="T14" i="21"/>
  <c r="Q16" i="21"/>
  <c r="R23" i="21"/>
  <c r="R16" i="21"/>
  <c r="W17" i="21"/>
  <c r="R15" i="21"/>
  <c r="R14" i="21"/>
  <c r="V14" i="21"/>
  <c r="R13" i="21"/>
  <c r="I28" i="19"/>
  <c r="S23" i="21"/>
  <c r="V26" i="21"/>
  <c r="T7" i="21"/>
  <c r="S11" i="22"/>
  <c r="R27" i="21"/>
  <c r="X26" i="21"/>
  <c r="I11" i="18"/>
  <c r="K10" i="6" s="1"/>
  <c r="R21" i="21"/>
  <c r="T22" i="21"/>
  <c r="X21" i="21"/>
  <c r="V11" i="22"/>
  <c r="R11" i="22"/>
  <c r="X17" i="21"/>
  <c r="T19" i="21"/>
  <c r="V20" i="21"/>
  <c r="U18" i="21"/>
  <c r="R12" i="22"/>
  <c r="Q11" i="22"/>
  <c r="V17" i="21"/>
  <c r="R26" i="21"/>
  <c r="U29" i="21"/>
  <c r="V18" i="21"/>
  <c r="V27" i="21"/>
  <c r="R24" i="21"/>
  <c r="T29" i="21"/>
  <c r="W16" i="21"/>
  <c r="T21" i="21"/>
  <c r="V10" i="21"/>
  <c r="S28" i="21"/>
  <c r="S22" i="21"/>
  <c r="T27" i="21"/>
  <c r="W18" i="21"/>
  <c r="U19" i="21"/>
  <c r="S24" i="21"/>
  <c r="Q27" i="21"/>
  <c r="X22" i="21"/>
  <c r="U20" i="21"/>
  <c r="T25" i="21"/>
  <c r="S25" i="21"/>
  <c r="L20" i="19"/>
  <c r="O20" i="19" s="1"/>
  <c r="H20" i="19" s="1"/>
  <c r="I20" i="19" s="1"/>
  <c r="L15" i="6" s="1"/>
  <c r="Q25" i="21"/>
  <c r="S19" i="21"/>
  <c r="T23" i="21"/>
  <c r="X18" i="21"/>
  <c r="R17" i="22"/>
  <c r="U27" i="21"/>
  <c r="X15" i="21"/>
  <c r="Q15" i="21"/>
  <c r="V21" i="21"/>
  <c r="S15" i="21"/>
  <c r="W22" i="21"/>
  <c r="T11" i="21"/>
  <c r="W28" i="21"/>
  <c r="R28" i="21"/>
  <c r="X7" i="21"/>
  <c r="W15" i="21"/>
  <c r="R18" i="22"/>
  <c r="W8" i="23"/>
  <c r="O9" i="23"/>
  <c r="H9" i="23" s="1"/>
  <c r="I9" i="23" s="1"/>
  <c r="P17" i="6" s="1"/>
  <c r="S17" i="22"/>
  <c r="Q18" i="22"/>
  <c r="X23" i="21"/>
  <c r="W11" i="21"/>
  <c r="T18" i="22"/>
  <c r="X20" i="21"/>
  <c r="Q17" i="22"/>
  <c r="Q10" i="21"/>
  <c r="O12" i="22"/>
  <c r="H12" i="22" s="1"/>
  <c r="I12" i="22" s="1"/>
  <c r="O8" i="6" s="1"/>
  <c r="G11" i="22"/>
  <c r="I11" i="22" s="1"/>
  <c r="O6" i="6" s="1"/>
  <c r="I23" i="18"/>
  <c r="U15" i="21"/>
  <c r="X13" i="21"/>
  <c r="T13" i="21"/>
  <c r="U16" i="21"/>
  <c r="T16" i="21"/>
  <c r="V13" i="21"/>
  <c r="S15" i="22"/>
  <c r="U21" i="21"/>
  <c r="T24" i="21"/>
  <c r="V19" i="21"/>
  <c r="T15" i="23"/>
  <c r="O18" i="23"/>
  <c r="H18" i="23" s="1"/>
  <c r="I18" i="23" s="1"/>
  <c r="P18" i="6" s="1"/>
  <c r="W10" i="21"/>
  <c r="S8" i="21"/>
  <c r="W24" i="21"/>
  <c r="Q28" i="21"/>
  <c r="W14" i="21"/>
  <c r="U11" i="22"/>
  <c r="R20" i="21"/>
  <c r="V25" i="21"/>
  <c r="W21" i="21"/>
  <c r="W19" i="21"/>
  <c r="S14" i="21"/>
  <c r="U12" i="21"/>
  <c r="O12" i="21"/>
  <c r="G12" i="21"/>
  <c r="I12" i="21" s="1"/>
  <c r="N3" i="6" s="1"/>
  <c r="U28" i="23"/>
  <c r="T25" i="23"/>
  <c r="R29" i="21"/>
  <c r="S29" i="21"/>
  <c r="T28" i="21"/>
  <c r="S27" i="21"/>
  <c r="U11" i="21"/>
  <c r="Q11" i="21"/>
  <c r="S11" i="21"/>
  <c r="V24" i="21"/>
  <c r="W22" i="23"/>
  <c r="T27" i="23"/>
  <c r="W27" i="23"/>
  <c r="X25" i="23"/>
  <c r="G11" i="20"/>
  <c r="I11" i="20" s="1"/>
  <c r="M12" i="6" s="1"/>
  <c r="O12" i="20"/>
  <c r="H12" i="20" s="1"/>
  <c r="I12" i="20" s="1"/>
  <c r="M13" i="6" s="1"/>
  <c r="R10" i="21"/>
  <c r="W13" i="22"/>
  <c r="U26" i="23"/>
  <c r="X26" i="23"/>
  <c r="W27" i="21"/>
  <c r="U24" i="21"/>
  <c r="U23" i="21"/>
  <c r="R12" i="21"/>
  <c r="U24" i="23"/>
  <c r="V8" i="21"/>
  <c r="T8" i="21"/>
  <c r="T13" i="22"/>
  <c r="S25" i="23"/>
  <c r="Q27" i="23"/>
  <c r="T24" i="23"/>
  <c r="I26" i="18"/>
  <c r="Q12" i="21"/>
  <c r="W12" i="21"/>
  <c r="S13" i="22"/>
  <c r="O16" i="22"/>
  <c r="H16" i="22" s="1"/>
  <c r="I16" i="22" s="1"/>
  <c r="O11" i="6" s="1"/>
  <c r="S28" i="23"/>
  <c r="I29" i="19"/>
  <c r="S10" i="21"/>
  <c r="R27" i="23"/>
  <c r="T12" i="21"/>
  <c r="X11" i="21"/>
  <c r="X10" i="21"/>
  <c r="S26" i="23"/>
  <c r="W24" i="23"/>
  <c r="U27" i="23"/>
  <c r="L29" i="19"/>
  <c r="R29" i="19" s="1"/>
  <c r="X8" i="21"/>
  <c r="S12" i="21"/>
  <c r="V11" i="21"/>
  <c r="V12" i="21"/>
  <c r="X12" i="21"/>
  <c r="W25" i="23"/>
  <c r="W26" i="21"/>
  <c r="U26" i="21"/>
  <c r="S26" i="21"/>
  <c r="T26" i="21"/>
  <c r="W23" i="21"/>
  <c r="X25" i="21"/>
  <c r="U10" i="21"/>
  <c r="V28" i="23"/>
  <c r="U25" i="21"/>
  <c r="X27" i="21"/>
  <c r="T26" i="23"/>
  <c r="I25" i="19"/>
  <c r="R11" i="21"/>
  <c r="V26" i="23"/>
  <c r="R26" i="23"/>
  <c r="X28" i="21"/>
  <c r="V23" i="21"/>
  <c r="I24" i="19"/>
  <c r="T10" i="21"/>
  <c r="W8" i="21"/>
  <c r="V7" i="21"/>
  <c r="X24" i="23"/>
  <c r="U28" i="21"/>
  <c r="W20" i="23"/>
  <c r="R23" i="23"/>
  <c r="U23" i="23"/>
  <c r="S23" i="23"/>
  <c r="X23" i="23"/>
  <c r="W23" i="23"/>
  <c r="V23" i="23"/>
  <c r="Q22" i="23"/>
  <c r="X19" i="23"/>
  <c r="U19" i="23"/>
  <c r="U22" i="23"/>
  <c r="T23" i="23"/>
  <c r="T22" i="23"/>
  <c r="W12" i="23"/>
  <c r="U21" i="23"/>
  <c r="V20" i="23"/>
  <c r="S22" i="23"/>
  <c r="W19" i="23"/>
  <c r="R21" i="23"/>
  <c r="U20" i="23"/>
  <c r="V22" i="23"/>
  <c r="R22" i="23"/>
  <c r="X22" i="23"/>
  <c r="X21" i="23"/>
  <c r="T21" i="23"/>
  <c r="S20" i="23"/>
  <c r="Q23" i="23"/>
  <c r="X28" i="23"/>
  <c r="V25" i="23"/>
  <c r="R28" i="23"/>
  <c r="U25" i="23"/>
  <c r="Q28" i="23"/>
  <c r="X27" i="23"/>
  <c r="V19" i="23"/>
  <c r="W21" i="23"/>
  <c r="X20" i="23"/>
  <c r="S21" i="23"/>
  <c r="S27" i="23"/>
  <c r="V18" i="22"/>
  <c r="T12" i="22"/>
  <c r="W19" i="22"/>
  <c r="R22" i="22"/>
  <c r="X11" i="22"/>
  <c r="U15" i="22"/>
  <c r="Q20" i="22"/>
  <c r="S19" i="22"/>
  <c r="U13" i="22"/>
  <c r="U17" i="22"/>
  <c r="W11" i="22"/>
  <c r="S18" i="22"/>
  <c r="R19" i="22"/>
  <c r="Q15" i="22"/>
  <c r="T17" i="22"/>
  <c r="W17" i="23"/>
  <c r="R17" i="23"/>
  <c r="T14" i="23"/>
  <c r="X16" i="23"/>
  <c r="V12" i="23"/>
  <c r="X18" i="23"/>
  <c r="W18" i="23"/>
  <c r="V18" i="23"/>
  <c r="U18" i="23"/>
  <c r="W16" i="23"/>
  <c r="T18" i="23"/>
  <c r="V16" i="23"/>
  <c r="X14" i="23"/>
  <c r="S18" i="23"/>
  <c r="R16" i="23"/>
  <c r="R18" i="23"/>
  <c r="T16" i="23"/>
  <c r="V14" i="23"/>
  <c r="X12" i="23"/>
  <c r="Q18" i="23"/>
  <c r="X9" i="23"/>
  <c r="Q9" i="23"/>
  <c r="S7" i="23"/>
  <c r="W9" i="23"/>
  <c r="V9" i="23"/>
  <c r="X7" i="23"/>
  <c r="U9" i="23"/>
  <c r="W7" i="23"/>
  <c r="T9" i="23"/>
  <c r="S9" i="23"/>
  <c r="U7" i="23"/>
  <c r="R9" i="23"/>
  <c r="T7" i="23"/>
  <c r="V7" i="23"/>
  <c r="T17" i="23"/>
  <c r="S15" i="23"/>
  <c r="V15" i="23"/>
  <c r="U13" i="23"/>
  <c r="X15" i="23"/>
  <c r="U8" i="23"/>
  <c r="T8" i="23"/>
  <c r="Q8" i="23"/>
  <c r="X17" i="23"/>
  <c r="X10" i="23"/>
  <c r="U17" i="23"/>
  <c r="V13" i="23"/>
  <c r="U16" i="23"/>
  <c r="W14" i="23"/>
  <c r="X8" i="23"/>
  <c r="W11" i="23"/>
  <c r="V8" i="23"/>
  <c r="S17" i="23"/>
  <c r="U15" i="23"/>
  <c r="X11" i="23"/>
  <c r="W13" i="23"/>
  <c r="R7" i="23"/>
  <c r="V17" i="23"/>
  <c r="X13" i="23"/>
  <c r="S16" i="23"/>
  <c r="W15" i="23"/>
  <c r="Q17" i="23"/>
  <c r="R8" i="23"/>
  <c r="U14" i="23"/>
  <c r="S8" i="23"/>
  <c r="T7" i="22"/>
  <c r="Q8" i="22"/>
  <c r="S9" i="22"/>
  <c r="Q9" i="22"/>
  <c r="X9" i="22"/>
  <c r="W9" i="22"/>
  <c r="V9" i="22"/>
  <c r="U9" i="22"/>
  <c r="S7" i="22"/>
  <c r="R7" i="22"/>
  <c r="R9" i="22"/>
  <c r="W7" i="22"/>
  <c r="T9" i="22"/>
  <c r="U7" i="22"/>
  <c r="W18" i="22"/>
  <c r="W22" i="22"/>
  <c r="X18" i="22"/>
  <c r="V22" i="22"/>
  <c r="R8" i="22"/>
  <c r="X28" i="22"/>
  <c r="W28" i="22"/>
  <c r="V28" i="22"/>
  <c r="U28" i="22"/>
  <c r="T28" i="22"/>
  <c r="S28" i="22"/>
  <c r="R28" i="22"/>
  <c r="Q28" i="22"/>
  <c r="T14" i="22"/>
  <c r="Q16" i="22"/>
  <c r="V15" i="22"/>
  <c r="S16" i="22"/>
  <c r="U14" i="22"/>
  <c r="T15" i="22"/>
  <c r="S14" i="22"/>
  <c r="R15" i="22"/>
  <c r="X16" i="22"/>
  <c r="W16" i="22"/>
  <c r="X14" i="22"/>
  <c r="W12" i="22"/>
  <c r="R16" i="22"/>
  <c r="U12" i="22"/>
  <c r="V16" i="22"/>
  <c r="U16" i="22"/>
  <c r="W14" i="22"/>
  <c r="T16" i="22"/>
  <c r="V14" i="22"/>
  <c r="V12" i="22"/>
  <c r="X20" i="22"/>
  <c r="U20" i="22"/>
  <c r="X26" i="22"/>
  <c r="W26" i="22"/>
  <c r="V26" i="22"/>
  <c r="U26" i="22"/>
  <c r="T26" i="22"/>
  <c r="S26" i="22"/>
  <c r="R26" i="22"/>
  <c r="Q26" i="22"/>
  <c r="X17" i="22"/>
  <c r="W15" i="22"/>
  <c r="X24" i="22"/>
  <c r="W24" i="22"/>
  <c r="V24" i="22"/>
  <c r="U24" i="22"/>
  <c r="T24" i="22"/>
  <c r="S24" i="22"/>
  <c r="R24" i="22"/>
  <c r="Q24" i="22"/>
  <c r="X8" i="22"/>
  <c r="Q23" i="22"/>
  <c r="S23" i="22"/>
  <c r="S22" i="22"/>
  <c r="X23" i="22"/>
  <c r="Q22" i="22"/>
  <c r="R23" i="22"/>
  <c r="W23" i="22"/>
  <c r="T23" i="22"/>
  <c r="V23" i="22"/>
  <c r="U23" i="22"/>
  <c r="T20" i="22"/>
  <c r="V7" i="22"/>
  <c r="X12" i="22"/>
  <c r="U8" i="22"/>
  <c r="X13" i="22"/>
  <c r="S21" i="22"/>
  <c r="R21" i="22"/>
  <c r="Q21" i="22"/>
  <c r="U21" i="22"/>
  <c r="V21" i="22"/>
  <c r="T21" i="22"/>
  <c r="V19" i="22"/>
  <c r="X21" i="22"/>
  <c r="W21" i="22"/>
  <c r="V10" i="22"/>
  <c r="X10" i="22"/>
  <c r="U10" i="22"/>
  <c r="T10" i="22"/>
  <c r="S10" i="22"/>
  <c r="R10" i="22"/>
  <c r="Q10" i="22"/>
  <c r="W10" i="22"/>
  <c r="R14" i="22"/>
  <c r="Q27" i="22"/>
  <c r="S27" i="22"/>
  <c r="T27" i="22"/>
  <c r="X27" i="22"/>
  <c r="R27" i="22"/>
  <c r="W27" i="22"/>
  <c r="V27" i="22"/>
  <c r="U27" i="22"/>
  <c r="S20" i="22"/>
  <c r="X15" i="22"/>
  <c r="T19" i="22"/>
  <c r="W20" i="22"/>
  <c r="W17" i="22"/>
  <c r="V8" i="22"/>
  <c r="V17" i="22"/>
  <c r="T8" i="22"/>
  <c r="V13" i="22"/>
  <c r="X19" i="22"/>
  <c r="W8" i="22"/>
  <c r="S8" i="22"/>
  <c r="T22" i="22"/>
  <c r="X7" i="22"/>
  <c r="U18" i="22"/>
  <c r="U19" i="22"/>
  <c r="Q25" i="22"/>
  <c r="S25" i="22"/>
  <c r="T25" i="22"/>
  <c r="R25" i="22"/>
  <c r="X25" i="22"/>
  <c r="W25" i="22"/>
  <c r="V25" i="22"/>
  <c r="U25" i="22"/>
  <c r="U22" i="22"/>
  <c r="Q29" i="22"/>
  <c r="T29" i="22"/>
  <c r="S29" i="22"/>
  <c r="R29" i="22"/>
  <c r="X29" i="22"/>
  <c r="W29" i="22"/>
  <c r="V29" i="22"/>
  <c r="U29" i="22"/>
  <c r="V20" i="22"/>
  <c r="R20" i="22"/>
  <c r="X22" i="22"/>
  <c r="S9" i="21"/>
  <c r="U9" i="21"/>
  <c r="U7" i="21"/>
  <c r="X9" i="21"/>
  <c r="V9" i="21"/>
  <c r="W7" i="21"/>
  <c r="W9" i="21"/>
  <c r="T9" i="21"/>
  <c r="R9" i="21"/>
  <c r="Q9" i="21"/>
  <c r="S7" i="21"/>
  <c r="U8" i="21"/>
  <c r="Q8" i="21"/>
  <c r="R7" i="21"/>
  <c r="I25" i="18"/>
  <c r="G16" i="19"/>
  <c r="I12" i="19"/>
  <c r="L6" i="6" s="1"/>
  <c r="I29" i="18"/>
  <c r="Q16" i="19"/>
  <c r="O16" i="19"/>
  <c r="H16" i="19" s="1"/>
  <c r="I27" i="18"/>
  <c r="S14" i="19"/>
  <c r="I23" i="19"/>
  <c r="I19" i="19"/>
  <c r="L18" i="6" s="1"/>
  <c r="I24" i="18"/>
  <c r="V10" i="20"/>
  <c r="I8" i="19"/>
  <c r="L7" i="6" s="1"/>
  <c r="I7" i="19"/>
  <c r="L13" i="6" s="1"/>
  <c r="I17" i="19"/>
  <c r="L16" i="6" s="1"/>
  <c r="X10" i="20"/>
  <c r="U10" i="20"/>
  <c r="W7" i="20"/>
  <c r="T7" i="20"/>
  <c r="U12" i="20"/>
  <c r="R12" i="20"/>
  <c r="Q12" i="20"/>
  <c r="X12" i="20"/>
  <c r="V12" i="20"/>
  <c r="W12" i="20"/>
  <c r="S12" i="20"/>
  <c r="T12" i="20"/>
  <c r="V18" i="20"/>
  <c r="X18" i="20"/>
  <c r="W18" i="20"/>
  <c r="U18" i="20"/>
  <c r="T18" i="20"/>
  <c r="S18" i="20"/>
  <c r="R18" i="20"/>
  <c r="Q18" i="20"/>
  <c r="V19" i="20"/>
  <c r="U19" i="20"/>
  <c r="T19" i="20"/>
  <c r="S19" i="20"/>
  <c r="R19" i="20"/>
  <c r="Q19" i="20"/>
  <c r="X19" i="20"/>
  <c r="W19" i="20"/>
  <c r="X20" i="20"/>
  <c r="W20" i="20"/>
  <c r="T20" i="20"/>
  <c r="V20" i="20"/>
  <c r="U20" i="20"/>
  <c r="S20" i="20"/>
  <c r="R20" i="20"/>
  <c r="Q20" i="20"/>
  <c r="V9" i="20"/>
  <c r="X9" i="20"/>
  <c r="U9" i="20"/>
  <c r="T9" i="20"/>
  <c r="W9" i="20"/>
  <c r="S9" i="20"/>
  <c r="R9" i="20"/>
  <c r="Q9" i="20"/>
  <c r="Q16" i="20"/>
  <c r="X16" i="20"/>
  <c r="W16" i="20"/>
  <c r="V16" i="20"/>
  <c r="U16" i="20"/>
  <c r="T16" i="20"/>
  <c r="S16" i="20"/>
  <c r="R16" i="20"/>
  <c r="V7" i="20"/>
  <c r="U11" i="20"/>
  <c r="T10" i="20"/>
  <c r="X28" i="20"/>
  <c r="W28" i="20"/>
  <c r="V28" i="20"/>
  <c r="U28" i="20"/>
  <c r="T28" i="20"/>
  <c r="S28" i="20"/>
  <c r="R28" i="20"/>
  <c r="Q28" i="20"/>
  <c r="Q11" i="20"/>
  <c r="S10" i="20"/>
  <c r="X26" i="20"/>
  <c r="W26" i="20"/>
  <c r="V26" i="20"/>
  <c r="U26" i="20"/>
  <c r="T26" i="20"/>
  <c r="S26" i="20"/>
  <c r="R26" i="20"/>
  <c r="Q26" i="20"/>
  <c r="R11" i="20"/>
  <c r="T11" i="20"/>
  <c r="S11" i="20"/>
  <c r="R25" i="20"/>
  <c r="Q25" i="20"/>
  <c r="X25" i="20"/>
  <c r="W25" i="20"/>
  <c r="V25" i="20"/>
  <c r="U25" i="20"/>
  <c r="T25" i="20"/>
  <c r="S25" i="20"/>
  <c r="X22" i="20"/>
  <c r="W22" i="20"/>
  <c r="V22" i="20"/>
  <c r="U22" i="20"/>
  <c r="R22" i="20"/>
  <c r="T22" i="20"/>
  <c r="S22" i="20"/>
  <c r="Q22" i="20"/>
  <c r="V11" i="20"/>
  <c r="X15" i="20"/>
  <c r="W15" i="20"/>
  <c r="V15" i="20"/>
  <c r="U15" i="20"/>
  <c r="T15" i="20"/>
  <c r="Q15" i="20"/>
  <c r="S15" i="20"/>
  <c r="R15" i="20"/>
  <c r="R23" i="20"/>
  <c r="Q23" i="20"/>
  <c r="X23" i="20"/>
  <c r="W23" i="20"/>
  <c r="V23" i="20"/>
  <c r="U23" i="20"/>
  <c r="T23" i="20"/>
  <c r="S23" i="20"/>
  <c r="U7" i="20"/>
  <c r="W11" i="20"/>
  <c r="R27" i="20"/>
  <c r="Q27" i="20"/>
  <c r="X27" i="20"/>
  <c r="W27" i="20"/>
  <c r="V27" i="20"/>
  <c r="U27" i="20"/>
  <c r="T27" i="20"/>
  <c r="S27" i="20"/>
  <c r="S14" i="20"/>
  <c r="Q14" i="20"/>
  <c r="X14" i="20"/>
  <c r="R14" i="20"/>
  <c r="W14" i="20"/>
  <c r="V14" i="20"/>
  <c r="U14" i="20"/>
  <c r="T14" i="20"/>
  <c r="X11" i="20"/>
  <c r="X8" i="20"/>
  <c r="W8" i="20"/>
  <c r="V8" i="20"/>
  <c r="X7" i="20"/>
  <c r="T8" i="20"/>
  <c r="Q8" i="20"/>
  <c r="S8" i="20"/>
  <c r="R8" i="20"/>
  <c r="U8" i="20"/>
  <c r="X24" i="20"/>
  <c r="W24" i="20"/>
  <c r="V24" i="20"/>
  <c r="U24" i="20"/>
  <c r="T24" i="20"/>
  <c r="S24" i="20"/>
  <c r="R24" i="20"/>
  <c r="Q24" i="20"/>
  <c r="R10" i="20"/>
  <c r="S7" i="20"/>
  <c r="W10" i="20"/>
  <c r="X17" i="20"/>
  <c r="W17" i="20"/>
  <c r="V17" i="20"/>
  <c r="U17" i="20"/>
  <c r="T17" i="20"/>
  <c r="S17" i="20"/>
  <c r="R17" i="20"/>
  <c r="Q17" i="20"/>
  <c r="Q7" i="20"/>
  <c r="R29" i="20"/>
  <c r="Q29" i="20"/>
  <c r="X29" i="20"/>
  <c r="W29" i="20"/>
  <c r="V29" i="20"/>
  <c r="U29" i="20"/>
  <c r="T29" i="20"/>
  <c r="S29" i="20"/>
  <c r="T21" i="20"/>
  <c r="R21" i="20"/>
  <c r="Q21" i="20"/>
  <c r="S21" i="20"/>
  <c r="X21" i="20"/>
  <c r="W21" i="20"/>
  <c r="V21" i="20"/>
  <c r="U21" i="20"/>
  <c r="X13" i="20"/>
  <c r="W13" i="20"/>
  <c r="V13" i="20"/>
  <c r="S13" i="20"/>
  <c r="U13" i="20"/>
  <c r="T13" i="20"/>
  <c r="Q13" i="20"/>
  <c r="R13" i="20"/>
  <c r="R7" i="20"/>
  <c r="I21" i="19"/>
  <c r="L14" i="6" s="1"/>
  <c r="I11" i="19"/>
  <c r="L9" i="6" s="1"/>
  <c r="I15" i="19"/>
  <c r="L3" i="6" s="1"/>
  <c r="I22" i="19"/>
  <c r="I10" i="19"/>
  <c r="L19" i="6" s="1"/>
  <c r="I14" i="19"/>
  <c r="L17" i="6" s="1"/>
  <c r="I26" i="19"/>
  <c r="I27" i="19"/>
  <c r="R10" i="19"/>
  <c r="Q10" i="19"/>
  <c r="Q11" i="19"/>
  <c r="R15" i="19"/>
  <c r="L6" i="19"/>
  <c r="O6" i="19" s="1"/>
  <c r="H6" i="19" s="1"/>
  <c r="I6" i="19" s="1"/>
  <c r="L11" i="6" s="1"/>
  <c r="L22" i="19"/>
  <c r="Q15" i="19"/>
  <c r="Q26" i="19"/>
  <c r="L9" i="19"/>
  <c r="Q14" i="19"/>
  <c r="Q7" i="19"/>
  <c r="V10" i="19"/>
  <c r="R14" i="19"/>
  <c r="L18" i="19"/>
  <c r="L18" i="18"/>
  <c r="O18" i="18" s="1"/>
  <c r="H18" i="18" s="1"/>
  <c r="I18" i="18" s="1"/>
  <c r="K11" i="6" s="1"/>
  <c r="L20" i="18"/>
  <c r="O20" i="18" s="1"/>
  <c r="H20" i="18" s="1"/>
  <c r="I20" i="18" s="1"/>
  <c r="K24" i="6" s="1"/>
  <c r="L13" i="18"/>
  <c r="O13" i="18" s="1"/>
  <c r="H13" i="18" s="1"/>
  <c r="I13" i="18" s="1"/>
  <c r="K22" i="6" s="1"/>
  <c r="L6" i="18"/>
  <c r="O6" i="18" s="1"/>
  <c r="H6" i="18" s="1"/>
  <c r="I6" i="18" s="1"/>
  <c r="K18" i="6" s="1"/>
  <c r="L22" i="18"/>
  <c r="O22" i="18" s="1"/>
  <c r="H22" i="18" s="1"/>
  <c r="I22" i="18" s="1"/>
  <c r="K15" i="6" s="1"/>
  <c r="L15" i="18"/>
  <c r="O15" i="18" s="1"/>
  <c r="H15" i="18" s="1"/>
  <c r="I15" i="18" s="1"/>
  <c r="K19" i="6" s="1"/>
  <c r="L24" i="18"/>
  <c r="L26" i="18"/>
  <c r="L28" i="18"/>
  <c r="L8" i="18"/>
  <c r="O8" i="18" s="1"/>
  <c r="H8" i="18" s="1"/>
  <c r="I8" i="18" s="1"/>
  <c r="K5" i="6" s="1"/>
  <c r="L17" i="18"/>
  <c r="O17" i="18" s="1"/>
  <c r="H17" i="18" s="1"/>
  <c r="L10" i="18"/>
  <c r="O10" i="18" s="1"/>
  <c r="H10" i="18" s="1"/>
  <c r="I10" i="18" s="1"/>
  <c r="K3" i="6" s="1"/>
  <c r="L19" i="18"/>
  <c r="O19" i="18" s="1"/>
  <c r="H19" i="18" s="1"/>
  <c r="I19" i="18" s="1"/>
  <c r="K4" i="6" s="1"/>
  <c r="L12" i="18"/>
  <c r="Q11" i="18" s="1"/>
  <c r="L21" i="18"/>
  <c r="O21" i="18" s="1"/>
  <c r="H21" i="18" s="1"/>
  <c r="I21" i="18" s="1"/>
  <c r="K14" i="6" s="1"/>
  <c r="L14" i="18"/>
  <c r="O14" i="18" s="1"/>
  <c r="H14" i="18" s="1"/>
  <c r="I14" i="18" s="1"/>
  <c r="K21" i="6" s="1"/>
  <c r="L7" i="18"/>
  <c r="O7" i="18" s="1"/>
  <c r="H7" i="18" s="1"/>
  <c r="I7" i="18" s="1"/>
  <c r="K12" i="6" s="1"/>
  <c r="L23" i="18"/>
  <c r="L25" i="18"/>
  <c r="L27" i="18"/>
  <c r="L29" i="18"/>
  <c r="L16" i="18"/>
  <c r="O16" i="18" s="1"/>
  <c r="H16" i="18" s="1"/>
  <c r="I16" i="18" s="1"/>
  <c r="K6" i="6" s="1"/>
  <c r="L9" i="18"/>
  <c r="O9" i="18" s="1"/>
  <c r="H9" i="18" s="1"/>
  <c r="I9" i="18" s="1"/>
  <c r="K17" i="6" s="1"/>
  <c r="U10" i="19" l="1"/>
  <c r="R11" i="19"/>
  <c r="S11" i="19"/>
  <c r="T12" i="19"/>
  <c r="Q28" i="19"/>
  <c r="S27" i="19"/>
  <c r="O13" i="19"/>
  <c r="H13" i="19" s="1"/>
  <c r="I13" i="19" s="1"/>
  <c r="L8" i="6" s="1"/>
  <c r="Q12" i="19"/>
  <c r="U12" i="19"/>
  <c r="T13" i="19"/>
  <c r="S12" i="19"/>
  <c r="R12" i="19"/>
  <c r="T11" i="19"/>
  <c r="T10" i="19"/>
  <c r="U11" i="19"/>
  <c r="R19" i="19"/>
  <c r="V11" i="19"/>
  <c r="Q19" i="19"/>
  <c r="Q13" i="19"/>
  <c r="S10" i="19"/>
  <c r="W10" i="19"/>
  <c r="R13" i="19"/>
  <c r="X12" i="19"/>
  <c r="W27" i="19"/>
  <c r="U26" i="19"/>
  <c r="Q27" i="19"/>
  <c r="X28" i="19"/>
  <c r="U27" i="19"/>
  <c r="V26" i="19"/>
  <c r="X26" i="19"/>
  <c r="S28" i="19"/>
  <c r="V23" i="19"/>
  <c r="W28" i="19"/>
  <c r="X27" i="19"/>
  <c r="X29" i="19"/>
  <c r="W26" i="19"/>
  <c r="T27" i="19"/>
  <c r="S25" i="19"/>
  <c r="S26" i="19"/>
  <c r="S29" i="19"/>
  <c r="R26" i="19"/>
  <c r="T28" i="19"/>
  <c r="R23" i="19"/>
  <c r="T21" i="19"/>
  <c r="W24" i="19"/>
  <c r="T25" i="19"/>
  <c r="S24" i="19"/>
  <c r="T24" i="19"/>
  <c r="S23" i="19"/>
  <c r="W25" i="19"/>
  <c r="Q25" i="19"/>
  <c r="U24" i="19"/>
  <c r="Q24" i="19"/>
  <c r="T23" i="19"/>
  <c r="V25" i="19"/>
  <c r="R24" i="19"/>
  <c r="U28" i="19"/>
  <c r="X24" i="19"/>
  <c r="Q29" i="19"/>
  <c r="U25" i="19"/>
  <c r="U23" i="19"/>
  <c r="R25" i="19"/>
  <c r="V28" i="19"/>
  <c r="T29" i="19"/>
  <c r="I16" i="19"/>
  <c r="L4" i="6" s="1"/>
  <c r="X13" i="19"/>
  <c r="Q20" i="19"/>
  <c r="S15" i="19"/>
  <c r="T26" i="19"/>
  <c r="W23" i="19"/>
  <c r="T16" i="19"/>
  <c r="V24" i="19"/>
  <c r="V14" i="19"/>
  <c r="X25" i="19"/>
  <c r="X23" i="19"/>
  <c r="W29" i="19"/>
  <c r="V27" i="19"/>
  <c r="V29" i="19"/>
  <c r="W16" i="19"/>
  <c r="U29" i="19"/>
  <c r="U21" i="19"/>
  <c r="R28" i="19"/>
  <c r="R27" i="19"/>
  <c r="R11" i="18"/>
  <c r="G17" i="18"/>
  <c r="I17" i="18" s="1"/>
  <c r="K23" i="6" s="1"/>
  <c r="O12" i="18"/>
  <c r="H12" i="18" s="1"/>
  <c r="I12" i="18" s="1"/>
  <c r="K9" i="6" s="1"/>
  <c r="V11" i="18"/>
  <c r="T11" i="18"/>
  <c r="R7" i="19"/>
  <c r="O9" i="19"/>
  <c r="H9" i="19" s="1"/>
  <c r="I9" i="19" s="1"/>
  <c r="L22" i="6" s="1"/>
  <c r="W19" i="19"/>
  <c r="T17" i="19"/>
  <c r="O18" i="19"/>
  <c r="H18" i="19" s="1"/>
  <c r="I18" i="19" s="1"/>
  <c r="L21" i="6" s="1"/>
  <c r="W21" i="19"/>
  <c r="T19" i="19"/>
  <c r="Q21" i="19"/>
  <c r="R21" i="19"/>
  <c r="S21" i="19"/>
  <c r="U19" i="19"/>
  <c r="T20" i="19"/>
  <c r="X16" i="19"/>
  <c r="S19" i="19"/>
  <c r="V21" i="19"/>
  <c r="U7" i="19"/>
  <c r="Q17" i="19"/>
  <c r="R16" i="19"/>
  <c r="U13" i="19"/>
  <c r="V12" i="19"/>
  <c r="W13" i="19"/>
  <c r="S7" i="19"/>
  <c r="V15" i="19"/>
  <c r="V13" i="19"/>
  <c r="W8" i="19"/>
  <c r="S8" i="19"/>
  <c r="T14" i="19"/>
  <c r="V7" i="19"/>
  <c r="V9" i="19"/>
  <c r="W7" i="19"/>
  <c r="W9" i="19"/>
  <c r="S9" i="19"/>
  <c r="R9" i="19"/>
  <c r="Q9" i="19"/>
  <c r="X9" i="19"/>
  <c r="U9" i="19"/>
  <c r="T9" i="19"/>
  <c r="X14" i="19"/>
  <c r="V16" i="19"/>
  <c r="W18" i="19"/>
  <c r="V18" i="19"/>
  <c r="U18" i="19"/>
  <c r="T18" i="19"/>
  <c r="S18" i="19"/>
  <c r="R18" i="19"/>
  <c r="Q18" i="19"/>
  <c r="X18" i="19"/>
  <c r="Q8" i="19"/>
  <c r="U17" i="19"/>
  <c r="V8" i="19"/>
  <c r="U16" i="19"/>
  <c r="R8" i="19"/>
  <c r="X19" i="19"/>
  <c r="S17" i="19"/>
  <c r="V17" i="19"/>
  <c r="X7" i="19"/>
  <c r="T8" i="19"/>
  <c r="U14" i="19"/>
  <c r="X17" i="19"/>
  <c r="U8" i="19"/>
  <c r="X11" i="19"/>
  <c r="W17" i="19"/>
  <c r="W14" i="19"/>
  <c r="S16" i="19"/>
  <c r="U15" i="19"/>
  <c r="X8" i="19"/>
  <c r="X15" i="19"/>
  <c r="X20" i="19"/>
  <c r="R17" i="19"/>
  <c r="W12" i="19"/>
  <c r="W11" i="19"/>
  <c r="T15" i="19"/>
  <c r="W15" i="19"/>
  <c r="V22" i="19"/>
  <c r="T22" i="19"/>
  <c r="Q22" i="19"/>
  <c r="W22" i="19"/>
  <c r="U22" i="19"/>
  <c r="W20" i="19"/>
  <c r="U20" i="19"/>
  <c r="S20" i="19"/>
  <c r="R20" i="19"/>
  <c r="X22" i="19"/>
  <c r="V20" i="19"/>
  <c r="S22" i="19"/>
  <c r="R22" i="19"/>
  <c r="X21" i="19"/>
  <c r="T7" i="19"/>
  <c r="X10" i="19"/>
  <c r="V19" i="19"/>
  <c r="X26" i="18"/>
  <c r="W26" i="18"/>
  <c r="V26" i="18"/>
  <c r="U26" i="18"/>
  <c r="T26" i="18"/>
  <c r="S26" i="18"/>
  <c r="R26" i="18"/>
  <c r="Q26" i="18"/>
  <c r="Q16" i="18"/>
  <c r="X16" i="18"/>
  <c r="W16" i="18"/>
  <c r="V16" i="18"/>
  <c r="U16" i="18"/>
  <c r="T16" i="18"/>
  <c r="S16" i="18"/>
  <c r="R16" i="18"/>
  <c r="X13" i="18"/>
  <c r="W13" i="18"/>
  <c r="S13" i="18"/>
  <c r="V13" i="18"/>
  <c r="U13" i="18"/>
  <c r="T13" i="18"/>
  <c r="R13" i="18"/>
  <c r="Q13" i="18"/>
  <c r="X24" i="18"/>
  <c r="W24" i="18"/>
  <c r="V24" i="18"/>
  <c r="U24" i="18"/>
  <c r="T24" i="18"/>
  <c r="Q24" i="18"/>
  <c r="S24" i="18"/>
  <c r="R24" i="18"/>
  <c r="X7" i="18"/>
  <c r="W7" i="18"/>
  <c r="V7" i="18"/>
  <c r="U7" i="18"/>
  <c r="Q7" i="18"/>
  <c r="T7" i="18"/>
  <c r="S7" i="18"/>
  <c r="R7" i="18"/>
  <c r="V19" i="18"/>
  <c r="T19" i="18"/>
  <c r="S19" i="18"/>
  <c r="R19" i="18"/>
  <c r="Q19" i="18"/>
  <c r="U19" i="18"/>
  <c r="X19" i="18"/>
  <c r="W19" i="18"/>
  <c r="W9" i="18"/>
  <c r="X9" i="18"/>
  <c r="V9" i="18"/>
  <c r="U9" i="18"/>
  <c r="T9" i="18"/>
  <c r="S9" i="18"/>
  <c r="R9" i="18"/>
  <c r="Q9" i="18"/>
  <c r="R29" i="18"/>
  <c r="Q29" i="18"/>
  <c r="X29" i="18"/>
  <c r="W29" i="18"/>
  <c r="V29" i="18"/>
  <c r="U29" i="18"/>
  <c r="T29" i="18"/>
  <c r="S29" i="18"/>
  <c r="R25" i="18"/>
  <c r="Q25" i="18"/>
  <c r="X25" i="18"/>
  <c r="W25" i="18"/>
  <c r="V25" i="18"/>
  <c r="U25" i="18"/>
  <c r="T25" i="18"/>
  <c r="S25" i="18"/>
  <c r="X15" i="18"/>
  <c r="W15" i="18"/>
  <c r="V15" i="18"/>
  <c r="U15" i="18"/>
  <c r="Q15" i="18"/>
  <c r="T15" i="18"/>
  <c r="S15" i="18"/>
  <c r="R15" i="18"/>
  <c r="X20" i="18"/>
  <c r="W20" i="18"/>
  <c r="V20" i="18"/>
  <c r="U20" i="18"/>
  <c r="T20" i="18"/>
  <c r="S20" i="18"/>
  <c r="R20" i="18"/>
  <c r="Q20" i="18"/>
  <c r="S14" i="18"/>
  <c r="Q14" i="18"/>
  <c r="X14" i="18"/>
  <c r="W14" i="18"/>
  <c r="V14" i="18"/>
  <c r="R14" i="18"/>
  <c r="U14" i="18"/>
  <c r="T14" i="18"/>
  <c r="T21" i="18"/>
  <c r="R21" i="18"/>
  <c r="Q21" i="18"/>
  <c r="X21" i="18"/>
  <c r="S21" i="18"/>
  <c r="W21" i="18"/>
  <c r="V21" i="18"/>
  <c r="U21" i="18"/>
  <c r="W10" i="18"/>
  <c r="V10" i="18"/>
  <c r="U10" i="18"/>
  <c r="T10" i="18"/>
  <c r="S10" i="18"/>
  <c r="R10" i="18"/>
  <c r="Q10" i="18"/>
  <c r="X10" i="18"/>
  <c r="X22" i="18"/>
  <c r="W22" i="18"/>
  <c r="V22" i="18"/>
  <c r="U22" i="18"/>
  <c r="T22" i="18"/>
  <c r="S22" i="18"/>
  <c r="R22" i="18"/>
  <c r="Q22" i="18"/>
  <c r="R27" i="18"/>
  <c r="Q27" i="18"/>
  <c r="X27" i="18"/>
  <c r="W27" i="18"/>
  <c r="V27" i="18"/>
  <c r="U27" i="18"/>
  <c r="T27" i="18"/>
  <c r="S27" i="18"/>
  <c r="R23" i="18"/>
  <c r="X23" i="18"/>
  <c r="W23" i="18"/>
  <c r="V23" i="18"/>
  <c r="U23" i="18"/>
  <c r="T23" i="18"/>
  <c r="S23" i="18"/>
  <c r="Q23" i="18"/>
  <c r="V18" i="18"/>
  <c r="X18" i="18"/>
  <c r="W18" i="18"/>
  <c r="U18" i="18"/>
  <c r="T18" i="18"/>
  <c r="S18" i="18"/>
  <c r="R18" i="18"/>
  <c r="Q18" i="18"/>
  <c r="U12" i="18"/>
  <c r="S12" i="18"/>
  <c r="R12" i="18"/>
  <c r="Q12" i="18"/>
  <c r="X12" i="18"/>
  <c r="W12" i="18"/>
  <c r="T12" i="18"/>
  <c r="V12" i="18"/>
  <c r="S11" i="18"/>
  <c r="X17" i="18"/>
  <c r="V17" i="18"/>
  <c r="U17" i="18"/>
  <c r="T17" i="18"/>
  <c r="S17" i="18"/>
  <c r="R17" i="18"/>
  <c r="Q17" i="18"/>
  <c r="W17" i="18"/>
  <c r="W11" i="18"/>
  <c r="W8" i="18"/>
  <c r="V8" i="18"/>
  <c r="U8" i="18"/>
  <c r="T8" i="18"/>
  <c r="S8" i="18"/>
  <c r="R8" i="18"/>
  <c r="Q8" i="18"/>
  <c r="X8" i="18"/>
  <c r="X11" i="18"/>
  <c r="X28" i="18"/>
  <c r="W28" i="18"/>
  <c r="V28" i="18"/>
  <c r="U28" i="18"/>
  <c r="T28" i="18"/>
  <c r="S28" i="18"/>
  <c r="R28" i="18"/>
  <c r="Q28" i="18"/>
  <c r="U11" i="18"/>
  <c r="AP4" i="16" l="1"/>
  <c r="AO4" i="16"/>
  <c r="AN4" i="16"/>
  <c r="AM4" i="16"/>
  <c r="AL4" i="16"/>
  <c r="AK4" i="16"/>
  <c r="AJ4" i="16"/>
  <c r="K4" i="17"/>
  <c r="L23" i="17" s="1"/>
  <c r="O23" i="17" s="1"/>
  <c r="H23" i="17" s="1"/>
  <c r="A2" i="17"/>
  <c r="K4" i="16"/>
  <c r="A2" i="16"/>
  <c r="I6" i="2"/>
  <c r="I21" i="2"/>
  <c r="I7" i="2"/>
  <c r="I19" i="2"/>
  <c r="I23" i="2"/>
  <c r="I25" i="2"/>
  <c r="I17" i="2"/>
  <c r="I26" i="2"/>
  <c r="I6" i="6"/>
  <c r="I20" i="6"/>
  <c r="I7" i="6"/>
  <c r="I16" i="6"/>
  <c r="I23" i="6"/>
  <c r="I19" i="6"/>
  <c r="I26" i="6"/>
  <c r="I25" i="6"/>
  <c r="AH29" i="17"/>
  <c r="AG29" i="17"/>
  <c r="AF29" i="17"/>
  <c r="AE29" i="17"/>
  <c r="AD29" i="17"/>
  <c r="AC29" i="17"/>
  <c r="AB29" i="17"/>
  <c r="AA29" i="17"/>
  <c r="Z29" i="17"/>
  <c r="Y29" i="17"/>
  <c r="O29" i="17"/>
  <c r="N29" i="17"/>
  <c r="L29" i="17"/>
  <c r="R29" i="17" s="1"/>
  <c r="H29" i="17"/>
  <c r="G29" i="17"/>
  <c r="AH28" i="17"/>
  <c r="AG28" i="17"/>
  <c r="AF28" i="17"/>
  <c r="AE28" i="17"/>
  <c r="AD28" i="17"/>
  <c r="AC28" i="17"/>
  <c r="AB28" i="17"/>
  <c r="AA28" i="17"/>
  <c r="Z28" i="17"/>
  <c r="Y28" i="17"/>
  <c r="O28" i="17"/>
  <c r="N28" i="17"/>
  <c r="H28" i="17"/>
  <c r="G28" i="17"/>
  <c r="AH27" i="17"/>
  <c r="AG27" i="17"/>
  <c r="AF27" i="17"/>
  <c r="AE27" i="17"/>
  <c r="AD27" i="17"/>
  <c r="AC27" i="17"/>
  <c r="AB27" i="17"/>
  <c r="AA27" i="17"/>
  <c r="Z27" i="17"/>
  <c r="Y27" i="17"/>
  <c r="O27" i="17"/>
  <c r="N27" i="17"/>
  <c r="H27" i="17"/>
  <c r="G27" i="17"/>
  <c r="AH26" i="17"/>
  <c r="AG26" i="17"/>
  <c r="AF26" i="17"/>
  <c r="AE26" i="17"/>
  <c r="AD26" i="17"/>
  <c r="AC26" i="17"/>
  <c r="AB26" i="17"/>
  <c r="AA26" i="17"/>
  <c r="Z26" i="17"/>
  <c r="Y26" i="17"/>
  <c r="O26" i="17"/>
  <c r="N26" i="17"/>
  <c r="H26" i="17"/>
  <c r="G26" i="17"/>
  <c r="AH25" i="17"/>
  <c r="AG25" i="17"/>
  <c r="AF25" i="17"/>
  <c r="AE25" i="17"/>
  <c r="AD25" i="17"/>
  <c r="AC25" i="17"/>
  <c r="AB25" i="17"/>
  <c r="AA25" i="17"/>
  <c r="Z25" i="17"/>
  <c r="Y25" i="17"/>
  <c r="O25" i="17"/>
  <c r="N25" i="17"/>
  <c r="H25" i="17"/>
  <c r="G25" i="17"/>
  <c r="AH24" i="17"/>
  <c r="AG24" i="17"/>
  <c r="AF24" i="17"/>
  <c r="AE24" i="17"/>
  <c r="AD24" i="17"/>
  <c r="AC24" i="17"/>
  <c r="AB24" i="17"/>
  <c r="AA24" i="17"/>
  <c r="Z24" i="17"/>
  <c r="Y24" i="17"/>
  <c r="N24" i="17"/>
  <c r="H24" i="17"/>
  <c r="G24" i="17"/>
  <c r="AH23" i="17"/>
  <c r="AG23" i="17"/>
  <c r="AF23" i="17"/>
  <c r="AE23" i="17"/>
  <c r="AD23" i="17"/>
  <c r="AC23" i="17"/>
  <c r="AB23" i="17"/>
  <c r="AA23" i="17"/>
  <c r="Z23" i="17"/>
  <c r="Y23" i="17"/>
  <c r="N23" i="17"/>
  <c r="F23" i="17" s="1"/>
  <c r="J17" i="2" s="1"/>
  <c r="G23" i="17"/>
  <c r="AH22" i="17"/>
  <c r="AG22" i="17"/>
  <c r="AF22" i="17"/>
  <c r="AE22" i="17"/>
  <c r="AD22" i="17"/>
  <c r="AC22" i="17"/>
  <c r="AB22" i="17"/>
  <c r="AA22" i="17"/>
  <c r="Z22" i="17"/>
  <c r="Y22" i="17"/>
  <c r="N22" i="17"/>
  <c r="F22" i="17" s="1"/>
  <c r="J22" i="2" s="1"/>
  <c r="G22" i="17"/>
  <c r="AH21" i="17"/>
  <c r="AG21" i="17"/>
  <c r="AF21" i="17"/>
  <c r="AE21" i="17"/>
  <c r="AD21" i="17"/>
  <c r="AC21" i="17"/>
  <c r="AB21" i="17"/>
  <c r="AA21" i="17"/>
  <c r="Z21" i="17"/>
  <c r="Y21" i="17"/>
  <c r="N21" i="17"/>
  <c r="F21" i="17" s="1"/>
  <c r="J24" i="2" s="1"/>
  <c r="G21" i="17"/>
  <c r="AH20" i="17"/>
  <c r="AG20" i="17"/>
  <c r="AF20" i="17"/>
  <c r="AE20" i="17"/>
  <c r="AD20" i="17"/>
  <c r="AC20" i="17"/>
  <c r="AB20" i="17"/>
  <c r="AA20" i="17"/>
  <c r="Z20" i="17"/>
  <c r="Y20" i="17"/>
  <c r="N20" i="17"/>
  <c r="F20" i="17" s="1"/>
  <c r="J4" i="2" s="1"/>
  <c r="G20" i="17"/>
  <c r="AH19" i="17"/>
  <c r="AG19" i="17"/>
  <c r="AF19" i="17"/>
  <c r="AE19" i="17"/>
  <c r="AD19" i="17"/>
  <c r="AC19" i="17"/>
  <c r="AB19" i="17"/>
  <c r="AA19" i="17"/>
  <c r="Z19" i="17"/>
  <c r="Y19" i="17"/>
  <c r="N19" i="17"/>
  <c r="F19" i="17" s="1"/>
  <c r="J9" i="2" s="1"/>
  <c r="G19" i="17"/>
  <c r="AH18" i="17"/>
  <c r="AG18" i="17"/>
  <c r="AF18" i="17"/>
  <c r="AE18" i="17"/>
  <c r="AD18" i="17"/>
  <c r="AC18" i="17"/>
  <c r="AB18" i="17"/>
  <c r="AA18" i="17"/>
  <c r="Z18" i="17"/>
  <c r="Y18" i="17"/>
  <c r="N18" i="17"/>
  <c r="F18" i="17" s="1"/>
  <c r="J6" i="2" s="1"/>
  <c r="G18" i="17"/>
  <c r="AH17" i="17"/>
  <c r="AG17" i="17"/>
  <c r="AF17" i="17"/>
  <c r="AE17" i="17"/>
  <c r="AD17" i="17"/>
  <c r="AC17" i="17"/>
  <c r="AB17" i="17"/>
  <c r="AA17" i="17"/>
  <c r="Z17" i="17"/>
  <c r="Y17" i="17"/>
  <c r="N17" i="17"/>
  <c r="F17" i="17" s="1"/>
  <c r="J5" i="2" s="1"/>
  <c r="G17" i="17"/>
  <c r="AH16" i="17"/>
  <c r="AG16" i="17"/>
  <c r="AF16" i="17"/>
  <c r="AE16" i="17"/>
  <c r="AD16" i="17"/>
  <c r="AC16" i="17"/>
  <c r="AB16" i="17"/>
  <c r="AA16" i="17"/>
  <c r="Z16" i="17"/>
  <c r="Y16" i="17"/>
  <c r="N16" i="17"/>
  <c r="F16" i="17" s="1"/>
  <c r="J23" i="2" s="1"/>
  <c r="G16" i="17"/>
  <c r="AH15" i="17"/>
  <c r="AG15" i="17"/>
  <c r="AF15" i="17"/>
  <c r="AE15" i="17"/>
  <c r="AD15" i="17"/>
  <c r="AC15" i="17"/>
  <c r="AB15" i="17"/>
  <c r="AA15" i="17"/>
  <c r="Z15" i="17"/>
  <c r="Y15" i="17"/>
  <c r="N15" i="17"/>
  <c r="F15" i="17" s="1"/>
  <c r="J18" i="2" s="1"/>
  <c r="AH14" i="17"/>
  <c r="AG14" i="17"/>
  <c r="AF14" i="17"/>
  <c r="AE14" i="17"/>
  <c r="AD14" i="17"/>
  <c r="AC14" i="17"/>
  <c r="AB14" i="17"/>
  <c r="AA14" i="17"/>
  <c r="Z14" i="17"/>
  <c r="Y14" i="17"/>
  <c r="N14" i="17"/>
  <c r="F14" i="17" s="1"/>
  <c r="J11" i="2" s="1"/>
  <c r="G14" i="17"/>
  <c r="AH13" i="17"/>
  <c r="AG13" i="17"/>
  <c r="AF13" i="17"/>
  <c r="AE13" i="17"/>
  <c r="AD13" i="17"/>
  <c r="AC13" i="17"/>
  <c r="AB13" i="17"/>
  <c r="AA13" i="17"/>
  <c r="Z13" i="17"/>
  <c r="Y13" i="17"/>
  <c r="N13" i="17"/>
  <c r="F13" i="17" s="1"/>
  <c r="J21" i="2" s="1"/>
  <c r="G13" i="17"/>
  <c r="AH12" i="17"/>
  <c r="AG12" i="17"/>
  <c r="AF12" i="17"/>
  <c r="AE12" i="17"/>
  <c r="AD12" i="17"/>
  <c r="AC12" i="17"/>
  <c r="AB12" i="17"/>
  <c r="AA12" i="17"/>
  <c r="Z12" i="17"/>
  <c r="Y12" i="17"/>
  <c r="N12" i="17"/>
  <c r="F12" i="17" s="1"/>
  <c r="J16" i="2" s="1"/>
  <c r="G12" i="17"/>
  <c r="AH11" i="17"/>
  <c r="AG11" i="17"/>
  <c r="AF11" i="17"/>
  <c r="AE11" i="17"/>
  <c r="AD11" i="17"/>
  <c r="AC11" i="17"/>
  <c r="AB11" i="17"/>
  <c r="AA11" i="17"/>
  <c r="Z11" i="17"/>
  <c r="Y11" i="17"/>
  <c r="N11" i="17"/>
  <c r="F11" i="17" s="1"/>
  <c r="J8" i="2" s="1"/>
  <c r="G11" i="17"/>
  <c r="AH10" i="17"/>
  <c r="AG10" i="17"/>
  <c r="AF10" i="17"/>
  <c r="AE10" i="17"/>
  <c r="AD10" i="17"/>
  <c r="AC10" i="17"/>
  <c r="AB10" i="17"/>
  <c r="AA10" i="17"/>
  <c r="Z10" i="17"/>
  <c r="Y10" i="17"/>
  <c r="N10" i="17"/>
  <c r="F10" i="17" s="1"/>
  <c r="J14" i="2" s="1"/>
  <c r="G10" i="17"/>
  <c r="AH9" i="17"/>
  <c r="AG9" i="17"/>
  <c r="AF9" i="17"/>
  <c r="AE9" i="17"/>
  <c r="AD9" i="17"/>
  <c r="AC9" i="17"/>
  <c r="AB9" i="17"/>
  <c r="AA9" i="17"/>
  <c r="Z9" i="17"/>
  <c r="Y9" i="17"/>
  <c r="N9" i="17"/>
  <c r="F9" i="17" s="1"/>
  <c r="J10" i="2" s="1"/>
  <c r="G9" i="17"/>
  <c r="AH8" i="17"/>
  <c r="AG8" i="17"/>
  <c r="AF8" i="17"/>
  <c r="AE8" i="17"/>
  <c r="AD8" i="17"/>
  <c r="AC8" i="17"/>
  <c r="AB8" i="17"/>
  <c r="AA8" i="17"/>
  <c r="Z8" i="17"/>
  <c r="Y8" i="17"/>
  <c r="N8" i="17"/>
  <c r="F8" i="17" s="1"/>
  <c r="J12" i="2" s="1"/>
  <c r="G8" i="17"/>
  <c r="AH7" i="17"/>
  <c r="AG7" i="17"/>
  <c r="AF7" i="17"/>
  <c r="AE7" i="17"/>
  <c r="AD7" i="17"/>
  <c r="AC7" i="17"/>
  <c r="AB7" i="17"/>
  <c r="AA7" i="17"/>
  <c r="Z7" i="17"/>
  <c r="Y7" i="17"/>
  <c r="N7" i="17"/>
  <c r="F7" i="17" s="1"/>
  <c r="J20" i="2" s="1"/>
  <c r="G7" i="17"/>
  <c r="Z6" i="17"/>
  <c r="Y6" i="17"/>
  <c r="N6" i="17"/>
  <c r="F6" i="17" s="1"/>
  <c r="J7" i="2" s="1"/>
  <c r="G6" i="17"/>
  <c r="L20" i="17" l="1"/>
  <c r="O20" i="17" s="1"/>
  <c r="H20" i="17" s="1"/>
  <c r="I20" i="17" s="1"/>
  <c r="J5" i="6" s="1"/>
  <c r="L7" i="17"/>
  <c r="O7" i="17" s="1"/>
  <c r="H7" i="17" s="1"/>
  <c r="I7" i="17" s="1"/>
  <c r="J22" i="6" s="1"/>
  <c r="L14" i="17"/>
  <c r="O14" i="17" s="1"/>
  <c r="H14" i="17" s="1"/>
  <c r="I14" i="17" s="1"/>
  <c r="J11" i="6" s="1"/>
  <c r="L13" i="17"/>
  <c r="O13" i="17" s="1"/>
  <c r="H13" i="17" s="1"/>
  <c r="I13" i="17" s="1"/>
  <c r="J20" i="6" s="1"/>
  <c r="L9" i="17"/>
  <c r="O9" i="17" s="1"/>
  <c r="H9" i="17" s="1"/>
  <c r="L16" i="17"/>
  <c r="O16" i="17" s="1"/>
  <c r="H16" i="17" s="1"/>
  <c r="I16" i="17" s="1"/>
  <c r="J23" i="6" s="1"/>
  <c r="L22" i="17"/>
  <c r="O22" i="17" s="1"/>
  <c r="H22" i="17" s="1"/>
  <c r="I22" i="17" s="1"/>
  <c r="J21" i="6" s="1"/>
  <c r="L10" i="17"/>
  <c r="O10" i="17" s="1"/>
  <c r="H10" i="17" s="1"/>
  <c r="I10" i="17" s="1"/>
  <c r="J15" i="6" s="1"/>
  <c r="L15" i="17"/>
  <c r="O15" i="17" s="1"/>
  <c r="H15" i="17" s="1"/>
  <c r="L6" i="17"/>
  <c r="O6" i="17" s="1"/>
  <c r="H6" i="17" s="1"/>
  <c r="I6" i="17" s="1"/>
  <c r="J7" i="6" s="1"/>
  <c r="L8" i="17"/>
  <c r="O8" i="17" s="1"/>
  <c r="H8" i="17" s="1"/>
  <c r="I8" i="17" s="1"/>
  <c r="J14" i="6" s="1"/>
  <c r="L21" i="17"/>
  <c r="O21" i="17" s="1"/>
  <c r="H21" i="17" s="1"/>
  <c r="I21" i="17" s="1"/>
  <c r="J24" i="6" s="1"/>
  <c r="L19" i="17"/>
  <c r="O19" i="17" s="1"/>
  <c r="H19" i="17" s="1"/>
  <c r="I19" i="17" s="1"/>
  <c r="J10" i="6" s="1"/>
  <c r="L27" i="17"/>
  <c r="L26" i="17"/>
  <c r="L12" i="17"/>
  <c r="G15" i="17" s="1"/>
  <c r="L18" i="17"/>
  <c r="L25" i="17"/>
  <c r="L28" i="17"/>
  <c r="V28" i="17" s="1"/>
  <c r="L11" i="17"/>
  <c r="O11" i="17" s="1"/>
  <c r="H11" i="17" s="1"/>
  <c r="I11" i="17" s="1"/>
  <c r="J8" i="6" s="1"/>
  <c r="L17" i="17"/>
  <c r="O17" i="17" s="1"/>
  <c r="H17" i="17" s="1"/>
  <c r="I17" i="17" s="1"/>
  <c r="J4" i="6" s="1"/>
  <c r="L24" i="17"/>
  <c r="O24" i="17" s="1"/>
  <c r="I28" i="17"/>
  <c r="W29" i="17"/>
  <c r="V29" i="17"/>
  <c r="I24" i="17"/>
  <c r="I27" i="17"/>
  <c r="I23" i="17"/>
  <c r="J19" i="6" s="1"/>
  <c r="I9" i="17"/>
  <c r="J9" i="6" s="1"/>
  <c r="I29" i="17"/>
  <c r="I25" i="17"/>
  <c r="S29" i="17"/>
  <c r="T29" i="17"/>
  <c r="I26" i="17"/>
  <c r="U29" i="17"/>
  <c r="X29" i="17"/>
  <c r="Q29" i="17"/>
  <c r="Q19" i="17" l="1"/>
  <c r="S28" i="17"/>
  <c r="S7" i="17"/>
  <c r="R22" i="17"/>
  <c r="T28" i="17"/>
  <c r="Q22" i="17"/>
  <c r="R7" i="17"/>
  <c r="R9" i="17"/>
  <c r="X24" i="17"/>
  <c r="Q24" i="17"/>
  <c r="W17" i="17"/>
  <c r="W28" i="17"/>
  <c r="Q13" i="17"/>
  <c r="Q23" i="17"/>
  <c r="Q10" i="17"/>
  <c r="S8" i="17"/>
  <c r="X9" i="17"/>
  <c r="R11" i="17"/>
  <c r="S12" i="17"/>
  <c r="R12" i="17"/>
  <c r="V12" i="17"/>
  <c r="U10" i="17"/>
  <c r="Q17" i="17"/>
  <c r="T20" i="17"/>
  <c r="R10" i="17"/>
  <c r="T9" i="17"/>
  <c r="R16" i="17"/>
  <c r="Q15" i="17"/>
  <c r="W10" i="17"/>
  <c r="U13" i="17"/>
  <c r="X16" i="17"/>
  <c r="S13" i="17"/>
  <c r="X10" i="17"/>
  <c r="S11" i="17"/>
  <c r="T11" i="17"/>
  <c r="U12" i="17"/>
  <c r="V7" i="17"/>
  <c r="R8" i="17"/>
  <c r="V13" i="17"/>
  <c r="Q11" i="17"/>
  <c r="R13" i="17"/>
  <c r="S15" i="17"/>
  <c r="T10" i="17"/>
  <c r="I15" i="17"/>
  <c r="J17" i="6" s="1"/>
  <c r="S20" i="17"/>
  <c r="U11" i="17"/>
  <c r="W9" i="17"/>
  <c r="V9" i="17"/>
  <c r="Q16" i="17"/>
  <c r="U9" i="17"/>
  <c r="U16" i="17"/>
  <c r="T7" i="17"/>
  <c r="U28" i="17"/>
  <c r="V25" i="17"/>
  <c r="X20" i="17"/>
  <c r="U18" i="17"/>
  <c r="R23" i="17"/>
  <c r="U27" i="17"/>
  <c r="W14" i="17"/>
  <c r="U17" i="17"/>
  <c r="Q28" i="17"/>
  <c r="O18" i="17"/>
  <c r="H18" i="17" s="1"/>
  <c r="I18" i="17" s="1"/>
  <c r="J6" i="6" s="1"/>
  <c r="R14" i="17"/>
  <c r="R15" i="17"/>
  <c r="Q14" i="17"/>
  <c r="U19" i="17"/>
  <c r="R28" i="17"/>
  <c r="Q9" i="17"/>
  <c r="X28" i="17"/>
  <c r="S22" i="17"/>
  <c r="T14" i="17"/>
  <c r="W15" i="17"/>
  <c r="T12" i="17"/>
  <c r="Q12" i="17"/>
  <c r="T13" i="17"/>
  <c r="V10" i="17"/>
  <c r="S10" i="17"/>
  <c r="V11" i="17"/>
  <c r="S14" i="17"/>
  <c r="Q27" i="17"/>
  <c r="X12" i="17"/>
  <c r="V21" i="17"/>
  <c r="V26" i="17"/>
  <c r="V14" i="17"/>
  <c r="Q25" i="17"/>
  <c r="V8" i="17"/>
  <c r="X22" i="17"/>
  <c r="U26" i="17"/>
  <c r="S24" i="17"/>
  <c r="Q8" i="17"/>
  <c r="X21" i="17"/>
  <c r="V23" i="17"/>
  <c r="U25" i="17"/>
  <c r="U14" i="17"/>
  <c r="S26" i="17"/>
  <c r="W24" i="17"/>
  <c r="T8" i="17"/>
  <c r="Q21" i="17"/>
  <c r="U24" i="17"/>
  <c r="T22" i="17"/>
  <c r="Q20" i="17"/>
  <c r="W23" i="17"/>
  <c r="T27" i="17"/>
  <c r="Q26" i="17"/>
  <c r="R21" i="17"/>
  <c r="Q18" i="17"/>
  <c r="W22" i="17"/>
  <c r="W21" i="17"/>
  <c r="R18" i="17"/>
  <c r="W12" i="17"/>
  <c r="T23" i="17"/>
  <c r="S21" i="17"/>
  <c r="S19" i="17"/>
  <c r="V22" i="17"/>
  <c r="V20" i="17"/>
  <c r="S18" i="17"/>
  <c r="X25" i="17"/>
  <c r="U7" i="17"/>
  <c r="T25" i="17"/>
  <c r="T17" i="17"/>
  <c r="X8" i="17"/>
  <c r="R26" i="17"/>
  <c r="V24" i="17"/>
  <c r="X23" i="17"/>
  <c r="W16" i="17"/>
  <c r="X27" i="17"/>
  <c r="X26" i="17"/>
  <c r="R25" i="17"/>
  <c r="Q7" i="17"/>
  <c r="W19" i="17"/>
  <c r="X13" i="17"/>
  <c r="T26" i="17"/>
  <c r="R24" i="17"/>
  <c r="X7" i="17"/>
  <c r="S23" i="17"/>
  <c r="W27" i="17"/>
  <c r="R27" i="17"/>
  <c r="R17" i="17"/>
  <c r="U15" i="17"/>
  <c r="W13" i="17"/>
  <c r="W26" i="17"/>
  <c r="V19" i="17"/>
  <c r="X19" i="17"/>
  <c r="T16" i="17"/>
  <c r="V18" i="17"/>
  <c r="T24" i="17"/>
  <c r="T21" i="17"/>
  <c r="O12" i="17"/>
  <c r="H12" i="17" s="1"/>
  <c r="I12" i="17" s="1"/>
  <c r="J18" i="6" s="1"/>
  <c r="V15" i="17"/>
  <c r="V17" i="17"/>
  <c r="R20" i="17"/>
  <c r="W25" i="17"/>
  <c r="U22" i="17"/>
  <c r="U20" i="17"/>
  <c r="T18" i="17"/>
  <c r="S25" i="17"/>
  <c r="S9" i="17"/>
  <c r="U21" i="17"/>
  <c r="T19" i="17"/>
  <c r="X17" i="17"/>
  <c r="U23" i="17"/>
  <c r="S17" i="17"/>
  <c r="S27" i="17"/>
  <c r="X15" i="17"/>
  <c r="U8" i="17"/>
  <c r="V16" i="17"/>
  <c r="R19" i="17"/>
  <c r="T15" i="17"/>
  <c r="X14" i="17"/>
  <c r="W20" i="17"/>
  <c r="W18" i="17"/>
  <c r="X18" i="17"/>
  <c r="W8" i="17"/>
  <c r="X11" i="17"/>
  <c r="W7" i="17"/>
  <c r="W11" i="17"/>
  <c r="V27" i="17"/>
  <c r="S16" i="17"/>
  <c r="H21" i="2"/>
  <c r="H18" i="2"/>
  <c r="H24" i="2"/>
  <c r="H23" i="2"/>
  <c r="H25" i="2"/>
  <c r="H17" i="2"/>
  <c r="H26" i="2"/>
  <c r="H6" i="2"/>
  <c r="H6" i="6"/>
  <c r="H20" i="6"/>
  <c r="H17" i="6"/>
  <c r="H24" i="6"/>
  <c r="H23" i="6"/>
  <c r="H19" i="6"/>
  <c r="H26" i="6"/>
  <c r="H25" i="6"/>
  <c r="E22" i="3"/>
  <c r="E4" i="3"/>
  <c r="E21" i="3"/>
  <c r="E3" i="3"/>
  <c r="E6" i="3"/>
  <c r="E7" i="3"/>
  <c r="E14" i="3"/>
  <c r="E13" i="3"/>
  <c r="E8" i="3"/>
  <c r="E16" i="3"/>
  <c r="E5" i="3"/>
  <c r="E12" i="3"/>
  <c r="E25" i="3"/>
  <c r="E9" i="3"/>
  <c r="E11" i="3"/>
  <c r="E15" i="3"/>
  <c r="E20" i="3"/>
  <c r="E18" i="3"/>
  <c r="E26" i="3"/>
  <c r="E19" i="3"/>
  <c r="E24" i="3"/>
  <c r="E17" i="3"/>
  <c r="E23" i="3"/>
  <c r="E10" i="3"/>
  <c r="AH29" i="16"/>
  <c r="AG29" i="16"/>
  <c r="AF29" i="16"/>
  <c r="AE29" i="16"/>
  <c r="AD29" i="16"/>
  <c r="AC29" i="16"/>
  <c r="AB29" i="16"/>
  <c r="AA29" i="16"/>
  <c r="Z29" i="16"/>
  <c r="Y29" i="16"/>
  <c r="O29" i="16"/>
  <c r="N29" i="16"/>
  <c r="L29" i="16"/>
  <c r="R29" i="16" s="1"/>
  <c r="H29" i="16"/>
  <c r="G29" i="16"/>
  <c r="AH28" i="16"/>
  <c r="AG28" i="16"/>
  <c r="AF28" i="16"/>
  <c r="AE28" i="16"/>
  <c r="AD28" i="16"/>
  <c r="AC28" i="16"/>
  <c r="AB28" i="16"/>
  <c r="AA28" i="16"/>
  <c r="Z28" i="16"/>
  <c r="Y28" i="16"/>
  <c r="O28" i="16"/>
  <c r="N28" i="16"/>
  <c r="L28" i="16"/>
  <c r="H28" i="16"/>
  <c r="G28" i="16"/>
  <c r="AH27" i="16"/>
  <c r="AG27" i="16"/>
  <c r="AF27" i="16"/>
  <c r="AE27" i="16"/>
  <c r="AD27" i="16"/>
  <c r="AC27" i="16"/>
  <c r="AB27" i="16"/>
  <c r="AA27" i="16"/>
  <c r="Z27" i="16"/>
  <c r="Y27" i="16"/>
  <c r="O27" i="16"/>
  <c r="N27" i="16"/>
  <c r="L27" i="16"/>
  <c r="H27" i="16"/>
  <c r="G27" i="16"/>
  <c r="AH26" i="16"/>
  <c r="AG26" i="16"/>
  <c r="AF26" i="16"/>
  <c r="AE26" i="16"/>
  <c r="AD26" i="16"/>
  <c r="AC26" i="16"/>
  <c r="AB26" i="16"/>
  <c r="AA26" i="16"/>
  <c r="Z26" i="16"/>
  <c r="Y26" i="16"/>
  <c r="O26" i="16"/>
  <c r="N26" i="16"/>
  <c r="L26" i="16"/>
  <c r="H26" i="16"/>
  <c r="G26" i="16"/>
  <c r="AH25" i="16"/>
  <c r="AG25" i="16"/>
  <c r="AF25" i="16"/>
  <c r="AE25" i="16"/>
  <c r="AD25" i="16"/>
  <c r="AC25" i="16"/>
  <c r="AB25" i="16"/>
  <c r="AA25" i="16"/>
  <c r="Z25" i="16"/>
  <c r="Y25" i="16"/>
  <c r="O25" i="16"/>
  <c r="N25" i="16"/>
  <c r="L25" i="16"/>
  <c r="H25" i="16"/>
  <c r="G25" i="16"/>
  <c r="AH24" i="16"/>
  <c r="AG24" i="16"/>
  <c r="AF24" i="16"/>
  <c r="AE24" i="16"/>
  <c r="AD24" i="16"/>
  <c r="AC24" i="16"/>
  <c r="AB24" i="16"/>
  <c r="AA24" i="16"/>
  <c r="Z24" i="16"/>
  <c r="Y24" i="16"/>
  <c r="O24" i="16"/>
  <c r="N24" i="16"/>
  <c r="L24" i="16"/>
  <c r="H24" i="16"/>
  <c r="G24" i="16"/>
  <c r="AH23" i="16"/>
  <c r="AG23" i="16"/>
  <c r="AF23" i="16"/>
  <c r="AE23" i="16"/>
  <c r="AD23" i="16"/>
  <c r="AC23" i="16"/>
  <c r="AB23" i="16"/>
  <c r="AA23" i="16"/>
  <c r="Z23" i="16"/>
  <c r="Y23" i="16"/>
  <c r="O23" i="16"/>
  <c r="N23" i="16"/>
  <c r="F23" i="16" s="1"/>
  <c r="L23" i="16"/>
  <c r="H23" i="16"/>
  <c r="G23" i="16"/>
  <c r="AH22" i="16"/>
  <c r="AG22" i="16"/>
  <c r="AF22" i="16"/>
  <c r="AE22" i="16"/>
  <c r="AD22" i="16"/>
  <c r="AC22" i="16"/>
  <c r="AB22" i="16"/>
  <c r="AA22" i="16"/>
  <c r="Z22" i="16"/>
  <c r="Y22" i="16"/>
  <c r="O22" i="16"/>
  <c r="N22" i="16"/>
  <c r="F22" i="16" s="1"/>
  <c r="L22" i="16"/>
  <c r="H22" i="16"/>
  <c r="G22" i="16"/>
  <c r="AH21" i="16"/>
  <c r="AG21" i="16"/>
  <c r="AF21" i="16"/>
  <c r="AE21" i="16"/>
  <c r="AD21" i="16"/>
  <c r="AC21" i="16"/>
  <c r="AB21" i="16"/>
  <c r="AA21" i="16"/>
  <c r="Z21" i="16"/>
  <c r="Y21" i="16"/>
  <c r="N21" i="16"/>
  <c r="F21" i="16" s="1"/>
  <c r="I13" i="2" s="1"/>
  <c r="L21" i="16"/>
  <c r="G21" i="16"/>
  <c r="AH20" i="16"/>
  <c r="AG20" i="16"/>
  <c r="AF20" i="16"/>
  <c r="AE20" i="16"/>
  <c r="AD20" i="16"/>
  <c r="AC20" i="16"/>
  <c r="AB20" i="16"/>
  <c r="AA20" i="16"/>
  <c r="Z20" i="16"/>
  <c r="Y20" i="16"/>
  <c r="N20" i="16"/>
  <c r="F20" i="16" s="1"/>
  <c r="I5" i="2" s="1"/>
  <c r="L20" i="16"/>
  <c r="O20" i="16" s="1"/>
  <c r="H20" i="16" s="1"/>
  <c r="G20" i="16"/>
  <c r="AH19" i="16"/>
  <c r="AG19" i="16"/>
  <c r="AF19" i="16"/>
  <c r="AE19" i="16"/>
  <c r="AD19" i="16"/>
  <c r="AC19" i="16"/>
  <c r="AB19" i="16"/>
  <c r="AA19" i="16"/>
  <c r="Z19" i="16"/>
  <c r="Y19" i="16"/>
  <c r="N19" i="16"/>
  <c r="F19" i="16" s="1"/>
  <c r="I18" i="2" s="1"/>
  <c r="L19" i="16"/>
  <c r="G19" i="16"/>
  <c r="AH18" i="16"/>
  <c r="AG18" i="16"/>
  <c r="AF18" i="16"/>
  <c r="AE18" i="16"/>
  <c r="AD18" i="16"/>
  <c r="AC18" i="16"/>
  <c r="AB18" i="16"/>
  <c r="AA18" i="16"/>
  <c r="Z18" i="16"/>
  <c r="Y18" i="16"/>
  <c r="N18" i="16"/>
  <c r="F18" i="16" s="1"/>
  <c r="I12" i="2" s="1"/>
  <c r="L18" i="16"/>
  <c r="O18" i="16" s="1"/>
  <c r="H18" i="16" s="1"/>
  <c r="G18" i="16"/>
  <c r="AH17" i="16"/>
  <c r="AG17" i="16"/>
  <c r="AF17" i="16"/>
  <c r="AE17" i="16"/>
  <c r="AD17" i="16"/>
  <c r="AC17" i="16"/>
  <c r="AB17" i="16"/>
  <c r="AA17" i="16"/>
  <c r="Z17" i="16"/>
  <c r="Y17" i="16"/>
  <c r="N17" i="16"/>
  <c r="F17" i="16" s="1"/>
  <c r="I15" i="2" s="1"/>
  <c r="L17" i="16"/>
  <c r="O17" i="16" s="1"/>
  <c r="H17" i="16" s="1"/>
  <c r="G17" i="16"/>
  <c r="AH16" i="16"/>
  <c r="AG16" i="16"/>
  <c r="AF16" i="16"/>
  <c r="AE16" i="16"/>
  <c r="AD16" i="16"/>
  <c r="AC16" i="16"/>
  <c r="AB16" i="16"/>
  <c r="AA16" i="16"/>
  <c r="Z16" i="16"/>
  <c r="Y16" i="16"/>
  <c r="N16" i="16"/>
  <c r="F16" i="16" s="1"/>
  <c r="I10" i="2" s="1"/>
  <c r="L16" i="16"/>
  <c r="G16" i="16"/>
  <c r="AH15" i="16"/>
  <c r="AG15" i="16"/>
  <c r="AF15" i="16"/>
  <c r="AE15" i="16"/>
  <c r="AD15" i="16"/>
  <c r="AC15" i="16"/>
  <c r="AB15" i="16"/>
  <c r="AA15" i="16"/>
  <c r="Z15" i="16"/>
  <c r="Y15" i="16"/>
  <c r="N15" i="16"/>
  <c r="F15" i="16" s="1"/>
  <c r="I22" i="2" s="1"/>
  <c r="L15" i="16"/>
  <c r="O15" i="16" s="1"/>
  <c r="H15" i="16" s="1"/>
  <c r="G15" i="16"/>
  <c r="AH14" i="16"/>
  <c r="AG14" i="16"/>
  <c r="AF14" i="16"/>
  <c r="AE14" i="16"/>
  <c r="AD14" i="16"/>
  <c r="AC14" i="16"/>
  <c r="AB14" i="16"/>
  <c r="AA14" i="16"/>
  <c r="Z14" i="16"/>
  <c r="Y14" i="16"/>
  <c r="N14" i="16"/>
  <c r="F14" i="16" s="1"/>
  <c r="I24" i="2" s="1"/>
  <c r="L14" i="16"/>
  <c r="G14" i="16"/>
  <c r="AH13" i="16"/>
  <c r="AG13" i="16"/>
  <c r="AF13" i="16"/>
  <c r="AE13" i="16"/>
  <c r="AD13" i="16"/>
  <c r="AC13" i="16"/>
  <c r="AB13" i="16"/>
  <c r="AA13" i="16"/>
  <c r="Z13" i="16"/>
  <c r="Y13" i="16"/>
  <c r="N13" i="16"/>
  <c r="F13" i="16" s="1"/>
  <c r="I20" i="2" s="1"/>
  <c r="L13" i="16"/>
  <c r="O13" i="16" s="1"/>
  <c r="H13" i="16" s="1"/>
  <c r="G13" i="16"/>
  <c r="AH12" i="16"/>
  <c r="AG12" i="16"/>
  <c r="AF12" i="16"/>
  <c r="AE12" i="16"/>
  <c r="AD12" i="16"/>
  <c r="AC12" i="16"/>
  <c r="AB12" i="16"/>
  <c r="AA12" i="16"/>
  <c r="Z12" i="16"/>
  <c r="Y12" i="16"/>
  <c r="N12" i="16"/>
  <c r="F12" i="16" s="1"/>
  <c r="I3" i="2" s="1"/>
  <c r="L12" i="16"/>
  <c r="G12" i="16"/>
  <c r="AH11" i="16"/>
  <c r="AG11" i="16"/>
  <c r="AF11" i="16"/>
  <c r="AE11" i="16"/>
  <c r="AD11" i="16"/>
  <c r="AC11" i="16"/>
  <c r="AB11" i="16"/>
  <c r="AA11" i="16"/>
  <c r="Z11" i="16"/>
  <c r="Y11" i="16"/>
  <c r="N11" i="16"/>
  <c r="F11" i="16" s="1"/>
  <c r="I16" i="2" s="1"/>
  <c r="L11" i="16"/>
  <c r="O11" i="16" s="1"/>
  <c r="H11" i="16" s="1"/>
  <c r="G11" i="16"/>
  <c r="AH10" i="16"/>
  <c r="AG10" i="16"/>
  <c r="AF10" i="16"/>
  <c r="AE10" i="16"/>
  <c r="AD10" i="16"/>
  <c r="AC10" i="16"/>
  <c r="AB10" i="16"/>
  <c r="AA10" i="16"/>
  <c r="Z10" i="16"/>
  <c r="Y10" i="16"/>
  <c r="N10" i="16"/>
  <c r="F10" i="16" s="1"/>
  <c r="I14" i="2" s="1"/>
  <c r="L10" i="16"/>
  <c r="O10" i="16" s="1"/>
  <c r="H10" i="16" s="1"/>
  <c r="AH9" i="16"/>
  <c r="AG9" i="16"/>
  <c r="AF9" i="16"/>
  <c r="AE9" i="16"/>
  <c r="AD9" i="16"/>
  <c r="AC9" i="16"/>
  <c r="AB9" i="16"/>
  <c r="AA9" i="16"/>
  <c r="Z9" i="16"/>
  <c r="Y9" i="16"/>
  <c r="N9" i="16"/>
  <c r="F9" i="16" s="1"/>
  <c r="I9" i="2" s="1"/>
  <c r="L9" i="16"/>
  <c r="G9" i="16"/>
  <c r="AH8" i="16"/>
  <c r="AG8" i="16"/>
  <c r="AF8" i="16"/>
  <c r="AE8" i="16"/>
  <c r="AD8" i="16"/>
  <c r="AC8" i="16"/>
  <c r="AB8" i="16"/>
  <c r="AA8" i="16"/>
  <c r="Z8" i="16"/>
  <c r="Y8" i="16"/>
  <c r="N8" i="16"/>
  <c r="F8" i="16" s="1"/>
  <c r="I4" i="2" s="1"/>
  <c r="L8" i="16"/>
  <c r="O8" i="16" s="1"/>
  <c r="H8" i="16" s="1"/>
  <c r="G8" i="16"/>
  <c r="AH7" i="16"/>
  <c r="AG7" i="16"/>
  <c r="AF7" i="16"/>
  <c r="AE7" i="16"/>
  <c r="AD7" i="16"/>
  <c r="AC7" i="16"/>
  <c r="AB7" i="16"/>
  <c r="AA7" i="16"/>
  <c r="Z7" i="16"/>
  <c r="Y7" i="16"/>
  <c r="N7" i="16"/>
  <c r="F7" i="16" s="1"/>
  <c r="I11" i="2" s="1"/>
  <c r="L7" i="16"/>
  <c r="O7" i="16" s="1"/>
  <c r="H7" i="16" s="1"/>
  <c r="G7" i="16"/>
  <c r="Z6" i="16"/>
  <c r="Y6" i="16"/>
  <c r="N6" i="16"/>
  <c r="F6" i="16" s="1"/>
  <c r="I8" i="2" s="1"/>
  <c r="L6" i="16"/>
  <c r="O6" i="16" s="1"/>
  <c r="H6" i="16" s="1"/>
  <c r="G6" i="16"/>
  <c r="G18" i="2"/>
  <c r="G19" i="2"/>
  <c r="G23" i="2"/>
  <c r="G25" i="2"/>
  <c r="G26" i="2"/>
  <c r="G6" i="2"/>
  <c r="G17" i="6"/>
  <c r="G16" i="6"/>
  <c r="G26" i="6"/>
  <c r="G25" i="6"/>
  <c r="AH29" i="15"/>
  <c r="AG29" i="15"/>
  <c r="AF29" i="15"/>
  <c r="AE29" i="15"/>
  <c r="AD29" i="15"/>
  <c r="AC29" i="15"/>
  <c r="AB29" i="15"/>
  <c r="AA29" i="15"/>
  <c r="Z29" i="15"/>
  <c r="Y29" i="15"/>
  <c r="O29" i="15"/>
  <c r="N29" i="15"/>
  <c r="L29" i="15"/>
  <c r="W29" i="15" s="1"/>
  <c r="H29" i="15"/>
  <c r="G29" i="15"/>
  <c r="AH28" i="15"/>
  <c r="AG28" i="15"/>
  <c r="AF28" i="15"/>
  <c r="AE28" i="15"/>
  <c r="AD28" i="15"/>
  <c r="AC28" i="15"/>
  <c r="AB28" i="15"/>
  <c r="AA28" i="15"/>
  <c r="Z28" i="15"/>
  <c r="Y28" i="15"/>
  <c r="O28" i="15"/>
  <c r="N28" i="15"/>
  <c r="L28" i="15"/>
  <c r="H28" i="15"/>
  <c r="G28" i="15"/>
  <c r="AH27" i="15"/>
  <c r="AG27" i="15"/>
  <c r="AF27" i="15"/>
  <c r="AE27" i="15"/>
  <c r="AD27" i="15"/>
  <c r="AC27" i="15"/>
  <c r="AB27" i="15"/>
  <c r="AA27" i="15"/>
  <c r="Z27" i="15"/>
  <c r="Y27" i="15"/>
  <c r="O27" i="15"/>
  <c r="N27" i="15"/>
  <c r="L27" i="15"/>
  <c r="H27" i="15"/>
  <c r="G27" i="15"/>
  <c r="AH26" i="15"/>
  <c r="AG26" i="15"/>
  <c r="AF26" i="15"/>
  <c r="AE26" i="15"/>
  <c r="AD26" i="15"/>
  <c r="AC26" i="15"/>
  <c r="AB26" i="15"/>
  <c r="AA26" i="15"/>
  <c r="Z26" i="15"/>
  <c r="Y26" i="15"/>
  <c r="O26" i="15"/>
  <c r="N26" i="15"/>
  <c r="L26" i="15"/>
  <c r="H26" i="15"/>
  <c r="G26" i="15"/>
  <c r="AH25" i="15"/>
  <c r="AG25" i="15"/>
  <c r="AF25" i="15"/>
  <c r="AE25" i="15"/>
  <c r="AD25" i="15"/>
  <c r="AC25" i="15"/>
  <c r="AB25" i="15"/>
  <c r="AA25" i="15"/>
  <c r="Z25" i="15"/>
  <c r="Y25" i="15"/>
  <c r="O25" i="15"/>
  <c r="N25" i="15"/>
  <c r="L25" i="15"/>
  <c r="H25" i="15"/>
  <c r="G25" i="15"/>
  <c r="AH24" i="15"/>
  <c r="AG24" i="15"/>
  <c r="AF24" i="15"/>
  <c r="AE24" i="15"/>
  <c r="AD24" i="15"/>
  <c r="AC24" i="15"/>
  <c r="AB24" i="15"/>
  <c r="AA24" i="15"/>
  <c r="Z24" i="15"/>
  <c r="Y24" i="15"/>
  <c r="O24" i="15"/>
  <c r="N24" i="15"/>
  <c r="L24" i="15"/>
  <c r="H24" i="15"/>
  <c r="G24" i="15"/>
  <c r="AH23" i="15"/>
  <c r="AG23" i="15"/>
  <c r="AF23" i="15"/>
  <c r="AE23" i="15"/>
  <c r="AD23" i="15"/>
  <c r="AC23" i="15"/>
  <c r="AB23" i="15"/>
  <c r="AA23" i="15"/>
  <c r="Z23" i="15"/>
  <c r="Y23" i="15"/>
  <c r="O23" i="15"/>
  <c r="N23" i="15"/>
  <c r="F23" i="15" s="1"/>
  <c r="L23" i="15"/>
  <c r="H23" i="15"/>
  <c r="G23" i="15"/>
  <c r="AH22" i="15"/>
  <c r="AG22" i="15"/>
  <c r="AF22" i="15"/>
  <c r="AE22" i="15"/>
  <c r="AD22" i="15"/>
  <c r="AC22" i="15"/>
  <c r="AB22" i="15"/>
  <c r="AA22" i="15"/>
  <c r="Z22" i="15"/>
  <c r="Y22" i="15"/>
  <c r="O22" i="15"/>
  <c r="N22" i="15"/>
  <c r="F22" i="15" s="1"/>
  <c r="L22" i="15"/>
  <c r="H22" i="15"/>
  <c r="G22" i="15"/>
  <c r="AH21" i="15"/>
  <c r="AG21" i="15"/>
  <c r="AF21" i="15"/>
  <c r="AE21" i="15"/>
  <c r="AD21" i="15"/>
  <c r="AC21" i="15"/>
  <c r="AB21" i="15"/>
  <c r="AA21" i="15"/>
  <c r="Z21" i="15"/>
  <c r="Y21" i="15"/>
  <c r="N21" i="15"/>
  <c r="F21" i="15" s="1"/>
  <c r="H15" i="2" s="1"/>
  <c r="L21" i="15"/>
  <c r="O21" i="15" s="1"/>
  <c r="H21" i="15" s="1"/>
  <c r="G21" i="15"/>
  <c r="AH20" i="15"/>
  <c r="AG20" i="15"/>
  <c r="AF20" i="15"/>
  <c r="AE20" i="15"/>
  <c r="AD20" i="15"/>
  <c r="AC20" i="15"/>
  <c r="AB20" i="15"/>
  <c r="AA20" i="15"/>
  <c r="Z20" i="15"/>
  <c r="Y20" i="15"/>
  <c r="N20" i="15"/>
  <c r="F20" i="15" s="1"/>
  <c r="H12" i="2" s="1"/>
  <c r="L20" i="15"/>
  <c r="G20" i="15"/>
  <c r="AH19" i="15"/>
  <c r="AG19" i="15"/>
  <c r="AF19" i="15"/>
  <c r="AE19" i="15"/>
  <c r="AD19" i="15"/>
  <c r="AC19" i="15"/>
  <c r="AB19" i="15"/>
  <c r="AA19" i="15"/>
  <c r="Z19" i="15"/>
  <c r="Y19" i="15"/>
  <c r="N19" i="15"/>
  <c r="F19" i="15" s="1"/>
  <c r="H4" i="2" s="1"/>
  <c r="L19" i="15"/>
  <c r="G19" i="15"/>
  <c r="AH18" i="15"/>
  <c r="AG18" i="15"/>
  <c r="AF18" i="15"/>
  <c r="AE18" i="15"/>
  <c r="AD18" i="15"/>
  <c r="AC18" i="15"/>
  <c r="AB18" i="15"/>
  <c r="AA18" i="15"/>
  <c r="Z18" i="15"/>
  <c r="Y18" i="15"/>
  <c r="N18" i="15"/>
  <c r="F18" i="15" s="1"/>
  <c r="H3" i="2" s="1"/>
  <c r="L18" i="15"/>
  <c r="G18" i="15"/>
  <c r="AH17" i="15"/>
  <c r="AG17" i="15"/>
  <c r="AF17" i="15"/>
  <c r="AE17" i="15"/>
  <c r="AD17" i="15"/>
  <c r="AC17" i="15"/>
  <c r="AB17" i="15"/>
  <c r="AA17" i="15"/>
  <c r="Z17" i="15"/>
  <c r="Y17" i="15"/>
  <c r="N17" i="15"/>
  <c r="F17" i="15" s="1"/>
  <c r="H20" i="2" s="1"/>
  <c r="L17" i="15"/>
  <c r="O17" i="15" s="1"/>
  <c r="H17" i="15" s="1"/>
  <c r="G17" i="15"/>
  <c r="AH16" i="15"/>
  <c r="AG16" i="15"/>
  <c r="AF16" i="15"/>
  <c r="AE16" i="15"/>
  <c r="AD16" i="15"/>
  <c r="AC16" i="15"/>
  <c r="AB16" i="15"/>
  <c r="AA16" i="15"/>
  <c r="Z16" i="15"/>
  <c r="Y16" i="15"/>
  <c r="N16" i="15"/>
  <c r="F16" i="15" s="1"/>
  <c r="H22" i="2" s="1"/>
  <c r="L16" i="15"/>
  <c r="G16" i="15"/>
  <c r="AH15" i="15"/>
  <c r="AG15" i="15"/>
  <c r="AF15" i="15"/>
  <c r="AE15" i="15"/>
  <c r="AD15" i="15"/>
  <c r="AC15" i="15"/>
  <c r="AB15" i="15"/>
  <c r="AA15" i="15"/>
  <c r="Z15" i="15"/>
  <c r="Y15" i="15"/>
  <c r="N15" i="15"/>
  <c r="F15" i="15" s="1"/>
  <c r="H14" i="2" s="1"/>
  <c r="L15" i="15"/>
  <c r="O15" i="15" s="1"/>
  <c r="H15" i="15" s="1"/>
  <c r="G15" i="15"/>
  <c r="AH14" i="15"/>
  <c r="AG14" i="15"/>
  <c r="AF14" i="15"/>
  <c r="AE14" i="15"/>
  <c r="AD14" i="15"/>
  <c r="AC14" i="15"/>
  <c r="AB14" i="15"/>
  <c r="AA14" i="15"/>
  <c r="Z14" i="15"/>
  <c r="Y14" i="15"/>
  <c r="N14" i="15"/>
  <c r="F14" i="15" s="1"/>
  <c r="H13" i="2" s="1"/>
  <c r="L14" i="15"/>
  <c r="G14" i="15"/>
  <c r="AH13" i="15"/>
  <c r="AG13" i="15"/>
  <c r="AF13" i="15"/>
  <c r="AE13" i="15"/>
  <c r="AD13" i="15"/>
  <c r="AC13" i="15"/>
  <c r="AB13" i="15"/>
  <c r="AA13" i="15"/>
  <c r="Z13" i="15"/>
  <c r="Y13" i="15"/>
  <c r="N13" i="15"/>
  <c r="F13" i="15" s="1"/>
  <c r="H19" i="2" s="1"/>
  <c r="L13" i="15"/>
  <c r="O13" i="15" s="1"/>
  <c r="H13" i="15" s="1"/>
  <c r="G13" i="15"/>
  <c r="AH12" i="15"/>
  <c r="AG12" i="15"/>
  <c r="AF12" i="15"/>
  <c r="AE12" i="15"/>
  <c r="AD12" i="15"/>
  <c r="AC12" i="15"/>
  <c r="AB12" i="15"/>
  <c r="AA12" i="15"/>
  <c r="Z12" i="15"/>
  <c r="Y12" i="15"/>
  <c r="N12" i="15"/>
  <c r="F12" i="15" s="1"/>
  <c r="H7" i="2" s="1"/>
  <c r="L12" i="15"/>
  <c r="G12" i="15"/>
  <c r="AH11" i="15"/>
  <c r="AG11" i="15"/>
  <c r="AF11" i="15"/>
  <c r="AE11" i="15"/>
  <c r="AD11" i="15"/>
  <c r="AC11" i="15"/>
  <c r="AB11" i="15"/>
  <c r="AA11" i="15"/>
  <c r="Z11" i="15"/>
  <c r="Y11" i="15"/>
  <c r="N11" i="15"/>
  <c r="F11" i="15" s="1"/>
  <c r="H10" i="2" s="1"/>
  <c r="L11" i="15"/>
  <c r="O11" i="15" s="1"/>
  <c r="H11" i="15" s="1"/>
  <c r="G11" i="15"/>
  <c r="AH10" i="15"/>
  <c r="AG10" i="15"/>
  <c r="AF10" i="15"/>
  <c r="AE10" i="15"/>
  <c r="AD10" i="15"/>
  <c r="AC10" i="15"/>
  <c r="AB10" i="15"/>
  <c r="AA10" i="15"/>
  <c r="Z10" i="15"/>
  <c r="Y10" i="15"/>
  <c r="N10" i="15"/>
  <c r="F10" i="15" s="1"/>
  <c r="H9" i="2" s="1"/>
  <c r="L10" i="15"/>
  <c r="O10" i="15" s="1"/>
  <c r="H10" i="15" s="1"/>
  <c r="AH9" i="15"/>
  <c r="AG9" i="15"/>
  <c r="AF9" i="15"/>
  <c r="AE9" i="15"/>
  <c r="AD9" i="15"/>
  <c r="AC9" i="15"/>
  <c r="AB9" i="15"/>
  <c r="AA9" i="15"/>
  <c r="Z9" i="15"/>
  <c r="Y9" i="15"/>
  <c r="N9" i="15"/>
  <c r="F9" i="15" s="1"/>
  <c r="H16" i="2" s="1"/>
  <c r="L9" i="15"/>
  <c r="G9" i="15"/>
  <c r="AH8" i="15"/>
  <c r="AG8" i="15"/>
  <c r="AF8" i="15"/>
  <c r="AE8" i="15"/>
  <c r="AD8" i="15"/>
  <c r="AC8" i="15"/>
  <c r="AB8" i="15"/>
  <c r="AA8" i="15"/>
  <c r="Z8" i="15"/>
  <c r="Y8" i="15"/>
  <c r="N8" i="15"/>
  <c r="F8" i="15" s="1"/>
  <c r="H11" i="2" s="1"/>
  <c r="L8" i="15"/>
  <c r="G8" i="15"/>
  <c r="AH7" i="15"/>
  <c r="AG7" i="15"/>
  <c r="AF7" i="15"/>
  <c r="AE7" i="15"/>
  <c r="AD7" i="15"/>
  <c r="AC7" i="15"/>
  <c r="AB7" i="15"/>
  <c r="AA7" i="15"/>
  <c r="Z7" i="15"/>
  <c r="Y7" i="15"/>
  <c r="N7" i="15"/>
  <c r="F7" i="15" s="1"/>
  <c r="H8" i="2" s="1"/>
  <c r="L7" i="15"/>
  <c r="O7" i="15" s="1"/>
  <c r="H7" i="15" s="1"/>
  <c r="G7" i="15"/>
  <c r="Z6" i="15"/>
  <c r="Y6" i="15"/>
  <c r="N6" i="15"/>
  <c r="F6" i="15" s="1"/>
  <c r="H5" i="2" s="1"/>
  <c r="L6" i="15"/>
  <c r="O6" i="15" s="1"/>
  <c r="H6" i="15" s="1"/>
  <c r="G6" i="15"/>
  <c r="H22" i="13"/>
  <c r="H23" i="13"/>
  <c r="H24" i="13"/>
  <c r="H25" i="13"/>
  <c r="H26" i="13"/>
  <c r="H27" i="13"/>
  <c r="H28" i="13"/>
  <c r="H29" i="13"/>
  <c r="Q20" i="15" l="1"/>
  <c r="X28" i="16"/>
  <c r="V26" i="16"/>
  <c r="Q16" i="15"/>
  <c r="S9" i="15"/>
  <c r="S24" i="16"/>
  <c r="I21" i="15"/>
  <c r="H13" i="6" s="1"/>
  <c r="W27" i="16"/>
  <c r="X23" i="16"/>
  <c r="Q18" i="15"/>
  <c r="V27" i="15"/>
  <c r="S27" i="16"/>
  <c r="U12" i="15"/>
  <c r="S29" i="15"/>
  <c r="Q24" i="16"/>
  <c r="T27" i="16"/>
  <c r="S25" i="15"/>
  <c r="X29" i="15"/>
  <c r="S14" i="15"/>
  <c r="T14" i="15"/>
  <c r="V12" i="15"/>
  <c r="I29" i="15"/>
  <c r="G10" i="15"/>
  <c r="I10" i="15" s="1"/>
  <c r="H10" i="6" s="1"/>
  <c r="O9" i="15"/>
  <c r="H9" i="15" s="1"/>
  <c r="I9" i="15" s="1"/>
  <c r="H18" i="6" s="1"/>
  <c r="I29" i="16"/>
  <c r="R7" i="15"/>
  <c r="Q9" i="15"/>
  <c r="I25" i="15"/>
  <c r="R9" i="15"/>
  <c r="R27" i="15"/>
  <c r="I23" i="15"/>
  <c r="O16" i="15"/>
  <c r="H16" i="15" s="1"/>
  <c r="I16" i="15" s="1"/>
  <c r="H21" i="6" s="1"/>
  <c r="I22" i="15"/>
  <c r="U23" i="15"/>
  <c r="S27" i="15"/>
  <c r="R16" i="15"/>
  <c r="U25" i="15"/>
  <c r="U27" i="16"/>
  <c r="T21" i="16"/>
  <c r="Q16" i="16"/>
  <c r="U22" i="16"/>
  <c r="O16" i="16"/>
  <c r="H16" i="16" s="1"/>
  <c r="I16" i="16" s="1"/>
  <c r="I9" i="6" s="1"/>
  <c r="U23" i="16"/>
  <c r="T14" i="16"/>
  <c r="W23" i="16"/>
  <c r="U25" i="16"/>
  <c r="T24" i="16"/>
  <c r="U24" i="16"/>
  <c r="W25" i="16"/>
  <c r="R26" i="16"/>
  <c r="W12" i="16"/>
  <c r="U26" i="16"/>
  <c r="T28" i="16"/>
  <c r="Q29" i="16"/>
  <c r="I22" i="16"/>
  <c r="V19" i="16"/>
  <c r="O21" i="16"/>
  <c r="H21" i="16" s="1"/>
  <c r="I21" i="16" s="1"/>
  <c r="I12" i="6" s="1"/>
  <c r="X17" i="16"/>
  <c r="O19" i="16"/>
  <c r="H19" i="16" s="1"/>
  <c r="I19" i="16" s="1"/>
  <c r="I17" i="6" s="1"/>
  <c r="Q21" i="16"/>
  <c r="R22" i="16"/>
  <c r="R23" i="16"/>
  <c r="W19" i="16"/>
  <c r="S22" i="16"/>
  <c r="T22" i="16"/>
  <c r="R16" i="16"/>
  <c r="S23" i="16"/>
  <c r="X24" i="16"/>
  <c r="U28" i="16"/>
  <c r="O14" i="16"/>
  <c r="H14" i="16" s="1"/>
  <c r="I14" i="16" s="1"/>
  <c r="I24" i="6" s="1"/>
  <c r="G10" i="16"/>
  <c r="I10" i="16" s="1"/>
  <c r="I15" i="6" s="1"/>
  <c r="W11" i="16"/>
  <c r="O12" i="16"/>
  <c r="H12" i="16" s="1"/>
  <c r="I12" i="16" s="1"/>
  <c r="I3" i="6" s="1"/>
  <c r="W8" i="16"/>
  <c r="V24" i="16"/>
  <c r="S25" i="16"/>
  <c r="X26" i="16"/>
  <c r="W9" i="16"/>
  <c r="O9" i="16"/>
  <c r="H9" i="16" s="1"/>
  <c r="I9" i="16" s="1"/>
  <c r="I10" i="6" s="1"/>
  <c r="T25" i="16"/>
  <c r="Q27" i="16"/>
  <c r="I13" i="16"/>
  <c r="I22" i="6" s="1"/>
  <c r="I11" i="16"/>
  <c r="I18" i="6" s="1"/>
  <c r="I7" i="16"/>
  <c r="I11" i="6" s="1"/>
  <c r="I27" i="16"/>
  <c r="W21" i="15"/>
  <c r="X10" i="15"/>
  <c r="Q11" i="15"/>
  <c r="O12" i="15"/>
  <c r="H12" i="15" s="1"/>
  <c r="I12" i="15" s="1"/>
  <c r="H7" i="6" s="1"/>
  <c r="O14" i="15"/>
  <c r="H14" i="15" s="1"/>
  <c r="I14" i="15" s="1"/>
  <c r="H12" i="6" s="1"/>
  <c r="V23" i="15"/>
  <c r="T25" i="15"/>
  <c r="R7" i="16"/>
  <c r="I8" i="16"/>
  <c r="I5" i="6" s="1"/>
  <c r="R15" i="16"/>
  <c r="R24" i="16"/>
  <c r="I25" i="16"/>
  <c r="W26" i="16"/>
  <c r="I28" i="16"/>
  <c r="S21" i="16"/>
  <c r="W22" i="16"/>
  <c r="R25" i="16"/>
  <c r="U14" i="15"/>
  <c r="S16" i="15"/>
  <c r="U27" i="15"/>
  <c r="Q29" i="15"/>
  <c r="Q7" i="16"/>
  <c r="U21" i="16"/>
  <c r="V25" i="15"/>
  <c r="R29" i="15"/>
  <c r="S7" i="16"/>
  <c r="W10" i="16"/>
  <c r="V21" i="16"/>
  <c r="T27" i="15"/>
  <c r="Q22" i="16"/>
  <c r="I23" i="16"/>
  <c r="W24" i="16"/>
  <c r="Q25" i="16"/>
  <c r="I26" i="16"/>
  <c r="X27" i="16"/>
  <c r="Q28" i="16"/>
  <c r="T29" i="15"/>
  <c r="R28" i="16"/>
  <c r="X10" i="16"/>
  <c r="S28" i="16"/>
  <c r="U12" i="16"/>
  <c r="U11" i="16"/>
  <c r="Q8" i="16"/>
  <c r="Q9" i="16"/>
  <c r="U29" i="15"/>
  <c r="I6" i="16"/>
  <c r="I8" i="6" s="1"/>
  <c r="V29" i="15"/>
  <c r="W9" i="15"/>
  <c r="T21" i="15"/>
  <c r="T12" i="16"/>
  <c r="X13" i="16"/>
  <c r="V12" i="16"/>
  <c r="S14" i="16"/>
  <c r="I15" i="16"/>
  <c r="I21" i="6" s="1"/>
  <c r="X22" i="16"/>
  <c r="Q23" i="16"/>
  <c r="I24" i="16"/>
  <c r="X25" i="16"/>
  <c r="Q26" i="16"/>
  <c r="W28" i="16"/>
  <c r="S7" i="15"/>
  <c r="S29" i="16"/>
  <c r="T22" i="15"/>
  <c r="T7" i="15"/>
  <c r="O8" i="15"/>
  <c r="H8" i="15" s="1"/>
  <c r="I8" i="15" s="1"/>
  <c r="H11" i="6" s="1"/>
  <c r="W10" i="15"/>
  <c r="I13" i="15"/>
  <c r="H16" i="6" s="1"/>
  <c r="U21" i="15"/>
  <c r="S13" i="16"/>
  <c r="X15" i="16"/>
  <c r="I17" i="16"/>
  <c r="I13" i="6" s="1"/>
  <c r="I18" i="16"/>
  <c r="I14" i="6" s="1"/>
  <c r="I20" i="16"/>
  <c r="I4" i="6" s="1"/>
  <c r="T23" i="16"/>
  <c r="S26" i="16"/>
  <c r="T29" i="16"/>
  <c r="V18" i="15"/>
  <c r="V19" i="15"/>
  <c r="O20" i="15"/>
  <c r="H20" i="15" s="1"/>
  <c r="I20" i="15" s="1"/>
  <c r="H14" i="6" s="1"/>
  <c r="V21" i="15"/>
  <c r="S23" i="15"/>
  <c r="R23" i="15"/>
  <c r="R14" i="16"/>
  <c r="T26" i="16"/>
  <c r="R27" i="16"/>
  <c r="U29" i="16"/>
  <c r="U7" i="15"/>
  <c r="S11" i="15"/>
  <c r="T23" i="15"/>
  <c r="T17" i="16"/>
  <c r="U19" i="16"/>
  <c r="Q10" i="15"/>
  <c r="S15" i="15"/>
  <c r="X17" i="15"/>
  <c r="O18" i="15"/>
  <c r="H18" i="15" s="1"/>
  <c r="I18" i="15" s="1"/>
  <c r="H3" i="6" s="1"/>
  <c r="O19" i="15"/>
  <c r="H19" i="15" s="1"/>
  <c r="I19" i="15" s="1"/>
  <c r="H5" i="6" s="1"/>
  <c r="R25" i="15"/>
  <c r="U14" i="16"/>
  <c r="Q15" i="16"/>
  <c r="I7" i="15"/>
  <c r="H8" i="6" s="1"/>
  <c r="I24" i="15"/>
  <c r="I27" i="15"/>
  <c r="I26" i="15"/>
  <c r="I28" i="15"/>
  <c r="I11" i="15"/>
  <c r="H9" i="6" s="1"/>
  <c r="I6" i="15"/>
  <c r="H4" i="6" s="1"/>
  <c r="I17" i="15"/>
  <c r="H22" i="6" s="1"/>
  <c r="I15" i="15"/>
  <c r="H15" i="6" s="1"/>
  <c r="S16" i="16"/>
  <c r="Q18" i="16"/>
  <c r="X19" i="16"/>
  <c r="Q11" i="16"/>
  <c r="X12" i="16"/>
  <c r="V14" i="16"/>
  <c r="T16" i="16"/>
  <c r="R18" i="16"/>
  <c r="W21" i="16"/>
  <c r="V7" i="16"/>
  <c r="T9" i="16"/>
  <c r="R11" i="16"/>
  <c r="W14" i="16"/>
  <c r="U16" i="16"/>
  <c r="S18" i="16"/>
  <c r="Q20" i="16"/>
  <c r="X21" i="16"/>
  <c r="V23" i="16"/>
  <c r="V25" i="16"/>
  <c r="V27" i="16"/>
  <c r="V29" i="16"/>
  <c r="R9" i="16"/>
  <c r="S9" i="16"/>
  <c r="W7" i="16"/>
  <c r="U9" i="16"/>
  <c r="S11" i="16"/>
  <c r="Q13" i="16"/>
  <c r="X14" i="16"/>
  <c r="V16" i="16"/>
  <c r="T18" i="16"/>
  <c r="R20" i="16"/>
  <c r="W29" i="16"/>
  <c r="T7" i="16"/>
  <c r="U7" i="16"/>
  <c r="X7" i="16"/>
  <c r="V9" i="16"/>
  <c r="T11" i="16"/>
  <c r="R13" i="16"/>
  <c r="W16" i="16"/>
  <c r="U18" i="16"/>
  <c r="S20" i="16"/>
  <c r="X29" i="16"/>
  <c r="X16" i="16"/>
  <c r="V18" i="16"/>
  <c r="T20" i="16"/>
  <c r="X9" i="16"/>
  <c r="V11" i="16"/>
  <c r="T13" i="16"/>
  <c r="W18" i="16"/>
  <c r="U20" i="16"/>
  <c r="U13" i="16"/>
  <c r="S15" i="16"/>
  <c r="Q17" i="16"/>
  <c r="X18" i="16"/>
  <c r="V20" i="16"/>
  <c r="Q10" i="16"/>
  <c r="X11" i="16"/>
  <c r="V13" i="16"/>
  <c r="T15" i="16"/>
  <c r="R17" i="16"/>
  <c r="W20" i="16"/>
  <c r="R8" i="16"/>
  <c r="T8" i="16"/>
  <c r="R10" i="16"/>
  <c r="W13" i="16"/>
  <c r="U15" i="16"/>
  <c r="S17" i="16"/>
  <c r="Q19" i="16"/>
  <c r="X20" i="16"/>
  <c r="V22" i="16"/>
  <c r="S8" i="16"/>
  <c r="S10" i="16"/>
  <c r="Q12" i="16"/>
  <c r="R19" i="16"/>
  <c r="V28" i="16"/>
  <c r="V15" i="16"/>
  <c r="V8" i="16"/>
  <c r="T10" i="16"/>
  <c r="R12" i="16"/>
  <c r="W15" i="16"/>
  <c r="U17" i="16"/>
  <c r="S19" i="16"/>
  <c r="U8" i="16"/>
  <c r="U10" i="16"/>
  <c r="S12" i="16"/>
  <c r="Q14" i="16"/>
  <c r="V17" i="16"/>
  <c r="T19" i="16"/>
  <c r="R21" i="16"/>
  <c r="X8" i="16"/>
  <c r="V10" i="16"/>
  <c r="W17" i="16"/>
  <c r="X14" i="15"/>
  <c r="X12" i="15"/>
  <c r="X23" i="15"/>
  <c r="T16" i="15"/>
  <c r="W7" i="15"/>
  <c r="T18" i="15"/>
  <c r="X7" i="15"/>
  <c r="R13" i="15"/>
  <c r="W16" i="15"/>
  <c r="S20" i="15"/>
  <c r="Q22" i="15"/>
  <c r="X25" i="15"/>
  <c r="X27" i="15"/>
  <c r="U11" i="15"/>
  <c r="S13" i="15"/>
  <c r="Q15" i="15"/>
  <c r="X16" i="15"/>
  <c r="T20" i="15"/>
  <c r="R22" i="15"/>
  <c r="Q24" i="15"/>
  <c r="Q26" i="15"/>
  <c r="Q28" i="15"/>
  <c r="W27" i="15"/>
  <c r="Q8" i="15"/>
  <c r="U20" i="15"/>
  <c r="R26" i="15"/>
  <c r="R28" i="15"/>
  <c r="W11" i="15"/>
  <c r="V20" i="15"/>
  <c r="X11" i="15"/>
  <c r="V13" i="15"/>
  <c r="R17" i="15"/>
  <c r="W20" i="15"/>
  <c r="T26" i="15"/>
  <c r="T8" i="15"/>
  <c r="W13" i="15"/>
  <c r="U15" i="15"/>
  <c r="S17" i="15"/>
  <c r="Q19" i="15"/>
  <c r="X20" i="15"/>
  <c r="V22" i="15"/>
  <c r="U24" i="15"/>
  <c r="U26" i="15"/>
  <c r="U28" i="15"/>
  <c r="U8" i="15"/>
  <c r="S10" i="15"/>
  <c r="Q12" i="15"/>
  <c r="X13" i="15"/>
  <c r="V15" i="15"/>
  <c r="T17" i="15"/>
  <c r="R19" i="15"/>
  <c r="W22" i="15"/>
  <c r="V24" i="15"/>
  <c r="V26" i="15"/>
  <c r="V28" i="15"/>
  <c r="W12" i="15"/>
  <c r="X19" i="15"/>
  <c r="T9" i="15"/>
  <c r="X21" i="15"/>
  <c r="Q13" i="15"/>
  <c r="V9" i="15"/>
  <c r="U18" i="15"/>
  <c r="X9" i="15"/>
  <c r="R24" i="15"/>
  <c r="U22" i="15"/>
  <c r="T28" i="15"/>
  <c r="R10" i="15"/>
  <c r="V8" i="15"/>
  <c r="T10" i="15"/>
  <c r="R12" i="15"/>
  <c r="W15" i="15"/>
  <c r="U17" i="15"/>
  <c r="S19" i="15"/>
  <c r="Q21" i="15"/>
  <c r="X22" i="15"/>
  <c r="W24" i="15"/>
  <c r="W26" i="15"/>
  <c r="W28" i="15"/>
  <c r="W19" i="15"/>
  <c r="W14" i="15"/>
  <c r="S18" i="15"/>
  <c r="U9" i="15"/>
  <c r="V16" i="15"/>
  <c r="V11" i="15"/>
  <c r="T13" i="15"/>
  <c r="R8" i="15"/>
  <c r="Q17" i="15"/>
  <c r="S28" i="15"/>
  <c r="T24" i="15"/>
  <c r="U10" i="15"/>
  <c r="S12" i="15"/>
  <c r="Q14" i="15"/>
  <c r="X15" i="15"/>
  <c r="V17" i="15"/>
  <c r="T19" i="15"/>
  <c r="R21" i="15"/>
  <c r="X24" i="15"/>
  <c r="X26" i="15"/>
  <c r="X28" i="15"/>
  <c r="V14" i="15"/>
  <c r="U16" i="15"/>
  <c r="R20" i="15"/>
  <c r="W23" i="15"/>
  <c r="W25" i="15"/>
  <c r="T11" i="15"/>
  <c r="R15" i="15"/>
  <c r="U13" i="15"/>
  <c r="T15" i="15"/>
  <c r="W8" i="15"/>
  <c r="Q7" i="15"/>
  <c r="X8" i="15"/>
  <c r="T12" i="15"/>
  <c r="R14" i="15"/>
  <c r="W17" i="15"/>
  <c r="S21" i="15"/>
  <c r="Q23" i="15"/>
  <c r="Q25" i="15"/>
  <c r="Q27" i="15"/>
  <c r="R18" i="15"/>
  <c r="V7" i="15"/>
  <c r="R11" i="15"/>
  <c r="W18" i="15"/>
  <c r="S22" i="15"/>
  <c r="X18" i="15"/>
  <c r="S24" i="15"/>
  <c r="S26" i="15"/>
  <c r="S8" i="15"/>
  <c r="V10" i="15"/>
  <c r="U19" i="15"/>
  <c r="N4" i="5"/>
  <c r="K3" i="9" s="1"/>
  <c r="O4" i="5"/>
  <c r="L3" i="9" s="1"/>
  <c r="N5" i="5"/>
  <c r="K4" i="9" s="1"/>
  <c r="O5" i="5"/>
  <c r="L4" i="9" s="1"/>
  <c r="N6" i="5"/>
  <c r="K5" i="9" s="1"/>
  <c r="O6" i="5"/>
  <c r="L5" i="9" s="1"/>
  <c r="N7" i="5"/>
  <c r="K6" i="9" s="1"/>
  <c r="O7" i="5"/>
  <c r="L6" i="9" s="1"/>
  <c r="N8" i="5"/>
  <c r="K7" i="9" s="1"/>
  <c r="O8" i="5"/>
  <c r="L7" i="9" s="1"/>
  <c r="N9" i="5"/>
  <c r="K8" i="9" s="1"/>
  <c r="O9" i="5"/>
  <c r="L8" i="9" s="1"/>
  <c r="N10" i="5"/>
  <c r="K9" i="9" s="1"/>
  <c r="O10" i="5"/>
  <c r="L9" i="9" s="1"/>
  <c r="N11" i="5"/>
  <c r="K10" i="9" s="1"/>
  <c r="O11" i="5"/>
  <c r="L10" i="9" s="1"/>
  <c r="N12" i="5"/>
  <c r="K11" i="9" s="1"/>
  <c r="O12" i="5"/>
  <c r="L11" i="9" s="1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3" i="5"/>
  <c r="F4" i="2"/>
  <c r="F3" i="2"/>
  <c r="F14" i="2"/>
  <c r="F9" i="2"/>
  <c r="F13" i="2"/>
  <c r="F5" i="2"/>
  <c r="F10" i="2"/>
  <c r="F20" i="2"/>
  <c r="F8" i="2"/>
  <c r="F16" i="2"/>
  <c r="F12" i="2"/>
  <c r="F7" i="2"/>
  <c r="F15" i="2"/>
  <c r="F11" i="2"/>
  <c r="F19" i="2"/>
  <c r="F22" i="2"/>
  <c r="F18" i="2"/>
  <c r="F23" i="2"/>
  <c r="F25" i="2"/>
  <c r="F24" i="2"/>
  <c r="F17" i="2"/>
  <c r="F21" i="2"/>
  <c r="F26" i="2"/>
  <c r="F6" i="2"/>
  <c r="D4" i="3"/>
  <c r="D9" i="3"/>
  <c r="D6" i="3"/>
  <c r="D11" i="3"/>
  <c r="D7" i="3"/>
  <c r="D5" i="3"/>
  <c r="D8" i="3"/>
  <c r="D14" i="3"/>
  <c r="D13" i="3"/>
  <c r="D10" i="3"/>
  <c r="D15" i="3"/>
  <c r="D20" i="3"/>
  <c r="D18" i="3"/>
  <c r="D16" i="3"/>
  <c r="D26" i="3"/>
  <c r="D19" i="3"/>
  <c r="D12" i="3"/>
  <c r="D22" i="3"/>
  <c r="D24" i="3"/>
  <c r="D25" i="3"/>
  <c r="D17" i="3"/>
  <c r="D21" i="3"/>
  <c r="D23" i="3"/>
  <c r="D3" i="3"/>
  <c r="F22" i="6"/>
  <c r="F15" i="6"/>
  <c r="F11" i="6"/>
  <c r="F16" i="6"/>
  <c r="F23" i="6"/>
  <c r="F26" i="6"/>
  <c r="F19" i="6"/>
  <c r="F25" i="6"/>
  <c r="E6" i="6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H26" i="14"/>
  <c r="G27" i="14"/>
  <c r="H27" i="14"/>
  <c r="G28" i="14"/>
  <c r="H28" i="14"/>
  <c r="G29" i="14"/>
  <c r="H29" i="14"/>
  <c r="I26" i="14" l="1"/>
  <c r="I28" i="14"/>
  <c r="I27" i="14"/>
  <c r="I29" i="14"/>
  <c r="G6" i="14" l="1"/>
  <c r="AH29" i="14" l="1"/>
  <c r="AG29" i="14"/>
  <c r="AF29" i="14"/>
  <c r="AE29" i="14"/>
  <c r="AD29" i="14"/>
  <c r="AC29" i="14"/>
  <c r="AB29" i="14"/>
  <c r="AA29" i="14"/>
  <c r="Z29" i="14"/>
  <c r="Y29" i="14"/>
  <c r="O29" i="14"/>
  <c r="N29" i="14"/>
  <c r="L29" i="14"/>
  <c r="R29" i="14" s="1"/>
  <c r="AH28" i="14"/>
  <c r="AG28" i="14"/>
  <c r="AF28" i="14"/>
  <c r="AE28" i="14"/>
  <c r="AD28" i="14"/>
  <c r="AC28" i="14"/>
  <c r="AB28" i="14"/>
  <c r="AA28" i="14"/>
  <c r="Z28" i="14"/>
  <c r="Y28" i="14"/>
  <c r="O28" i="14"/>
  <c r="N28" i="14"/>
  <c r="L28" i="14"/>
  <c r="AH27" i="14"/>
  <c r="AG27" i="14"/>
  <c r="AF27" i="14"/>
  <c r="AE27" i="14"/>
  <c r="AD27" i="14"/>
  <c r="AC27" i="14"/>
  <c r="AB27" i="14"/>
  <c r="AA27" i="14"/>
  <c r="Z27" i="14"/>
  <c r="Y27" i="14"/>
  <c r="O27" i="14"/>
  <c r="N27" i="14"/>
  <c r="L27" i="14"/>
  <c r="AH26" i="14"/>
  <c r="AG26" i="14"/>
  <c r="AF26" i="14"/>
  <c r="AE26" i="14"/>
  <c r="AD26" i="14"/>
  <c r="AC26" i="14"/>
  <c r="AB26" i="14"/>
  <c r="AA26" i="14"/>
  <c r="Z26" i="14"/>
  <c r="Y26" i="14"/>
  <c r="N26" i="14"/>
  <c r="L26" i="14"/>
  <c r="O26" i="14" s="1"/>
  <c r="AH25" i="14"/>
  <c r="AG25" i="14"/>
  <c r="AF25" i="14"/>
  <c r="AE25" i="14"/>
  <c r="AD25" i="14"/>
  <c r="AC25" i="14"/>
  <c r="AB25" i="14"/>
  <c r="AA25" i="14"/>
  <c r="Z25" i="14"/>
  <c r="Y25" i="14"/>
  <c r="N25" i="14"/>
  <c r="L25" i="14"/>
  <c r="O25" i="14" s="1"/>
  <c r="H25" i="14" s="1"/>
  <c r="I25" i="14" s="1"/>
  <c r="G23" i="6" s="1"/>
  <c r="AH24" i="14"/>
  <c r="AG24" i="14"/>
  <c r="AF24" i="14"/>
  <c r="AE24" i="14"/>
  <c r="AD24" i="14"/>
  <c r="AC24" i="14"/>
  <c r="AB24" i="14"/>
  <c r="AA24" i="14"/>
  <c r="Z24" i="14"/>
  <c r="Y24" i="14"/>
  <c r="N24" i="14"/>
  <c r="L24" i="14"/>
  <c r="O24" i="14" s="1"/>
  <c r="H24" i="14" s="1"/>
  <c r="I24" i="14" s="1"/>
  <c r="G6" i="6" s="1"/>
  <c r="AH23" i="14"/>
  <c r="AG23" i="14"/>
  <c r="AF23" i="14"/>
  <c r="AE23" i="14"/>
  <c r="AD23" i="14"/>
  <c r="AC23" i="14"/>
  <c r="AB23" i="14"/>
  <c r="AA23" i="14"/>
  <c r="Z23" i="14"/>
  <c r="Y23" i="14"/>
  <c r="N23" i="14"/>
  <c r="F23" i="14" s="1"/>
  <c r="G17" i="2" s="1"/>
  <c r="L23" i="14"/>
  <c r="O23" i="14" s="1"/>
  <c r="H23" i="14" s="1"/>
  <c r="I23" i="14" s="1"/>
  <c r="G19" i="6" s="1"/>
  <c r="AH22" i="14"/>
  <c r="AG22" i="14"/>
  <c r="AF22" i="14"/>
  <c r="AE22" i="14"/>
  <c r="AD22" i="14"/>
  <c r="AC22" i="14"/>
  <c r="AB22" i="14"/>
  <c r="AA22" i="14"/>
  <c r="Z22" i="14"/>
  <c r="Y22" i="14"/>
  <c r="N22" i="14"/>
  <c r="F22" i="14" s="1"/>
  <c r="G7" i="2" s="1"/>
  <c r="L22" i="14"/>
  <c r="O22" i="14" s="1"/>
  <c r="H22" i="14" s="1"/>
  <c r="I22" i="14" s="1"/>
  <c r="G7" i="6" s="1"/>
  <c r="AH21" i="14"/>
  <c r="AG21" i="14"/>
  <c r="AF21" i="14"/>
  <c r="AE21" i="14"/>
  <c r="AD21" i="14"/>
  <c r="AC21" i="14"/>
  <c r="AB21" i="14"/>
  <c r="AA21" i="14"/>
  <c r="Z21" i="14"/>
  <c r="Y21" i="14"/>
  <c r="N21" i="14"/>
  <c r="F21" i="14" s="1"/>
  <c r="G5" i="2" s="1"/>
  <c r="L21" i="14"/>
  <c r="AH20" i="14"/>
  <c r="AG20" i="14"/>
  <c r="AF20" i="14"/>
  <c r="AE20" i="14"/>
  <c r="AD20" i="14"/>
  <c r="AC20" i="14"/>
  <c r="AB20" i="14"/>
  <c r="AA20" i="14"/>
  <c r="Z20" i="14"/>
  <c r="Y20" i="14"/>
  <c r="N20" i="14"/>
  <c r="F20" i="14" s="1"/>
  <c r="G14" i="2" s="1"/>
  <c r="L20" i="14"/>
  <c r="AH19" i="14"/>
  <c r="AG19" i="14"/>
  <c r="AF19" i="14"/>
  <c r="AE19" i="14"/>
  <c r="AD19" i="14"/>
  <c r="AC19" i="14"/>
  <c r="AB19" i="14"/>
  <c r="AA19" i="14"/>
  <c r="Z19" i="14"/>
  <c r="Y19" i="14"/>
  <c r="N19" i="14"/>
  <c r="F19" i="14" s="1"/>
  <c r="G15" i="2" s="1"/>
  <c r="L19" i="14"/>
  <c r="AH18" i="14"/>
  <c r="AG18" i="14"/>
  <c r="AF18" i="14"/>
  <c r="AE18" i="14"/>
  <c r="AD18" i="14"/>
  <c r="AC18" i="14"/>
  <c r="AB18" i="14"/>
  <c r="AA18" i="14"/>
  <c r="Z18" i="14"/>
  <c r="Y18" i="14"/>
  <c r="N18" i="14"/>
  <c r="F18" i="14" s="1"/>
  <c r="G3" i="2" s="1"/>
  <c r="L18" i="14"/>
  <c r="AH17" i="14"/>
  <c r="AG17" i="14"/>
  <c r="AF17" i="14"/>
  <c r="AE17" i="14"/>
  <c r="AD17" i="14"/>
  <c r="AC17" i="14"/>
  <c r="AB17" i="14"/>
  <c r="AA17" i="14"/>
  <c r="Z17" i="14"/>
  <c r="Y17" i="14"/>
  <c r="N17" i="14"/>
  <c r="F17" i="14" s="1"/>
  <c r="G16" i="2" s="1"/>
  <c r="L17" i="14"/>
  <c r="AH16" i="14"/>
  <c r="AG16" i="14"/>
  <c r="AF16" i="14"/>
  <c r="AE16" i="14"/>
  <c r="AD16" i="14"/>
  <c r="AC16" i="14"/>
  <c r="AB16" i="14"/>
  <c r="AA16" i="14"/>
  <c r="Z16" i="14"/>
  <c r="Y16" i="14"/>
  <c r="N16" i="14"/>
  <c r="F16" i="14" s="1"/>
  <c r="G21" i="2" s="1"/>
  <c r="L16" i="14"/>
  <c r="AH15" i="14"/>
  <c r="AG15" i="14"/>
  <c r="AF15" i="14"/>
  <c r="AE15" i="14"/>
  <c r="AD15" i="14"/>
  <c r="AC15" i="14"/>
  <c r="AB15" i="14"/>
  <c r="AA15" i="14"/>
  <c r="Z15" i="14"/>
  <c r="Y15" i="14"/>
  <c r="N15" i="14"/>
  <c r="F15" i="14" s="1"/>
  <c r="G24" i="2" s="1"/>
  <c r="L15" i="14"/>
  <c r="O15" i="14" s="1"/>
  <c r="H15" i="14" s="1"/>
  <c r="I15" i="14" s="1"/>
  <c r="G24" i="6" s="1"/>
  <c r="AH14" i="14"/>
  <c r="AG14" i="14"/>
  <c r="AF14" i="14"/>
  <c r="AE14" i="14"/>
  <c r="AD14" i="14"/>
  <c r="AC14" i="14"/>
  <c r="AB14" i="14"/>
  <c r="AA14" i="14"/>
  <c r="Z14" i="14"/>
  <c r="Y14" i="14"/>
  <c r="N14" i="14"/>
  <c r="F14" i="14" s="1"/>
  <c r="G20" i="2" s="1"/>
  <c r="L14" i="14"/>
  <c r="AH13" i="14"/>
  <c r="AG13" i="14"/>
  <c r="AF13" i="14"/>
  <c r="AE13" i="14"/>
  <c r="AD13" i="14"/>
  <c r="AC13" i="14"/>
  <c r="AB13" i="14"/>
  <c r="AA13" i="14"/>
  <c r="Z13" i="14"/>
  <c r="Y13" i="14"/>
  <c r="N13" i="14"/>
  <c r="F13" i="14" s="1"/>
  <c r="G22" i="2" s="1"/>
  <c r="L13" i="14"/>
  <c r="O13" i="14" s="1"/>
  <c r="H13" i="14" s="1"/>
  <c r="I13" i="14" s="1"/>
  <c r="G21" i="6" s="1"/>
  <c r="AH12" i="14"/>
  <c r="AG12" i="14"/>
  <c r="AF12" i="14"/>
  <c r="AE12" i="14"/>
  <c r="AD12" i="14"/>
  <c r="AC12" i="14"/>
  <c r="AB12" i="14"/>
  <c r="AA12" i="14"/>
  <c r="Z12" i="14"/>
  <c r="Y12" i="14"/>
  <c r="N12" i="14"/>
  <c r="F12" i="14" s="1"/>
  <c r="G4" i="2" s="1"/>
  <c r="L12" i="14"/>
  <c r="G7" i="14" s="1"/>
  <c r="AH11" i="14"/>
  <c r="AG11" i="14"/>
  <c r="AF11" i="14"/>
  <c r="AE11" i="14"/>
  <c r="AD11" i="14"/>
  <c r="AC11" i="14"/>
  <c r="AB11" i="14"/>
  <c r="AA11" i="14"/>
  <c r="Z11" i="14"/>
  <c r="Y11" i="14"/>
  <c r="N11" i="14"/>
  <c r="F11" i="14" s="1"/>
  <c r="G8" i="2" s="1"/>
  <c r="L11" i="14"/>
  <c r="AH10" i="14"/>
  <c r="AG10" i="14"/>
  <c r="AF10" i="14"/>
  <c r="AE10" i="14"/>
  <c r="AD10" i="14"/>
  <c r="AC10" i="14"/>
  <c r="AB10" i="14"/>
  <c r="AA10" i="14"/>
  <c r="Z10" i="14"/>
  <c r="Y10" i="14"/>
  <c r="N10" i="14"/>
  <c r="F10" i="14" s="1"/>
  <c r="G9" i="2" s="1"/>
  <c r="L10" i="14"/>
  <c r="AH9" i="14"/>
  <c r="AG9" i="14"/>
  <c r="AF9" i="14"/>
  <c r="AE9" i="14"/>
  <c r="AD9" i="14"/>
  <c r="AC9" i="14"/>
  <c r="AB9" i="14"/>
  <c r="AA9" i="14"/>
  <c r="Z9" i="14"/>
  <c r="Y9" i="14"/>
  <c r="N9" i="14"/>
  <c r="F9" i="14" s="1"/>
  <c r="G10" i="2" s="1"/>
  <c r="L9" i="14"/>
  <c r="AH8" i="14"/>
  <c r="AG8" i="14"/>
  <c r="AF8" i="14"/>
  <c r="AE8" i="14"/>
  <c r="AD8" i="14"/>
  <c r="AC8" i="14"/>
  <c r="AB8" i="14"/>
  <c r="AA8" i="14"/>
  <c r="Z8" i="14"/>
  <c r="Y8" i="14"/>
  <c r="N8" i="14"/>
  <c r="F8" i="14" s="1"/>
  <c r="G11" i="2" s="1"/>
  <c r="L8" i="14"/>
  <c r="AH7" i="14"/>
  <c r="AG7" i="14"/>
  <c r="AF7" i="14"/>
  <c r="AE7" i="14"/>
  <c r="AD7" i="14"/>
  <c r="AC7" i="14"/>
  <c r="AB7" i="14"/>
  <c r="AA7" i="14"/>
  <c r="Z7" i="14"/>
  <c r="Y7" i="14"/>
  <c r="N7" i="14"/>
  <c r="F7" i="14" s="1"/>
  <c r="G13" i="2" s="1"/>
  <c r="L7" i="14"/>
  <c r="O7" i="14" s="1"/>
  <c r="Z6" i="14"/>
  <c r="Y6" i="14"/>
  <c r="N6" i="14"/>
  <c r="F6" i="14" s="1"/>
  <c r="G12" i="2" s="1"/>
  <c r="L6" i="14"/>
  <c r="O6" i="14" s="1"/>
  <c r="H6" i="14" s="1"/>
  <c r="I6" i="14" s="1"/>
  <c r="G14" i="6" s="1"/>
  <c r="G8" i="13"/>
  <c r="G9" i="13"/>
  <c r="G11" i="13"/>
  <c r="G12" i="13"/>
  <c r="G13" i="13"/>
  <c r="G14" i="13"/>
  <c r="G15" i="13"/>
  <c r="G16" i="13"/>
  <c r="G17" i="13"/>
  <c r="G18" i="13"/>
  <c r="G19" i="13"/>
  <c r="G20" i="13"/>
  <c r="G22" i="13"/>
  <c r="I22" i="13" s="1"/>
  <c r="G23" i="13"/>
  <c r="I23" i="13" s="1"/>
  <c r="G24" i="13"/>
  <c r="I24" i="13" s="1"/>
  <c r="G25" i="13"/>
  <c r="I25" i="13" s="1"/>
  <c r="G26" i="13"/>
  <c r="I26" i="13" s="1"/>
  <c r="G27" i="13"/>
  <c r="I27" i="13" s="1"/>
  <c r="G28" i="13"/>
  <c r="I28" i="13" s="1"/>
  <c r="G29" i="13"/>
  <c r="I29" i="13" s="1"/>
  <c r="G6" i="13"/>
  <c r="S11" i="14" l="1"/>
  <c r="Q27" i="14"/>
  <c r="Q10" i="14"/>
  <c r="U17" i="14"/>
  <c r="X17" i="14"/>
  <c r="O17" i="14"/>
  <c r="H17" i="14" s="1"/>
  <c r="I17" i="14" s="1"/>
  <c r="G18" i="6" s="1"/>
  <c r="H7" i="14"/>
  <c r="I7" i="14" s="1"/>
  <c r="G12" i="6" s="1"/>
  <c r="R22" i="14"/>
  <c r="Q7" i="14"/>
  <c r="T22" i="14"/>
  <c r="U15" i="14"/>
  <c r="Q21" i="14"/>
  <c r="R10" i="14"/>
  <c r="R21" i="14"/>
  <c r="X28" i="14"/>
  <c r="Q29" i="14"/>
  <c r="V29" i="14"/>
  <c r="W20" i="14"/>
  <c r="S21" i="14"/>
  <c r="Q22" i="14"/>
  <c r="T24" i="14"/>
  <c r="T26" i="14"/>
  <c r="X29" i="14"/>
  <c r="V13" i="14"/>
  <c r="X14" i="14"/>
  <c r="U21" i="14"/>
  <c r="S25" i="14"/>
  <c r="T27" i="14"/>
  <c r="X9" i="14"/>
  <c r="T23" i="14"/>
  <c r="V20" i="14"/>
  <c r="S19" i="14"/>
  <c r="U22" i="14"/>
  <c r="Q25" i="14"/>
  <c r="S18" i="14"/>
  <c r="U23" i="14"/>
  <c r="R25" i="14"/>
  <c r="W13" i="14"/>
  <c r="W24" i="14"/>
  <c r="S15" i="14"/>
  <c r="S22" i="14"/>
  <c r="R23" i="14"/>
  <c r="Q13" i="14"/>
  <c r="R24" i="14"/>
  <c r="W12" i="14"/>
  <c r="T19" i="14"/>
  <c r="V24" i="14"/>
  <c r="W17" i="14"/>
  <c r="R18" i="14"/>
  <c r="S29" i="14"/>
  <c r="X21" i="14"/>
  <c r="Q23" i="14"/>
  <c r="U27" i="14"/>
  <c r="Q14" i="14"/>
  <c r="Q24" i="14"/>
  <c r="Q26" i="14"/>
  <c r="T8" i="14"/>
  <c r="S23" i="14"/>
  <c r="R7" i="14"/>
  <c r="R13" i="14"/>
  <c r="X11" i="14"/>
  <c r="W9" i="14"/>
  <c r="T7" i="14"/>
  <c r="T18" i="14"/>
  <c r="X20" i="14"/>
  <c r="W23" i="14"/>
  <c r="U26" i="14"/>
  <c r="S13" i="14"/>
  <c r="W15" i="14"/>
  <c r="Q16" i="14"/>
  <c r="U18" i="14"/>
  <c r="T21" i="14"/>
  <c r="X23" i="14"/>
  <c r="V26" i="14"/>
  <c r="T29" i="14"/>
  <c r="S7" i="14"/>
  <c r="O16" i="14"/>
  <c r="H16" i="14" s="1"/>
  <c r="I16" i="14" s="1"/>
  <c r="G20" i="6" s="1"/>
  <c r="O11" i="14"/>
  <c r="H11" i="14" s="1"/>
  <c r="I11" i="14" s="1"/>
  <c r="G8" i="6" s="1"/>
  <c r="X15" i="14"/>
  <c r="R16" i="14"/>
  <c r="V18" i="14"/>
  <c r="O19" i="14"/>
  <c r="H19" i="14" s="1"/>
  <c r="I19" i="14" s="1"/>
  <c r="G13" i="6" s="1"/>
  <c r="S24" i="14"/>
  <c r="W26" i="14"/>
  <c r="U29" i="14"/>
  <c r="U7" i="14"/>
  <c r="T10" i="14"/>
  <c r="V15" i="14"/>
  <c r="V7" i="14"/>
  <c r="Q8" i="14"/>
  <c r="V10" i="14"/>
  <c r="T13" i="14"/>
  <c r="X7" i="14"/>
  <c r="R8" i="14"/>
  <c r="W10" i="14"/>
  <c r="Q11" i="14"/>
  <c r="U13" i="14"/>
  <c r="S16" i="14"/>
  <c r="W18" i="14"/>
  <c r="Q19" i="14"/>
  <c r="V21" i="14"/>
  <c r="X26" i="14"/>
  <c r="R27" i="14"/>
  <c r="V12" i="14"/>
  <c r="T15" i="14"/>
  <c r="X12" i="14"/>
  <c r="O8" i="14"/>
  <c r="H8" i="14" s="1"/>
  <c r="I8" i="14" s="1"/>
  <c r="G11" i="6" s="1"/>
  <c r="U10" i="14"/>
  <c r="W7" i="14"/>
  <c r="S8" i="14"/>
  <c r="X10" i="14"/>
  <c r="R11" i="14"/>
  <c r="O14" i="14"/>
  <c r="H14" i="14" s="1"/>
  <c r="I14" i="14" s="1"/>
  <c r="G22" i="6" s="1"/>
  <c r="T16" i="14"/>
  <c r="X18" i="14"/>
  <c r="R19" i="14"/>
  <c r="W21" i="14"/>
  <c r="U24" i="14"/>
  <c r="S27" i="14"/>
  <c r="W29" i="14"/>
  <c r="O9" i="14"/>
  <c r="H9" i="14" s="1"/>
  <c r="I9" i="14" s="1"/>
  <c r="G9" i="6" s="1"/>
  <c r="S14" i="14"/>
  <c r="W16" i="14"/>
  <c r="Q17" i="14"/>
  <c r="U19" i="14"/>
  <c r="X24" i="14"/>
  <c r="V27" i="14"/>
  <c r="U16" i="14"/>
  <c r="T11" i="14"/>
  <c r="R14" i="14"/>
  <c r="V16" i="14"/>
  <c r="V8" i="14"/>
  <c r="W8" i="14"/>
  <c r="Q9" i="14"/>
  <c r="V11" i="14"/>
  <c r="O12" i="14"/>
  <c r="H12" i="14" s="1"/>
  <c r="I12" i="14" s="1"/>
  <c r="G5" i="6" s="1"/>
  <c r="T14" i="14"/>
  <c r="X16" i="14"/>
  <c r="R17" i="14"/>
  <c r="V19" i="14"/>
  <c r="O20" i="14"/>
  <c r="H20" i="14" s="1"/>
  <c r="I20" i="14" s="1"/>
  <c r="G15" i="6" s="1"/>
  <c r="W27" i="14"/>
  <c r="Q28" i="14"/>
  <c r="U11" i="14"/>
  <c r="X8" i="14"/>
  <c r="R9" i="14"/>
  <c r="W11" i="14"/>
  <c r="Q12" i="14"/>
  <c r="U14" i="14"/>
  <c r="S17" i="14"/>
  <c r="W19" i="14"/>
  <c r="Q20" i="14"/>
  <c r="V22" i="14"/>
  <c r="T25" i="14"/>
  <c r="X27" i="14"/>
  <c r="R28" i="14"/>
  <c r="V14" i="14"/>
  <c r="T17" i="14"/>
  <c r="X19" i="14"/>
  <c r="R20" i="14"/>
  <c r="W22" i="14"/>
  <c r="U25" i="14"/>
  <c r="S28" i="14"/>
  <c r="Q15" i="14"/>
  <c r="S20" i="14"/>
  <c r="X22" i="14"/>
  <c r="V25" i="14"/>
  <c r="T28" i="14"/>
  <c r="W25" i="14"/>
  <c r="U28" i="14"/>
  <c r="U8" i="14"/>
  <c r="X13" i="14"/>
  <c r="S9" i="14"/>
  <c r="R12" i="14"/>
  <c r="T9" i="14"/>
  <c r="S12" i="14"/>
  <c r="W14" i="14"/>
  <c r="U9" i="14"/>
  <c r="O10" i="14"/>
  <c r="H10" i="14" s="1"/>
  <c r="I10" i="14" s="1"/>
  <c r="G10" i="6" s="1"/>
  <c r="T12" i="14"/>
  <c r="R15" i="14"/>
  <c r="V17" i="14"/>
  <c r="O18" i="14"/>
  <c r="H18" i="14" s="1"/>
  <c r="I18" i="14" s="1"/>
  <c r="G3" i="6" s="1"/>
  <c r="T20" i="14"/>
  <c r="V9" i="14"/>
  <c r="U12" i="14"/>
  <c r="Q18" i="14"/>
  <c r="U20" i="14"/>
  <c r="O21" i="14"/>
  <c r="H21" i="14" s="1"/>
  <c r="I21" i="14" s="1"/>
  <c r="G4" i="6" s="1"/>
  <c r="X25" i="14"/>
  <c r="R26" i="14"/>
  <c r="V28" i="14"/>
  <c r="S26" i="14"/>
  <c r="W28" i="14"/>
  <c r="S10" i="14"/>
  <c r="V23" i="14"/>
  <c r="D15" i="11"/>
  <c r="D10" i="11"/>
  <c r="D13" i="11"/>
  <c r="D16" i="11"/>
  <c r="D7" i="11"/>
  <c r="D8" i="11"/>
  <c r="D11" i="11"/>
  <c r="D14" i="11"/>
  <c r="D9" i="11"/>
  <c r="D12" i="11"/>
  <c r="D6" i="11"/>
  <c r="D17" i="11"/>
  <c r="C15" i="11"/>
  <c r="C10" i="11"/>
  <c r="C13" i="11"/>
  <c r="C16" i="11"/>
  <c r="C7" i="11"/>
  <c r="C8" i="11"/>
  <c r="C11" i="11"/>
  <c r="C14" i="11"/>
  <c r="C9" i="11"/>
  <c r="C12" i="11"/>
  <c r="C6" i="11"/>
  <c r="C17" i="11"/>
  <c r="AH29" i="13"/>
  <c r="AG29" i="13"/>
  <c r="AF29" i="13"/>
  <c r="AE29" i="13"/>
  <c r="AD29" i="13"/>
  <c r="AC29" i="13"/>
  <c r="AB29" i="13"/>
  <c r="AA29" i="13"/>
  <c r="Z29" i="13"/>
  <c r="Y29" i="13"/>
  <c r="O29" i="13"/>
  <c r="N29" i="13"/>
  <c r="L29" i="13"/>
  <c r="R29" i="13" s="1"/>
  <c r="AH28" i="13"/>
  <c r="AG28" i="13"/>
  <c r="AF28" i="13"/>
  <c r="AE28" i="13"/>
  <c r="AD28" i="13"/>
  <c r="AC28" i="13"/>
  <c r="AB28" i="13"/>
  <c r="AA28" i="13"/>
  <c r="Z28" i="13"/>
  <c r="Y28" i="13"/>
  <c r="O28" i="13"/>
  <c r="N28" i="13"/>
  <c r="L28" i="13"/>
  <c r="AH27" i="13"/>
  <c r="AG27" i="13"/>
  <c r="AF27" i="13"/>
  <c r="AE27" i="13"/>
  <c r="AD27" i="13"/>
  <c r="AC27" i="13"/>
  <c r="AB27" i="13"/>
  <c r="AA27" i="13"/>
  <c r="Z27" i="13"/>
  <c r="Y27" i="13"/>
  <c r="O27" i="13"/>
  <c r="N27" i="13"/>
  <c r="L27" i="13"/>
  <c r="AH26" i="13"/>
  <c r="AG26" i="13"/>
  <c r="AF26" i="13"/>
  <c r="AE26" i="13"/>
  <c r="AD26" i="13"/>
  <c r="AC26" i="13"/>
  <c r="AB26" i="13"/>
  <c r="AA26" i="13"/>
  <c r="Z26" i="13"/>
  <c r="Y26" i="13"/>
  <c r="O26" i="13"/>
  <c r="N26" i="13"/>
  <c r="L26" i="13"/>
  <c r="AH25" i="13"/>
  <c r="AG25" i="13"/>
  <c r="AF25" i="13"/>
  <c r="AE25" i="13"/>
  <c r="AD25" i="13"/>
  <c r="AC25" i="13"/>
  <c r="AB25" i="13"/>
  <c r="AA25" i="13"/>
  <c r="Z25" i="13"/>
  <c r="Y25" i="13"/>
  <c r="O25" i="13"/>
  <c r="N25" i="13"/>
  <c r="L25" i="13"/>
  <c r="AH24" i="13"/>
  <c r="AG24" i="13"/>
  <c r="AF24" i="13"/>
  <c r="AE24" i="13"/>
  <c r="AD24" i="13"/>
  <c r="AC24" i="13"/>
  <c r="AB24" i="13"/>
  <c r="AA24" i="13"/>
  <c r="Z24" i="13"/>
  <c r="Y24" i="13"/>
  <c r="O24" i="13"/>
  <c r="N24" i="13"/>
  <c r="L24" i="13"/>
  <c r="AH23" i="13"/>
  <c r="AG23" i="13"/>
  <c r="AF23" i="13"/>
  <c r="AE23" i="13"/>
  <c r="AD23" i="13"/>
  <c r="AC23" i="13"/>
  <c r="AB23" i="13"/>
  <c r="AA23" i="13"/>
  <c r="Z23" i="13"/>
  <c r="Y23" i="13"/>
  <c r="O23" i="13"/>
  <c r="N23" i="13"/>
  <c r="L23" i="13"/>
  <c r="AH22" i="13"/>
  <c r="AG22" i="13"/>
  <c r="AF22" i="13"/>
  <c r="AE22" i="13"/>
  <c r="AD22" i="13"/>
  <c r="AC22" i="13"/>
  <c r="AB22" i="13"/>
  <c r="AA22" i="13"/>
  <c r="Z22" i="13"/>
  <c r="Y22" i="13"/>
  <c r="N22" i="13"/>
  <c r="L22" i="13"/>
  <c r="O22" i="13" s="1"/>
  <c r="AH21" i="13"/>
  <c r="AG21" i="13"/>
  <c r="AF21" i="13"/>
  <c r="AE21" i="13"/>
  <c r="AD21" i="13"/>
  <c r="AC21" i="13"/>
  <c r="AB21" i="13"/>
  <c r="AA21" i="13"/>
  <c r="Z21" i="13"/>
  <c r="Y21" i="13"/>
  <c r="N21" i="13"/>
  <c r="L21" i="13"/>
  <c r="O21" i="13" s="1"/>
  <c r="H21" i="13" s="1"/>
  <c r="I21" i="13" s="1"/>
  <c r="F10" i="6" s="1"/>
  <c r="AH20" i="13"/>
  <c r="AG20" i="13"/>
  <c r="AF20" i="13"/>
  <c r="AE20" i="13"/>
  <c r="AD20" i="13"/>
  <c r="AC20" i="13"/>
  <c r="AB20" i="13"/>
  <c r="AA20" i="13"/>
  <c r="Z20" i="13"/>
  <c r="Y20" i="13"/>
  <c r="N20" i="13"/>
  <c r="L20" i="13"/>
  <c r="O20" i="13" s="1"/>
  <c r="H20" i="13" s="1"/>
  <c r="I20" i="13" s="1"/>
  <c r="F7" i="6" s="1"/>
  <c r="AH19" i="13"/>
  <c r="AG19" i="13"/>
  <c r="AF19" i="13"/>
  <c r="AE19" i="13"/>
  <c r="AD19" i="13"/>
  <c r="AC19" i="13"/>
  <c r="AB19" i="13"/>
  <c r="AA19" i="13"/>
  <c r="Z19" i="13"/>
  <c r="Y19" i="13"/>
  <c r="N19" i="13"/>
  <c r="L19" i="13"/>
  <c r="O19" i="13" s="1"/>
  <c r="H19" i="13" s="1"/>
  <c r="I19" i="13" s="1"/>
  <c r="F5" i="6" s="1"/>
  <c r="AH18" i="13"/>
  <c r="AG18" i="13"/>
  <c r="AF18" i="13"/>
  <c r="AE18" i="13"/>
  <c r="AD18" i="13"/>
  <c r="AC18" i="13"/>
  <c r="AB18" i="13"/>
  <c r="AA18" i="13"/>
  <c r="Z18" i="13"/>
  <c r="Y18" i="13"/>
  <c r="N18" i="13"/>
  <c r="L18" i="13"/>
  <c r="O18" i="13" s="1"/>
  <c r="H18" i="13" s="1"/>
  <c r="I18" i="13" s="1"/>
  <c r="F8" i="6" s="1"/>
  <c r="AH17" i="13"/>
  <c r="AG17" i="13"/>
  <c r="AF17" i="13"/>
  <c r="AE17" i="13"/>
  <c r="AD17" i="13"/>
  <c r="AC17" i="13"/>
  <c r="AB17" i="13"/>
  <c r="AA17" i="13"/>
  <c r="Z17" i="13"/>
  <c r="Y17" i="13"/>
  <c r="N17" i="13"/>
  <c r="L17" i="13"/>
  <c r="O17" i="13" s="1"/>
  <c r="H17" i="13" s="1"/>
  <c r="I17" i="13" s="1"/>
  <c r="F14" i="6" s="1"/>
  <c r="AH16" i="13"/>
  <c r="AG16" i="13"/>
  <c r="AF16" i="13"/>
  <c r="AE16" i="13"/>
  <c r="AD16" i="13"/>
  <c r="AC16" i="13"/>
  <c r="AB16" i="13"/>
  <c r="AA16" i="13"/>
  <c r="Z16" i="13"/>
  <c r="Y16" i="13"/>
  <c r="N16" i="13"/>
  <c r="L16" i="13"/>
  <c r="O16" i="13" s="1"/>
  <c r="H16" i="13" s="1"/>
  <c r="I16" i="13" s="1"/>
  <c r="F21" i="6" s="1"/>
  <c r="AH15" i="13"/>
  <c r="AG15" i="13"/>
  <c r="AF15" i="13"/>
  <c r="AE15" i="13"/>
  <c r="AD15" i="13"/>
  <c r="AC15" i="13"/>
  <c r="AB15" i="13"/>
  <c r="AA15" i="13"/>
  <c r="Z15" i="13"/>
  <c r="Y15" i="13"/>
  <c r="N15" i="13"/>
  <c r="L15" i="13"/>
  <c r="O15" i="13" s="1"/>
  <c r="H15" i="13" s="1"/>
  <c r="I15" i="13" s="1"/>
  <c r="F24" i="6" s="1"/>
  <c r="AH14" i="13"/>
  <c r="AG14" i="13"/>
  <c r="AF14" i="13"/>
  <c r="AE14" i="13"/>
  <c r="AD14" i="13"/>
  <c r="AC14" i="13"/>
  <c r="AB14" i="13"/>
  <c r="AA14" i="13"/>
  <c r="Z14" i="13"/>
  <c r="Y14" i="13"/>
  <c r="N14" i="13"/>
  <c r="L14" i="13"/>
  <c r="AH13" i="13"/>
  <c r="AG13" i="13"/>
  <c r="AF13" i="13"/>
  <c r="AE13" i="13"/>
  <c r="AD13" i="13"/>
  <c r="AC13" i="13"/>
  <c r="AB13" i="13"/>
  <c r="AA13" i="13"/>
  <c r="Z13" i="13"/>
  <c r="Y13" i="13"/>
  <c r="N13" i="13"/>
  <c r="L13" i="13"/>
  <c r="O13" i="13" s="1"/>
  <c r="H13" i="13" s="1"/>
  <c r="I13" i="13" s="1"/>
  <c r="F6" i="6" s="1"/>
  <c r="AH12" i="13"/>
  <c r="AG12" i="13"/>
  <c r="AF12" i="13"/>
  <c r="AE12" i="13"/>
  <c r="AD12" i="13"/>
  <c r="AC12" i="13"/>
  <c r="AB12" i="13"/>
  <c r="AA12" i="13"/>
  <c r="Z12" i="13"/>
  <c r="Y12" i="13"/>
  <c r="N12" i="13"/>
  <c r="L12" i="13"/>
  <c r="AH11" i="13"/>
  <c r="AG11" i="13"/>
  <c r="AF11" i="13"/>
  <c r="AE11" i="13"/>
  <c r="AD11" i="13"/>
  <c r="AC11" i="13"/>
  <c r="AB11" i="13"/>
  <c r="AA11" i="13"/>
  <c r="Z11" i="13"/>
  <c r="Y11" i="13"/>
  <c r="N11" i="13"/>
  <c r="L11" i="13"/>
  <c r="AH10" i="13"/>
  <c r="AG10" i="13"/>
  <c r="AF10" i="13"/>
  <c r="AE10" i="13"/>
  <c r="AD10" i="13"/>
  <c r="AC10" i="13"/>
  <c r="AB10" i="13"/>
  <c r="AA10" i="13"/>
  <c r="Z10" i="13"/>
  <c r="Y10" i="13"/>
  <c r="N10" i="13"/>
  <c r="L10" i="13"/>
  <c r="AH9" i="13"/>
  <c r="AG9" i="13"/>
  <c r="AF9" i="13"/>
  <c r="AE9" i="13"/>
  <c r="AD9" i="13"/>
  <c r="AC9" i="13"/>
  <c r="AB9" i="13"/>
  <c r="AA9" i="13"/>
  <c r="Z9" i="13"/>
  <c r="Y9" i="13"/>
  <c r="N9" i="13"/>
  <c r="L9" i="13"/>
  <c r="AH8" i="13"/>
  <c r="AG8" i="13"/>
  <c r="AF8" i="13"/>
  <c r="AE8" i="13"/>
  <c r="AD8" i="13"/>
  <c r="AC8" i="13"/>
  <c r="AB8" i="13"/>
  <c r="AA8" i="13"/>
  <c r="Z8" i="13"/>
  <c r="Y8" i="13"/>
  <c r="N8" i="13"/>
  <c r="L8" i="13"/>
  <c r="AH7" i="13"/>
  <c r="AG7" i="13"/>
  <c r="AF7" i="13"/>
  <c r="AE7" i="13"/>
  <c r="AD7" i="13"/>
  <c r="AC7" i="13"/>
  <c r="AB7" i="13"/>
  <c r="AA7" i="13"/>
  <c r="Z7" i="13"/>
  <c r="Y7" i="13"/>
  <c r="N7" i="13"/>
  <c r="L7" i="13"/>
  <c r="O7" i="13" s="1"/>
  <c r="H7" i="13" s="1"/>
  <c r="I7" i="13" s="1"/>
  <c r="F4" i="6" s="1"/>
  <c r="Z6" i="13"/>
  <c r="Y6" i="13"/>
  <c r="N6" i="13"/>
  <c r="L6" i="13"/>
  <c r="O6" i="13" s="1"/>
  <c r="H6" i="13" s="1"/>
  <c r="I6" i="13" s="1"/>
  <c r="F18" i="6" s="1"/>
  <c r="F3" i="12"/>
  <c r="G3" i="12"/>
  <c r="H3" i="12"/>
  <c r="I3" i="12"/>
  <c r="J3" i="12"/>
  <c r="K3" i="12"/>
  <c r="L3" i="12"/>
  <c r="M3" i="12"/>
  <c r="N3" i="12"/>
  <c r="P3" i="12"/>
  <c r="Q3" i="12"/>
  <c r="R3" i="12"/>
  <c r="S3" i="12"/>
  <c r="T3" i="12"/>
  <c r="U3" i="12"/>
  <c r="V3" i="12"/>
  <c r="W3" i="12"/>
  <c r="X3" i="12"/>
  <c r="Z3" i="12"/>
  <c r="AA3" i="12"/>
  <c r="AB3" i="12"/>
  <c r="AC3" i="12"/>
  <c r="AD3" i="12"/>
  <c r="AE3" i="12"/>
  <c r="AF3" i="12"/>
  <c r="AG3" i="12"/>
  <c r="AH3" i="12"/>
  <c r="F4" i="12"/>
  <c r="G4" i="12"/>
  <c r="H4" i="12"/>
  <c r="I4" i="12"/>
  <c r="J4" i="12"/>
  <c r="K4" i="12"/>
  <c r="L4" i="12"/>
  <c r="M4" i="12"/>
  <c r="N4" i="12"/>
  <c r="P4" i="12"/>
  <c r="Q4" i="12"/>
  <c r="R4" i="12"/>
  <c r="S4" i="12"/>
  <c r="T4" i="12"/>
  <c r="U4" i="12"/>
  <c r="V4" i="12"/>
  <c r="W4" i="12"/>
  <c r="X4" i="12"/>
  <c r="Z4" i="12"/>
  <c r="AA4" i="12"/>
  <c r="AB4" i="12"/>
  <c r="AC4" i="12"/>
  <c r="AD4" i="12"/>
  <c r="AE4" i="12"/>
  <c r="AF4" i="12"/>
  <c r="AG4" i="12"/>
  <c r="AH4" i="12"/>
  <c r="F5" i="12"/>
  <c r="G5" i="12"/>
  <c r="H5" i="12"/>
  <c r="I5" i="12"/>
  <c r="J5" i="12"/>
  <c r="K5" i="12"/>
  <c r="L5" i="12"/>
  <c r="M5" i="12"/>
  <c r="N5" i="12"/>
  <c r="P5" i="12"/>
  <c r="Q5" i="12"/>
  <c r="R5" i="12"/>
  <c r="S5" i="12"/>
  <c r="T5" i="12"/>
  <c r="U5" i="12"/>
  <c r="V5" i="12"/>
  <c r="W5" i="12"/>
  <c r="X5" i="12"/>
  <c r="Z5" i="12"/>
  <c r="AA5" i="12"/>
  <c r="AB5" i="12"/>
  <c r="AC5" i="12"/>
  <c r="AD5" i="12"/>
  <c r="AE5" i="12"/>
  <c r="AF5" i="12"/>
  <c r="AG5" i="12"/>
  <c r="AH5" i="12"/>
  <c r="F6" i="12"/>
  <c r="G6" i="12"/>
  <c r="H6" i="12"/>
  <c r="I6" i="12"/>
  <c r="J6" i="12"/>
  <c r="K6" i="12"/>
  <c r="L6" i="12"/>
  <c r="M6" i="12"/>
  <c r="N6" i="12"/>
  <c r="P6" i="12"/>
  <c r="Q6" i="12"/>
  <c r="R6" i="12"/>
  <c r="S6" i="12"/>
  <c r="T6" i="12"/>
  <c r="U6" i="12"/>
  <c r="V6" i="12"/>
  <c r="W6" i="12"/>
  <c r="X6" i="12"/>
  <c r="Z6" i="12"/>
  <c r="AA6" i="12"/>
  <c r="AB6" i="12"/>
  <c r="AC6" i="12"/>
  <c r="AD6" i="12"/>
  <c r="AE6" i="12"/>
  <c r="AF6" i="12"/>
  <c r="AG6" i="12"/>
  <c r="AH6" i="12"/>
  <c r="F7" i="12"/>
  <c r="G7" i="12"/>
  <c r="H7" i="12"/>
  <c r="I7" i="12"/>
  <c r="J7" i="12"/>
  <c r="K7" i="12"/>
  <c r="L7" i="12"/>
  <c r="M7" i="12"/>
  <c r="N7" i="12"/>
  <c r="P7" i="12"/>
  <c r="Q7" i="12"/>
  <c r="R7" i="12"/>
  <c r="S7" i="12"/>
  <c r="T7" i="12"/>
  <c r="U7" i="12"/>
  <c r="V7" i="12"/>
  <c r="W7" i="12"/>
  <c r="X7" i="12"/>
  <c r="Z7" i="12"/>
  <c r="AA7" i="12"/>
  <c r="AB7" i="12"/>
  <c r="AC7" i="12"/>
  <c r="AD7" i="12"/>
  <c r="AE7" i="12"/>
  <c r="AF7" i="12"/>
  <c r="AG7" i="12"/>
  <c r="AH7" i="12"/>
  <c r="F8" i="12"/>
  <c r="G8" i="12"/>
  <c r="H8" i="12"/>
  <c r="I8" i="12"/>
  <c r="J8" i="12"/>
  <c r="K8" i="12"/>
  <c r="L8" i="12"/>
  <c r="M8" i="12"/>
  <c r="N8" i="12"/>
  <c r="P8" i="12"/>
  <c r="Q8" i="12"/>
  <c r="R8" i="12"/>
  <c r="S8" i="12"/>
  <c r="T8" i="12"/>
  <c r="U8" i="12"/>
  <c r="V8" i="12"/>
  <c r="W8" i="12"/>
  <c r="X8" i="12"/>
  <c r="Z8" i="12"/>
  <c r="AA8" i="12"/>
  <c r="AB8" i="12"/>
  <c r="AC8" i="12"/>
  <c r="AD8" i="12"/>
  <c r="AE8" i="12"/>
  <c r="AF8" i="12"/>
  <c r="AG8" i="12"/>
  <c r="AH8" i="12"/>
  <c r="F9" i="12"/>
  <c r="G9" i="12"/>
  <c r="H9" i="12"/>
  <c r="I9" i="12"/>
  <c r="J9" i="12"/>
  <c r="K9" i="12"/>
  <c r="L9" i="12"/>
  <c r="M9" i="12"/>
  <c r="N9" i="12"/>
  <c r="P9" i="12"/>
  <c r="Q9" i="12"/>
  <c r="R9" i="12"/>
  <c r="S9" i="12"/>
  <c r="T9" i="12"/>
  <c r="U9" i="12"/>
  <c r="V9" i="12"/>
  <c r="W9" i="12"/>
  <c r="X9" i="12"/>
  <c r="Z9" i="12"/>
  <c r="AA9" i="12"/>
  <c r="AB9" i="12"/>
  <c r="AC9" i="12"/>
  <c r="AD9" i="12"/>
  <c r="AE9" i="12"/>
  <c r="AF9" i="12"/>
  <c r="AG9" i="12"/>
  <c r="AH9" i="12"/>
  <c r="F10" i="12"/>
  <c r="G10" i="12"/>
  <c r="H10" i="12"/>
  <c r="I10" i="12"/>
  <c r="J10" i="12"/>
  <c r="K10" i="12"/>
  <c r="L10" i="12"/>
  <c r="M10" i="12"/>
  <c r="N10" i="12"/>
  <c r="P10" i="12"/>
  <c r="Q10" i="12"/>
  <c r="R10" i="12"/>
  <c r="S10" i="12"/>
  <c r="T10" i="12"/>
  <c r="U10" i="12"/>
  <c r="V10" i="12"/>
  <c r="W10" i="12"/>
  <c r="X10" i="12"/>
  <c r="Z10" i="12"/>
  <c r="AA10" i="12"/>
  <c r="AB10" i="12"/>
  <c r="AC10" i="12"/>
  <c r="AD10" i="12"/>
  <c r="AE10" i="12"/>
  <c r="AF10" i="12"/>
  <c r="AG10" i="12"/>
  <c r="AH10" i="12"/>
  <c r="F11" i="12"/>
  <c r="G11" i="12"/>
  <c r="H11" i="12"/>
  <c r="I11" i="12"/>
  <c r="J11" i="12"/>
  <c r="K11" i="12"/>
  <c r="L11" i="12"/>
  <c r="M11" i="12"/>
  <c r="N11" i="12"/>
  <c r="P11" i="12"/>
  <c r="Q11" i="12"/>
  <c r="R11" i="12"/>
  <c r="S11" i="12"/>
  <c r="T11" i="12"/>
  <c r="U11" i="12"/>
  <c r="V11" i="12"/>
  <c r="W11" i="12"/>
  <c r="X11" i="12"/>
  <c r="Z11" i="12"/>
  <c r="AA11" i="12"/>
  <c r="AB11" i="12"/>
  <c r="AC11" i="12"/>
  <c r="AD11" i="12"/>
  <c r="AE11" i="12"/>
  <c r="AF11" i="12"/>
  <c r="AG11" i="12"/>
  <c r="AH11" i="12"/>
  <c r="F12" i="12"/>
  <c r="G12" i="12"/>
  <c r="H12" i="12"/>
  <c r="I12" i="12"/>
  <c r="J12" i="12"/>
  <c r="K12" i="12"/>
  <c r="L12" i="12"/>
  <c r="M12" i="12"/>
  <c r="N12" i="12"/>
  <c r="P12" i="12"/>
  <c r="Q12" i="12"/>
  <c r="R12" i="12"/>
  <c r="S12" i="12"/>
  <c r="T12" i="12"/>
  <c r="U12" i="12"/>
  <c r="V12" i="12"/>
  <c r="W12" i="12"/>
  <c r="X12" i="12"/>
  <c r="Z12" i="12"/>
  <c r="AA12" i="12"/>
  <c r="AB12" i="12"/>
  <c r="AC12" i="12"/>
  <c r="AD12" i="12"/>
  <c r="AE12" i="12"/>
  <c r="AF12" i="12"/>
  <c r="AG12" i="12"/>
  <c r="AH12" i="12"/>
  <c r="F13" i="12"/>
  <c r="G13" i="12"/>
  <c r="H13" i="12"/>
  <c r="I13" i="12"/>
  <c r="J13" i="12"/>
  <c r="K13" i="12"/>
  <c r="L13" i="12"/>
  <c r="M13" i="12"/>
  <c r="N13" i="12"/>
  <c r="P13" i="12"/>
  <c r="Q13" i="12"/>
  <c r="R13" i="12"/>
  <c r="S13" i="12"/>
  <c r="T13" i="12"/>
  <c r="U13" i="12"/>
  <c r="V13" i="12"/>
  <c r="W13" i="12"/>
  <c r="X13" i="12"/>
  <c r="Z13" i="12"/>
  <c r="AA13" i="12"/>
  <c r="AB13" i="12"/>
  <c r="AC13" i="12"/>
  <c r="AD13" i="12"/>
  <c r="AE13" i="12"/>
  <c r="AF13" i="12"/>
  <c r="AG13" i="12"/>
  <c r="AH13" i="12"/>
  <c r="F14" i="12"/>
  <c r="G14" i="12"/>
  <c r="H14" i="12"/>
  <c r="I14" i="12"/>
  <c r="J14" i="12"/>
  <c r="K14" i="12"/>
  <c r="L14" i="12"/>
  <c r="M14" i="12"/>
  <c r="N14" i="12"/>
  <c r="P14" i="12"/>
  <c r="Q14" i="12"/>
  <c r="R14" i="12"/>
  <c r="S14" i="12"/>
  <c r="T14" i="12"/>
  <c r="U14" i="12"/>
  <c r="V14" i="12"/>
  <c r="W14" i="12"/>
  <c r="X14" i="12"/>
  <c r="Z14" i="12"/>
  <c r="AA14" i="12"/>
  <c r="AB14" i="12"/>
  <c r="AC14" i="12"/>
  <c r="AD14" i="12"/>
  <c r="AE14" i="12"/>
  <c r="AF14" i="12"/>
  <c r="AG14" i="12"/>
  <c r="AH14" i="12"/>
  <c r="B4" i="12"/>
  <c r="B5" i="12"/>
  <c r="B6" i="12"/>
  <c r="B7" i="12"/>
  <c r="B8" i="12"/>
  <c r="B9" i="12"/>
  <c r="B10" i="12"/>
  <c r="B11" i="12"/>
  <c r="B12" i="12"/>
  <c r="B13" i="12"/>
  <c r="B14" i="12"/>
  <c r="B3" i="12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E6" i="2"/>
  <c r="E9" i="2"/>
  <c r="E5" i="2"/>
  <c r="E4" i="2"/>
  <c r="E10" i="2"/>
  <c r="E14" i="2"/>
  <c r="E12" i="2"/>
  <c r="E7" i="2"/>
  <c r="E15" i="2"/>
  <c r="E8" i="2"/>
  <c r="E11" i="2"/>
  <c r="E19" i="2"/>
  <c r="E22" i="2"/>
  <c r="E18" i="2"/>
  <c r="E20" i="2"/>
  <c r="E23" i="2"/>
  <c r="E13" i="2"/>
  <c r="E25" i="2"/>
  <c r="E24" i="2"/>
  <c r="E16" i="2"/>
  <c r="E17" i="2"/>
  <c r="E21" i="2"/>
  <c r="E26" i="2"/>
  <c r="E3" i="2"/>
  <c r="E4" i="6"/>
  <c r="E10" i="6"/>
  <c r="E5" i="6"/>
  <c r="E9" i="6"/>
  <c r="E15" i="6"/>
  <c r="E14" i="6"/>
  <c r="E7" i="6"/>
  <c r="E13" i="6"/>
  <c r="E12" i="6"/>
  <c r="E8" i="6"/>
  <c r="E11" i="6"/>
  <c r="E16" i="6"/>
  <c r="E21" i="6"/>
  <c r="E17" i="6"/>
  <c r="E22" i="6"/>
  <c r="E23" i="6"/>
  <c r="E26" i="6"/>
  <c r="E24" i="6"/>
  <c r="E18" i="6"/>
  <c r="E19" i="6"/>
  <c r="E20" i="6"/>
  <c r="E25" i="6"/>
  <c r="E3" i="6"/>
  <c r="D8" i="12" l="1"/>
  <c r="C4" i="12"/>
  <c r="C8" i="12"/>
  <c r="D7" i="12"/>
  <c r="C5" i="12"/>
  <c r="D5" i="12"/>
  <c r="D4" i="12"/>
  <c r="D9" i="12"/>
  <c r="C3" i="12"/>
  <c r="C13" i="12"/>
  <c r="D3" i="12"/>
  <c r="C6" i="12"/>
  <c r="C14" i="12"/>
  <c r="C12" i="12"/>
  <c r="C7" i="12"/>
  <c r="D6" i="12"/>
  <c r="D10" i="12"/>
  <c r="C9" i="12"/>
  <c r="V23" i="13"/>
  <c r="D14" i="12"/>
  <c r="Q16" i="13"/>
  <c r="C11" i="12"/>
  <c r="C10" i="12"/>
  <c r="D12" i="12"/>
  <c r="D13" i="12"/>
  <c r="D11" i="12"/>
  <c r="T14" i="13"/>
  <c r="U14" i="13"/>
  <c r="V13" i="13"/>
  <c r="W22" i="13"/>
  <c r="S21" i="13"/>
  <c r="Q10" i="13"/>
  <c r="V9" i="13"/>
  <c r="S10" i="13"/>
  <c r="R23" i="13"/>
  <c r="W28" i="13"/>
  <c r="S29" i="13"/>
  <c r="X15" i="13"/>
  <c r="R22" i="13"/>
  <c r="V29" i="13"/>
  <c r="X9" i="13"/>
  <c r="T19" i="13"/>
  <c r="R21" i="13"/>
  <c r="S26" i="13"/>
  <c r="Q20" i="13"/>
  <c r="U22" i="13"/>
  <c r="U18" i="13"/>
  <c r="X8" i="13"/>
  <c r="S13" i="13"/>
  <c r="S19" i="13"/>
  <c r="X17" i="13"/>
  <c r="Q18" i="13"/>
  <c r="V19" i="13"/>
  <c r="Q26" i="13"/>
  <c r="W12" i="13"/>
  <c r="V25" i="13"/>
  <c r="X21" i="13"/>
  <c r="X18" i="13"/>
  <c r="Q13" i="13"/>
  <c r="R7" i="13"/>
  <c r="T12" i="13"/>
  <c r="R13" i="13"/>
  <c r="O14" i="13"/>
  <c r="H14" i="13" s="1"/>
  <c r="I14" i="13" s="1"/>
  <c r="F12" i="6" s="1"/>
  <c r="R16" i="13"/>
  <c r="O10" i="13"/>
  <c r="H10" i="13" s="1"/>
  <c r="I10" i="13" s="1"/>
  <c r="F3" i="6" s="1"/>
  <c r="V15" i="13"/>
  <c r="V12" i="13"/>
  <c r="T13" i="13"/>
  <c r="Q14" i="13"/>
  <c r="Q15" i="13"/>
  <c r="S16" i="13"/>
  <c r="X11" i="13"/>
  <c r="U13" i="13"/>
  <c r="W15" i="13"/>
  <c r="U16" i="13"/>
  <c r="W24" i="13"/>
  <c r="X25" i="13"/>
  <c r="S8" i="13"/>
  <c r="U9" i="13"/>
  <c r="Q7" i="13"/>
  <c r="W9" i="13"/>
  <c r="R10" i="13"/>
  <c r="X12" i="13"/>
  <c r="T16" i="13"/>
  <c r="U19" i="13"/>
  <c r="V22" i="13"/>
  <c r="Q23" i="13"/>
  <c r="W25" i="13"/>
  <c r="R26" i="13"/>
  <c r="X28" i="13"/>
  <c r="T29" i="13"/>
  <c r="V16" i="13"/>
  <c r="Q17" i="13"/>
  <c r="W19" i="13"/>
  <c r="R20" i="13"/>
  <c r="X22" i="13"/>
  <c r="S23" i="13"/>
  <c r="T26" i="13"/>
  <c r="U29" i="13"/>
  <c r="T7" i="13"/>
  <c r="U10" i="13"/>
  <c r="O11" i="13"/>
  <c r="H11" i="13" s="1"/>
  <c r="I11" i="13" s="1"/>
  <c r="F9" i="6" s="1"/>
  <c r="W16" i="13"/>
  <c r="R17" i="13"/>
  <c r="X19" i="13"/>
  <c r="S20" i="13"/>
  <c r="T23" i="13"/>
  <c r="U26" i="13"/>
  <c r="U7" i="13"/>
  <c r="O8" i="13"/>
  <c r="H8" i="13" s="1"/>
  <c r="I8" i="13" s="1"/>
  <c r="F20" i="6" s="1"/>
  <c r="V10" i="13"/>
  <c r="Q11" i="13"/>
  <c r="W13" i="13"/>
  <c r="R14" i="13"/>
  <c r="X16" i="13"/>
  <c r="S17" i="13"/>
  <c r="T20" i="13"/>
  <c r="U23" i="13"/>
  <c r="V26" i="13"/>
  <c r="Q27" i="13"/>
  <c r="W29" i="13"/>
  <c r="V7" i="13"/>
  <c r="Q8" i="13"/>
  <c r="W10" i="13"/>
  <c r="R11" i="13"/>
  <c r="X13" i="13"/>
  <c r="S14" i="13"/>
  <c r="T17" i="13"/>
  <c r="U20" i="13"/>
  <c r="Q24" i="13"/>
  <c r="W26" i="13"/>
  <c r="R27" i="13"/>
  <c r="X29" i="13"/>
  <c r="S7" i="13"/>
  <c r="T10" i="13"/>
  <c r="W7" i="13"/>
  <c r="R8" i="13"/>
  <c r="X10" i="13"/>
  <c r="S11" i="13"/>
  <c r="U17" i="13"/>
  <c r="V20" i="13"/>
  <c r="Q21" i="13"/>
  <c r="W23" i="13"/>
  <c r="R24" i="13"/>
  <c r="X26" i="13"/>
  <c r="S27" i="13"/>
  <c r="T11" i="13"/>
  <c r="V17" i="13"/>
  <c r="W20" i="13"/>
  <c r="X23" i="13"/>
  <c r="S24" i="13"/>
  <c r="T27" i="13"/>
  <c r="T8" i="13"/>
  <c r="U11" i="13"/>
  <c r="O12" i="13"/>
  <c r="H12" i="13" s="1"/>
  <c r="I12" i="13" s="1"/>
  <c r="F17" i="6" s="1"/>
  <c r="V14" i="13"/>
  <c r="W17" i="13"/>
  <c r="R18" i="13"/>
  <c r="X20" i="13"/>
  <c r="T24" i="13"/>
  <c r="U27" i="13"/>
  <c r="O9" i="13"/>
  <c r="H9" i="13" s="1"/>
  <c r="I9" i="13" s="1"/>
  <c r="F13" i="6" s="1"/>
  <c r="V11" i="13"/>
  <c r="Q12" i="13"/>
  <c r="W14" i="13"/>
  <c r="R15" i="13"/>
  <c r="S18" i="13"/>
  <c r="T21" i="13"/>
  <c r="U24" i="13"/>
  <c r="V27" i="13"/>
  <c r="Q28" i="13"/>
  <c r="U8" i="13"/>
  <c r="V8" i="13"/>
  <c r="Q9" i="13"/>
  <c r="W11" i="13"/>
  <c r="R12" i="13"/>
  <c r="X14" i="13"/>
  <c r="S15" i="13"/>
  <c r="T18" i="13"/>
  <c r="U21" i="13"/>
  <c r="V24" i="13"/>
  <c r="Q25" i="13"/>
  <c r="W27" i="13"/>
  <c r="R28" i="13"/>
  <c r="W8" i="13"/>
  <c r="R9" i="13"/>
  <c r="S12" i="13"/>
  <c r="T15" i="13"/>
  <c r="V21" i="13"/>
  <c r="Q22" i="13"/>
  <c r="R25" i="13"/>
  <c r="X27" i="13"/>
  <c r="S28" i="13"/>
  <c r="U15" i="13"/>
  <c r="V18" i="13"/>
  <c r="Q19" i="13"/>
  <c r="W21" i="13"/>
  <c r="X24" i="13"/>
  <c r="S25" i="13"/>
  <c r="T28" i="13"/>
  <c r="X7" i="13"/>
  <c r="S9" i="13"/>
  <c r="T9" i="13"/>
  <c r="U12" i="13"/>
  <c r="W18" i="13"/>
  <c r="R19" i="13"/>
  <c r="S22" i="13"/>
  <c r="T25" i="13"/>
  <c r="U28" i="13"/>
  <c r="T22" i="13"/>
  <c r="U25" i="13"/>
  <c r="V28" i="13"/>
  <c r="Q29" i="13"/>
  <c r="AH29" i="10"/>
  <c r="AG29" i="10"/>
  <c r="AF29" i="10"/>
  <c r="AE29" i="10"/>
  <c r="AD29" i="10"/>
  <c r="AC29" i="10"/>
  <c r="AB29" i="10"/>
  <c r="AA29" i="10"/>
  <c r="Z29" i="10"/>
  <c r="Y29" i="10"/>
  <c r="O29" i="10"/>
  <c r="N29" i="10"/>
  <c r="L29" i="10"/>
  <c r="U29" i="10" s="1"/>
  <c r="AH28" i="10"/>
  <c r="AG28" i="10"/>
  <c r="AF28" i="10"/>
  <c r="AE28" i="10"/>
  <c r="AD28" i="10"/>
  <c r="AC28" i="10"/>
  <c r="AB28" i="10"/>
  <c r="AA28" i="10"/>
  <c r="Z28" i="10"/>
  <c r="Y28" i="10"/>
  <c r="O28" i="10"/>
  <c r="N28" i="10"/>
  <c r="L28" i="10"/>
  <c r="AH27" i="10"/>
  <c r="AG27" i="10"/>
  <c r="AF27" i="10"/>
  <c r="AE27" i="10"/>
  <c r="AD27" i="10"/>
  <c r="AC27" i="10"/>
  <c r="AB27" i="10"/>
  <c r="AA27" i="10"/>
  <c r="Z27" i="10"/>
  <c r="Y27" i="10"/>
  <c r="O27" i="10"/>
  <c r="N27" i="10"/>
  <c r="L27" i="10"/>
  <c r="AH26" i="10"/>
  <c r="AG26" i="10"/>
  <c r="AF26" i="10"/>
  <c r="AE26" i="10"/>
  <c r="AD26" i="10"/>
  <c r="AC26" i="10"/>
  <c r="AB26" i="10"/>
  <c r="AA26" i="10"/>
  <c r="Z26" i="10"/>
  <c r="Y26" i="10"/>
  <c r="O26" i="10"/>
  <c r="N26" i="10"/>
  <c r="L26" i="10"/>
  <c r="AH25" i="10"/>
  <c r="AG25" i="10"/>
  <c r="AF25" i="10"/>
  <c r="AE25" i="10"/>
  <c r="AD25" i="10"/>
  <c r="AC25" i="10"/>
  <c r="AB25" i="10"/>
  <c r="AA25" i="10"/>
  <c r="Z25" i="10"/>
  <c r="Y25" i="10"/>
  <c r="O25" i="10"/>
  <c r="N25" i="10"/>
  <c r="L25" i="10"/>
  <c r="AH24" i="10"/>
  <c r="AG24" i="10"/>
  <c r="AF24" i="10"/>
  <c r="AE24" i="10"/>
  <c r="AD24" i="10"/>
  <c r="AC24" i="10"/>
  <c r="AB24" i="10"/>
  <c r="AA24" i="10"/>
  <c r="Z24" i="10"/>
  <c r="Y24" i="10"/>
  <c r="O24" i="10"/>
  <c r="N24" i="10"/>
  <c r="L24" i="10"/>
  <c r="AH23" i="10"/>
  <c r="AG23" i="10"/>
  <c r="AF23" i="10"/>
  <c r="AE23" i="10"/>
  <c r="AD23" i="10"/>
  <c r="AC23" i="10"/>
  <c r="AB23" i="10"/>
  <c r="AA23" i="10"/>
  <c r="Z23" i="10"/>
  <c r="Y23" i="10"/>
  <c r="O23" i="10"/>
  <c r="N23" i="10"/>
  <c r="L23" i="10"/>
  <c r="AH22" i="10"/>
  <c r="AG22" i="10"/>
  <c r="AF22" i="10"/>
  <c r="AE22" i="10"/>
  <c r="AD22" i="10"/>
  <c r="AC22" i="10"/>
  <c r="AB22" i="10"/>
  <c r="AA22" i="10"/>
  <c r="Z22" i="10"/>
  <c r="Y22" i="10"/>
  <c r="O22" i="10"/>
  <c r="N22" i="10"/>
  <c r="L22" i="10"/>
  <c r="AH21" i="10"/>
  <c r="AG21" i="10"/>
  <c r="AF21" i="10"/>
  <c r="AE21" i="10"/>
  <c r="AD21" i="10"/>
  <c r="AC21" i="10"/>
  <c r="AB21" i="10"/>
  <c r="AA21" i="10"/>
  <c r="Z21" i="10"/>
  <c r="Y21" i="10"/>
  <c r="O21" i="10"/>
  <c r="N21" i="10"/>
  <c r="L21" i="10"/>
  <c r="AH20" i="10"/>
  <c r="AG20" i="10"/>
  <c r="AF20" i="10"/>
  <c r="AE20" i="10"/>
  <c r="AD20" i="10"/>
  <c r="AC20" i="10"/>
  <c r="AB20" i="10"/>
  <c r="AA20" i="10"/>
  <c r="Z20" i="10"/>
  <c r="Y20" i="10"/>
  <c r="O20" i="10"/>
  <c r="N20" i="10"/>
  <c r="L20" i="10"/>
  <c r="AH19" i="10"/>
  <c r="AG19" i="10"/>
  <c r="AF19" i="10"/>
  <c r="AE19" i="10"/>
  <c r="AD19" i="10"/>
  <c r="AC19" i="10"/>
  <c r="AB19" i="10"/>
  <c r="AA19" i="10"/>
  <c r="Z19" i="10"/>
  <c r="Y19" i="10"/>
  <c r="O19" i="10"/>
  <c r="N19" i="10"/>
  <c r="L19" i="10"/>
  <c r="AH18" i="10"/>
  <c r="AG18" i="10"/>
  <c r="AF18" i="10"/>
  <c r="AE18" i="10"/>
  <c r="AD18" i="10"/>
  <c r="AC18" i="10"/>
  <c r="AB18" i="10"/>
  <c r="AA18" i="10"/>
  <c r="Z18" i="10"/>
  <c r="Y18" i="10"/>
  <c r="O18" i="10"/>
  <c r="N18" i="10"/>
  <c r="L18" i="10"/>
  <c r="AH17" i="10"/>
  <c r="AG17" i="10"/>
  <c r="AF17" i="10"/>
  <c r="AE17" i="10"/>
  <c r="AD17" i="10"/>
  <c r="AC17" i="10"/>
  <c r="AB17" i="10"/>
  <c r="AA17" i="10"/>
  <c r="Z17" i="10"/>
  <c r="Y17" i="10"/>
  <c r="N17" i="10"/>
  <c r="L17" i="10"/>
  <c r="AH16" i="10"/>
  <c r="AG16" i="10"/>
  <c r="AF16" i="10"/>
  <c r="AE16" i="10"/>
  <c r="AD16" i="10"/>
  <c r="AC16" i="10"/>
  <c r="AB16" i="10"/>
  <c r="AA16" i="10"/>
  <c r="Z16" i="10"/>
  <c r="Y16" i="10"/>
  <c r="N16" i="10"/>
  <c r="L16" i="10"/>
  <c r="AH15" i="10"/>
  <c r="AG15" i="10"/>
  <c r="AF15" i="10"/>
  <c r="AE15" i="10"/>
  <c r="AD15" i="10"/>
  <c r="AC15" i="10"/>
  <c r="AB15" i="10"/>
  <c r="AA15" i="10"/>
  <c r="Z15" i="10"/>
  <c r="Y15" i="10"/>
  <c r="O15" i="10"/>
  <c r="N15" i="10"/>
  <c r="L15" i="10"/>
  <c r="AH14" i="10"/>
  <c r="AG14" i="10"/>
  <c r="AF14" i="10"/>
  <c r="AE14" i="10"/>
  <c r="AD14" i="10"/>
  <c r="AC14" i="10"/>
  <c r="AB14" i="10"/>
  <c r="AA14" i="10"/>
  <c r="Z14" i="10"/>
  <c r="Y14" i="10"/>
  <c r="N14" i="10"/>
  <c r="L14" i="10"/>
  <c r="AH13" i="10"/>
  <c r="AG13" i="10"/>
  <c r="AF13" i="10"/>
  <c r="AE13" i="10"/>
  <c r="AD13" i="10"/>
  <c r="AC13" i="10"/>
  <c r="AB13" i="10"/>
  <c r="AA13" i="10"/>
  <c r="Z13" i="10"/>
  <c r="Y13" i="10"/>
  <c r="N13" i="10"/>
  <c r="L13" i="10"/>
  <c r="O13" i="10" s="1"/>
  <c r="AH12" i="10"/>
  <c r="AG12" i="10"/>
  <c r="AF12" i="10"/>
  <c r="AE12" i="10"/>
  <c r="AD12" i="10"/>
  <c r="AC12" i="10"/>
  <c r="AB12" i="10"/>
  <c r="AA12" i="10"/>
  <c r="Z12" i="10"/>
  <c r="Y12" i="10"/>
  <c r="N12" i="10"/>
  <c r="L12" i="10"/>
  <c r="AH11" i="10"/>
  <c r="AG11" i="10"/>
  <c r="AF11" i="10"/>
  <c r="AE11" i="10"/>
  <c r="AD11" i="10"/>
  <c r="AC11" i="10"/>
  <c r="AB11" i="10"/>
  <c r="AA11" i="10"/>
  <c r="Z11" i="10"/>
  <c r="Y11" i="10"/>
  <c r="N11" i="10"/>
  <c r="L11" i="10"/>
  <c r="AH10" i="10"/>
  <c r="AG10" i="10"/>
  <c r="AF10" i="10"/>
  <c r="AE10" i="10"/>
  <c r="AD10" i="10"/>
  <c r="AC10" i="10"/>
  <c r="AB10" i="10"/>
  <c r="AA10" i="10"/>
  <c r="Z10" i="10"/>
  <c r="Y10" i="10"/>
  <c r="N10" i="10"/>
  <c r="L10" i="10"/>
  <c r="O10" i="10" s="1"/>
  <c r="AH9" i="10"/>
  <c r="AG9" i="10"/>
  <c r="AF9" i="10"/>
  <c r="AE9" i="10"/>
  <c r="AD9" i="10"/>
  <c r="AC9" i="10"/>
  <c r="AB9" i="10"/>
  <c r="AA9" i="10"/>
  <c r="Z9" i="10"/>
  <c r="Y9" i="10"/>
  <c r="N9" i="10"/>
  <c r="L9" i="10"/>
  <c r="AH8" i="10"/>
  <c r="AG8" i="10"/>
  <c r="AF8" i="10"/>
  <c r="AE8" i="10"/>
  <c r="AD8" i="10"/>
  <c r="AC8" i="10"/>
  <c r="AB8" i="10"/>
  <c r="AA8" i="10"/>
  <c r="Z8" i="10"/>
  <c r="Y8" i="10"/>
  <c r="N8" i="10"/>
  <c r="L8" i="10"/>
  <c r="AH7" i="10"/>
  <c r="AG7" i="10"/>
  <c r="AF7" i="10"/>
  <c r="AE7" i="10"/>
  <c r="AD7" i="10"/>
  <c r="AC7" i="10"/>
  <c r="AB7" i="10"/>
  <c r="AA7" i="10"/>
  <c r="Z7" i="10"/>
  <c r="Y7" i="10"/>
  <c r="N7" i="10"/>
  <c r="L7" i="10"/>
  <c r="O7" i="10" s="1"/>
  <c r="Z6" i="10"/>
  <c r="Y6" i="10"/>
  <c r="N6" i="10"/>
  <c r="L6" i="10"/>
  <c r="O6" i="10" s="1"/>
  <c r="L13" i="9"/>
  <c r="L14" i="9"/>
  <c r="L15" i="9"/>
  <c r="L16" i="9"/>
  <c r="L17" i="9"/>
  <c r="K14" i="9"/>
  <c r="K15" i="9"/>
  <c r="K16" i="9"/>
  <c r="K17" i="9"/>
  <c r="K13" i="9"/>
  <c r="H3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" i="9"/>
  <c r="O3" i="5"/>
  <c r="L2" i="9" s="1"/>
  <c r="N3" i="5"/>
  <c r="K2" i="9" s="1"/>
  <c r="F4" i="5"/>
  <c r="E3" i="9" s="1"/>
  <c r="F5" i="5"/>
  <c r="E4" i="9" s="1"/>
  <c r="F6" i="5"/>
  <c r="E5" i="9" s="1"/>
  <c r="F7" i="5"/>
  <c r="E6" i="9" s="1"/>
  <c r="F8" i="5"/>
  <c r="E7" i="9" s="1"/>
  <c r="F9" i="5"/>
  <c r="E8" i="9" s="1"/>
  <c r="F10" i="5"/>
  <c r="E9" i="9" s="1"/>
  <c r="F11" i="5"/>
  <c r="E10" i="9" s="1"/>
  <c r="F12" i="5"/>
  <c r="E11" i="9" s="1"/>
  <c r="F13" i="5"/>
  <c r="E12" i="9" s="1"/>
  <c r="F14" i="5"/>
  <c r="E13" i="9" s="1"/>
  <c r="F15" i="5"/>
  <c r="E14" i="9" s="1"/>
  <c r="F16" i="5"/>
  <c r="E15" i="9" s="1"/>
  <c r="F17" i="5"/>
  <c r="E16" i="9" s="1"/>
  <c r="F18" i="5"/>
  <c r="E17" i="9" s="1"/>
  <c r="F19" i="5"/>
  <c r="E18" i="9" s="1"/>
  <c r="F20" i="5"/>
  <c r="E19" i="9" s="1"/>
  <c r="F21" i="5"/>
  <c r="E20" i="9" s="1"/>
  <c r="F22" i="5"/>
  <c r="E21" i="9" s="1"/>
  <c r="F23" i="5"/>
  <c r="E22" i="9" s="1"/>
  <c r="F24" i="5"/>
  <c r="E23" i="9" s="1"/>
  <c r="F25" i="5"/>
  <c r="E24" i="9" s="1"/>
  <c r="F26" i="5"/>
  <c r="E25" i="9" s="1"/>
  <c r="F3" i="5"/>
  <c r="E2" i="9" s="1"/>
  <c r="B4" i="5"/>
  <c r="B3" i="9" s="1"/>
  <c r="B5" i="5"/>
  <c r="B4" i="9" s="1"/>
  <c r="B6" i="5"/>
  <c r="B5" i="9" s="1"/>
  <c r="B7" i="5"/>
  <c r="B6" i="9" s="1"/>
  <c r="B8" i="5"/>
  <c r="B7" i="9" s="1"/>
  <c r="B9" i="5"/>
  <c r="B8" i="9" s="1"/>
  <c r="B10" i="5"/>
  <c r="B9" i="9" s="1"/>
  <c r="B11" i="5"/>
  <c r="B10" i="9" s="1"/>
  <c r="B12" i="5"/>
  <c r="B11" i="9" s="1"/>
  <c r="B13" i="5"/>
  <c r="B12" i="9" s="1"/>
  <c r="B14" i="5"/>
  <c r="B13" i="9" s="1"/>
  <c r="B15" i="5"/>
  <c r="B14" i="9" s="1"/>
  <c r="B16" i="5"/>
  <c r="B15" i="9" s="1"/>
  <c r="B17" i="5"/>
  <c r="B16" i="9" s="1"/>
  <c r="B18" i="5"/>
  <c r="B17" i="9" s="1"/>
  <c r="B19" i="5"/>
  <c r="B18" i="9" s="1"/>
  <c r="B20" i="5"/>
  <c r="B19" i="9" s="1"/>
  <c r="B21" i="5"/>
  <c r="B20" i="9" s="1"/>
  <c r="B22" i="5"/>
  <c r="B21" i="9" s="1"/>
  <c r="B23" i="5"/>
  <c r="B22" i="9" s="1"/>
  <c r="B24" i="5"/>
  <c r="B23" i="9" s="1"/>
  <c r="B25" i="5"/>
  <c r="B24" i="9" s="1"/>
  <c r="B26" i="5"/>
  <c r="B25" i="9" s="1"/>
  <c r="B3" i="5"/>
  <c r="B2" i="9" s="1"/>
  <c r="C3" i="3"/>
  <c r="Q12" i="10" l="1"/>
  <c r="V13" i="10"/>
  <c r="S13" i="10"/>
  <c r="S8" i="10"/>
  <c r="R21" i="10"/>
  <c r="W14" i="10"/>
  <c r="V11" i="10"/>
  <c r="V14" i="10"/>
  <c r="U9" i="10"/>
  <c r="O12" i="10"/>
  <c r="Q11" i="10"/>
  <c r="Q10" i="10"/>
  <c r="T11" i="10"/>
  <c r="R10" i="10"/>
  <c r="U26" i="10"/>
  <c r="U10" i="10"/>
  <c r="O8" i="10"/>
  <c r="R16" i="10"/>
  <c r="Q13" i="10"/>
  <c r="R15" i="10"/>
  <c r="U11" i="10"/>
  <c r="W12" i="10"/>
  <c r="W28" i="10"/>
  <c r="V20" i="10"/>
  <c r="R8" i="10"/>
  <c r="R29" i="10"/>
  <c r="W7" i="10"/>
  <c r="Q26" i="10"/>
  <c r="T28" i="10"/>
  <c r="S29" i="10"/>
  <c r="X18" i="10"/>
  <c r="S19" i="10"/>
  <c r="W20" i="10"/>
  <c r="T27" i="10"/>
  <c r="T29" i="10"/>
  <c r="Q7" i="10"/>
  <c r="S15" i="10"/>
  <c r="V25" i="10"/>
  <c r="V29" i="10"/>
  <c r="X7" i="10"/>
  <c r="Q18" i="10"/>
  <c r="W29" i="10"/>
  <c r="X21" i="10"/>
  <c r="X27" i="10"/>
  <c r="R17" i="10"/>
  <c r="R18" i="10"/>
  <c r="W24" i="10"/>
  <c r="X29" i="10"/>
  <c r="V17" i="10"/>
  <c r="S18" i="10"/>
  <c r="V23" i="10"/>
  <c r="X11" i="10"/>
  <c r="S16" i="10"/>
  <c r="S24" i="10"/>
  <c r="Q29" i="10"/>
  <c r="U27" i="10"/>
  <c r="W15" i="10"/>
  <c r="U12" i="10"/>
  <c r="Q14" i="10"/>
  <c r="O11" i="10"/>
  <c r="R13" i="10"/>
  <c r="U14" i="10"/>
  <c r="Q15" i="10"/>
  <c r="U22" i="10"/>
  <c r="X23" i="10"/>
  <c r="V22" i="10"/>
  <c r="Q23" i="10"/>
  <c r="W25" i="10"/>
  <c r="R26" i="10"/>
  <c r="X28" i="10"/>
  <c r="T19" i="10"/>
  <c r="X9" i="10"/>
  <c r="U16" i="10"/>
  <c r="O17" i="10"/>
  <c r="V19" i="10"/>
  <c r="Q20" i="10"/>
  <c r="W22" i="10"/>
  <c r="R23" i="10"/>
  <c r="X25" i="10"/>
  <c r="S26" i="10"/>
  <c r="V9" i="10"/>
  <c r="X15" i="10"/>
  <c r="W9" i="10"/>
  <c r="X12" i="10"/>
  <c r="T16" i="10"/>
  <c r="U19" i="10"/>
  <c r="R7" i="10"/>
  <c r="S10" i="10"/>
  <c r="T13" i="10"/>
  <c r="S7" i="10"/>
  <c r="T10" i="10"/>
  <c r="U13" i="10"/>
  <c r="O14" i="10"/>
  <c r="V16" i="10"/>
  <c r="Q17" i="10"/>
  <c r="W19" i="10"/>
  <c r="R20" i="10"/>
  <c r="X22" i="10"/>
  <c r="S23" i="10"/>
  <c r="T26" i="10"/>
  <c r="T23" i="10"/>
  <c r="U23" i="10"/>
  <c r="V26" i="10"/>
  <c r="Q27" i="10"/>
  <c r="Q24" i="10"/>
  <c r="W26" i="10"/>
  <c r="R27" i="10"/>
  <c r="T7" i="10"/>
  <c r="W16" i="10"/>
  <c r="X19" i="10"/>
  <c r="S20" i="10"/>
  <c r="U7" i="10"/>
  <c r="V10" i="10"/>
  <c r="W13" i="10"/>
  <c r="R14" i="10"/>
  <c r="X16" i="10"/>
  <c r="S17" i="10"/>
  <c r="T20" i="10"/>
  <c r="V7" i="10"/>
  <c r="Q8" i="10"/>
  <c r="W10" i="10"/>
  <c r="R11" i="10"/>
  <c r="X13" i="10"/>
  <c r="S14" i="10"/>
  <c r="T17" i="10"/>
  <c r="U20" i="10"/>
  <c r="X10" i="10"/>
  <c r="S11" i="10"/>
  <c r="T14" i="10"/>
  <c r="U17" i="10"/>
  <c r="Q21" i="10"/>
  <c r="W23" i="10"/>
  <c r="R24" i="10"/>
  <c r="X26" i="10"/>
  <c r="S27" i="10"/>
  <c r="V27" i="10"/>
  <c r="Q28" i="10"/>
  <c r="V24" i="10"/>
  <c r="Q25" i="10"/>
  <c r="W27" i="10"/>
  <c r="R28" i="10"/>
  <c r="T8" i="10"/>
  <c r="W17" i="10"/>
  <c r="T24" i="10"/>
  <c r="U8" i="10"/>
  <c r="X17" i="10"/>
  <c r="V8" i="10"/>
  <c r="X14" i="10"/>
  <c r="W8" i="10"/>
  <c r="R9" i="10"/>
  <c r="S12" i="10"/>
  <c r="T15" i="10"/>
  <c r="U18" i="10"/>
  <c r="V21" i="10"/>
  <c r="Q22" i="10"/>
  <c r="R25" i="10"/>
  <c r="S28" i="10"/>
  <c r="O9" i="10"/>
  <c r="U24" i="10"/>
  <c r="Q9" i="10"/>
  <c r="W11" i="10"/>
  <c r="R12" i="10"/>
  <c r="U21" i="10"/>
  <c r="X8" i="10"/>
  <c r="S9" i="10"/>
  <c r="T12" i="10"/>
  <c r="U15" i="10"/>
  <c r="O16" i="10"/>
  <c r="V18" i="10"/>
  <c r="Q19" i="10"/>
  <c r="W21" i="10"/>
  <c r="R22" i="10"/>
  <c r="X24" i="10"/>
  <c r="S25" i="10"/>
  <c r="T9" i="10"/>
  <c r="V15" i="10"/>
  <c r="Q16" i="10"/>
  <c r="W18" i="10"/>
  <c r="R19" i="10"/>
  <c r="S22" i="10"/>
  <c r="T25" i="10"/>
  <c r="U28" i="10"/>
  <c r="X20" i="10"/>
  <c r="T21" i="10"/>
  <c r="T18" i="10"/>
  <c r="V12" i="10"/>
  <c r="T22" i="10"/>
  <c r="U25" i="10"/>
  <c r="V28" i="10"/>
  <c r="S21" i="10"/>
  <c r="AH29" i="4"/>
  <c r="AG29" i="4"/>
  <c r="AF29" i="4"/>
  <c r="AE29" i="4"/>
  <c r="AD29" i="4"/>
  <c r="AC29" i="4"/>
  <c r="AB29" i="4"/>
  <c r="AA29" i="4"/>
  <c r="Z29" i="4"/>
  <c r="L29" i="4"/>
  <c r="X29" i="4" s="1"/>
  <c r="AH28" i="4"/>
  <c r="AG28" i="4"/>
  <c r="AF28" i="4"/>
  <c r="AE28" i="4"/>
  <c r="AD28" i="4"/>
  <c r="AC28" i="4"/>
  <c r="AB28" i="4"/>
  <c r="AA28" i="4"/>
  <c r="Z28" i="4"/>
  <c r="L28" i="4"/>
  <c r="AH27" i="4"/>
  <c r="AG27" i="4"/>
  <c r="AF27" i="4"/>
  <c r="AE27" i="4"/>
  <c r="AD27" i="4"/>
  <c r="AC27" i="4"/>
  <c r="AB27" i="4"/>
  <c r="AA27" i="4"/>
  <c r="Z27" i="4"/>
  <c r="L27" i="4"/>
  <c r="AH26" i="4"/>
  <c r="AG26" i="4"/>
  <c r="AF26" i="4"/>
  <c r="AE26" i="4"/>
  <c r="AD26" i="4"/>
  <c r="AC26" i="4"/>
  <c r="AB26" i="4"/>
  <c r="AA26" i="4"/>
  <c r="Z26" i="4"/>
  <c r="L26" i="4"/>
  <c r="AH25" i="4"/>
  <c r="AG25" i="4"/>
  <c r="AF25" i="4"/>
  <c r="AE25" i="4"/>
  <c r="AD25" i="4"/>
  <c r="AC25" i="4"/>
  <c r="AB25" i="4"/>
  <c r="AA25" i="4"/>
  <c r="Z25" i="4"/>
  <c r="L25" i="4"/>
  <c r="AH24" i="4"/>
  <c r="AG24" i="4"/>
  <c r="AF24" i="4"/>
  <c r="AE24" i="4"/>
  <c r="AD24" i="4"/>
  <c r="AC24" i="4"/>
  <c r="AB24" i="4"/>
  <c r="AA24" i="4"/>
  <c r="Z24" i="4"/>
  <c r="L24" i="4"/>
  <c r="AH23" i="4"/>
  <c r="AG23" i="4"/>
  <c r="AF23" i="4"/>
  <c r="AE23" i="4"/>
  <c r="AD23" i="4"/>
  <c r="AC23" i="4"/>
  <c r="AB23" i="4"/>
  <c r="AA23" i="4"/>
  <c r="Z23" i="4"/>
  <c r="L23" i="4"/>
  <c r="AH22" i="4"/>
  <c r="AG22" i="4"/>
  <c r="AF22" i="4"/>
  <c r="AE22" i="4"/>
  <c r="AD22" i="4"/>
  <c r="AC22" i="4"/>
  <c r="AB22" i="4"/>
  <c r="AA22" i="4"/>
  <c r="Z22" i="4"/>
  <c r="L22" i="4"/>
  <c r="AH21" i="4"/>
  <c r="AG21" i="4"/>
  <c r="AF21" i="4"/>
  <c r="AE21" i="4"/>
  <c r="AD21" i="4"/>
  <c r="AC21" i="4"/>
  <c r="AB21" i="4"/>
  <c r="AA21" i="4"/>
  <c r="Z21" i="4"/>
  <c r="L21" i="4"/>
  <c r="AH20" i="4"/>
  <c r="AG20" i="4"/>
  <c r="AF20" i="4"/>
  <c r="AE20" i="4"/>
  <c r="AD20" i="4"/>
  <c r="AC20" i="4"/>
  <c r="AB20" i="4"/>
  <c r="AA20" i="4"/>
  <c r="Z20" i="4"/>
  <c r="L20" i="4"/>
  <c r="AH19" i="4"/>
  <c r="AG19" i="4"/>
  <c r="AF19" i="4"/>
  <c r="AE19" i="4"/>
  <c r="AD19" i="4"/>
  <c r="AC19" i="4"/>
  <c r="AB19" i="4"/>
  <c r="AA19" i="4"/>
  <c r="Z19" i="4"/>
  <c r="L19" i="4"/>
  <c r="AH18" i="4"/>
  <c r="AG18" i="4"/>
  <c r="AF18" i="4"/>
  <c r="AE18" i="4"/>
  <c r="AD18" i="4"/>
  <c r="AC18" i="4"/>
  <c r="AB18" i="4"/>
  <c r="AA18" i="4"/>
  <c r="Z18" i="4"/>
  <c r="L18" i="4"/>
  <c r="AH17" i="4"/>
  <c r="AG17" i="4"/>
  <c r="AF17" i="4"/>
  <c r="AE17" i="4"/>
  <c r="AD17" i="4"/>
  <c r="AC17" i="4"/>
  <c r="AB17" i="4"/>
  <c r="AA17" i="4"/>
  <c r="Z17" i="4"/>
  <c r="L17" i="4"/>
  <c r="AH16" i="4"/>
  <c r="AG16" i="4"/>
  <c r="AF16" i="4"/>
  <c r="AE16" i="4"/>
  <c r="AD16" i="4"/>
  <c r="AC16" i="4"/>
  <c r="AB16" i="4"/>
  <c r="AA16" i="4"/>
  <c r="Z16" i="4"/>
  <c r="L16" i="4"/>
  <c r="Y16" i="4"/>
  <c r="AH15" i="4"/>
  <c r="AG15" i="4"/>
  <c r="AF15" i="4"/>
  <c r="AE15" i="4"/>
  <c r="AD15" i="4"/>
  <c r="AC15" i="4"/>
  <c r="AB15" i="4"/>
  <c r="AA15" i="4"/>
  <c r="Z15" i="4"/>
  <c r="L15" i="4"/>
  <c r="AH14" i="4"/>
  <c r="AG14" i="4"/>
  <c r="AF14" i="4"/>
  <c r="AE14" i="4"/>
  <c r="AD14" i="4"/>
  <c r="AC14" i="4"/>
  <c r="AB14" i="4"/>
  <c r="AA14" i="4"/>
  <c r="Z14" i="4"/>
  <c r="L14" i="4"/>
  <c r="AH13" i="4"/>
  <c r="AG13" i="4"/>
  <c r="AF13" i="4"/>
  <c r="AE13" i="4"/>
  <c r="AD13" i="4"/>
  <c r="AC13" i="4"/>
  <c r="AB13" i="4"/>
  <c r="AA13" i="4"/>
  <c r="Z13" i="4"/>
  <c r="L13" i="4"/>
  <c r="AH12" i="4"/>
  <c r="AG12" i="4"/>
  <c r="AF12" i="4"/>
  <c r="AE12" i="4"/>
  <c r="AD12" i="4"/>
  <c r="AC12" i="4"/>
  <c r="AB12" i="4"/>
  <c r="AA12" i="4"/>
  <c r="Z12" i="4"/>
  <c r="L12" i="4"/>
  <c r="AH11" i="4"/>
  <c r="AG11" i="4"/>
  <c r="AF11" i="4"/>
  <c r="AE11" i="4"/>
  <c r="AD11" i="4"/>
  <c r="AC11" i="4"/>
  <c r="AB11" i="4"/>
  <c r="AA11" i="4"/>
  <c r="Z11" i="4"/>
  <c r="L11" i="4"/>
  <c r="AH10" i="4"/>
  <c r="AG10" i="4"/>
  <c r="AF10" i="4"/>
  <c r="AE10" i="4"/>
  <c r="AD10" i="4"/>
  <c r="AC10" i="4"/>
  <c r="AB10" i="4"/>
  <c r="AA10" i="4"/>
  <c r="Z10" i="4"/>
  <c r="L10" i="4"/>
  <c r="AH9" i="4"/>
  <c r="AG9" i="4"/>
  <c r="AF9" i="4"/>
  <c r="AE9" i="4"/>
  <c r="AD9" i="4"/>
  <c r="AC9" i="4"/>
  <c r="AB9" i="4"/>
  <c r="AA9" i="4"/>
  <c r="Z9" i="4"/>
  <c r="L9" i="4"/>
  <c r="AH8" i="4"/>
  <c r="AG8" i="4"/>
  <c r="AF8" i="4"/>
  <c r="AE8" i="4"/>
  <c r="AD8" i="4"/>
  <c r="AC8" i="4"/>
  <c r="AB8" i="4"/>
  <c r="AA8" i="4"/>
  <c r="Z8" i="4"/>
  <c r="L8" i="4"/>
  <c r="AH7" i="4"/>
  <c r="AG7" i="4"/>
  <c r="AF7" i="4"/>
  <c r="AE7" i="4"/>
  <c r="AD7" i="4"/>
  <c r="AC7" i="4"/>
  <c r="AB7" i="4"/>
  <c r="AA7" i="4"/>
  <c r="Z7" i="4"/>
  <c r="L7" i="4"/>
  <c r="Z6" i="4"/>
  <c r="L6" i="4"/>
  <c r="N6" i="4"/>
  <c r="R13" i="4" l="1"/>
  <c r="X21" i="4"/>
  <c r="X18" i="4"/>
  <c r="X26" i="4"/>
  <c r="W7" i="4"/>
  <c r="Q9" i="4"/>
  <c r="S11" i="4"/>
  <c r="R18" i="4"/>
  <c r="R28" i="4"/>
  <c r="X14" i="4"/>
  <c r="U9" i="4"/>
  <c r="T11" i="4"/>
  <c r="X16" i="4"/>
  <c r="S9" i="4"/>
  <c r="Q19" i="4"/>
  <c r="X22" i="4"/>
  <c r="Q25" i="4"/>
  <c r="S25" i="4"/>
  <c r="Q29" i="4"/>
  <c r="Q18" i="4"/>
  <c r="R29" i="4"/>
  <c r="V23" i="4"/>
  <c r="T7" i="4"/>
  <c r="V28" i="4"/>
  <c r="Q8" i="4"/>
  <c r="Q28" i="4"/>
  <c r="T8" i="4"/>
  <c r="U8" i="4"/>
  <c r="S18" i="4"/>
  <c r="S28" i="4"/>
  <c r="T29" i="4"/>
  <c r="Q11" i="4"/>
  <c r="S24" i="4"/>
  <c r="T28" i="4"/>
  <c r="U29" i="4"/>
  <c r="R19" i="4"/>
  <c r="V27" i="4"/>
  <c r="U28" i="4"/>
  <c r="W29" i="4"/>
  <c r="U14" i="4"/>
  <c r="R17" i="4"/>
  <c r="U27" i="4"/>
  <c r="W28" i="4"/>
  <c r="S12" i="4"/>
  <c r="X25" i="4"/>
  <c r="R7" i="4"/>
  <c r="W17" i="4"/>
  <c r="D8" i="6"/>
  <c r="C8" i="6" s="1"/>
  <c r="D11" i="6"/>
  <c r="C11" i="6" s="1"/>
  <c r="D24" i="6"/>
  <c r="C24" i="6" s="1"/>
  <c r="D18" i="6"/>
  <c r="C18" i="6" s="1"/>
  <c r="D16" i="6"/>
  <c r="C16" i="6" s="1"/>
  <c r="D21" i="6"/>
  <c r="C21" i="6" s="1"/>
  <c r="D20" i="6"/>
  <c r="C20" i="6" s="1"/>
  <c r="D25" i="6"/>
  <c r="C25" i="6" s="1"/>
  <c r="D17" i="6"/>
  <c r="C17" i="6" s="1"/>
  <c r="D7" i="6"/>
  <c r="C7" i="6" s="1"/>
  <c r="D22" i="6"/>
  <c r="C22" i="6" s="1"/>
  <c r="D23" i="6"/>
  <c r="C23" i="6" s="1"/>
  <c r="D26" i="6"/>
  <c r="C26" i="6" s="1"/>
  <c r="D14" i="6"/>
  <c r="C14" i="6" s="1"/>
  <c r="D19" i="6"/>
  <c r="C19" i="6" s="1"/>
  <c r="N11" i="4"/>
  <c r="O12" i="4"/>
  <c r="D15" i="6" s="1"/>
  <c r="C15" i="6" s="1"/>
  <c r="N14" i="4"/>
  <c r="D7" i="2" s="1"/>
  <c r="AO7" i="2" s="1"/>
  <c r="N15" i="4"/>
  <c r="D15" i="2" s="1"/>
  <c r="AO15" i="2" s="1"/>
  <c r="N18" i="4"/>
  <c r="O20" i="4"/>
  <c r="Y20" i="4"/>
  <c r="N22" i="4"/>
  <c r="Y24" i="4"/>
  <c r="O28" i="4"/>
  <c r="N23" i="4"/>
  <c r="Y26" i="4"/>
  <c r="Y27" i="4"/>
  <c r="S20" i="4"/>
  <c r="W22" i="4"/>
  <c r="U15" i="4"/>
  <c r="Q16" i="4"/>
  <c r="U13" i="4"/>
  <c r="V14" i="4"/>
  <c r="S7" i="4"/>
  <c r="U10" i="4"/>
  <c r="W13" i="4"/>
  <c r="Q14" i="4"/>
  <c r="Q17" i="4"/>
  <c r="T20" i="4"/>
  <c r="Q26" i="4"/>
  <c r="W9" i="4"/>
  <c r="Q22" i="4"/>
  <c r="T10" i="4"/>
  <c r="O8" i="4"/>
  <c r="D10" i="6" s="1"/>
  <c r="C10" i="6" s="1"/>
  <c r="W10" i="4"/>
  <c r="V11" i="4"/>
  <c r="R14" i="4"/>
  <c r="S17" i="4"/>
  <c r="U20" i="4"/>
  <c r="Q23" i="4"/>
  <c r="R26" i="4"/>
  <c r="X28" i="4"/>
  <c r="N10" i="4"/>
  <c r="D4" i="2" s="1"/>
  <c r="AO4" i="2" s="1"/>
  <c r="U7" i="4"/>
  <c r="X8" i="4"/>
  <c r="X10" i="4"/>
  <c r="S14" i="4"/>
  <c r="U17" i="4"/>
  <c r="V18" i="4"/>
  <c r="W20" i="4"/>
  <c r="S23" i="4"/>
  <c r="S26" i="4"/>
  <c r="V21" i="4"/>
  <c r="T23" i="4"/>
  <c r="O24" i="4"/>
  <c r="T26" i="4"/>
  <c r="S8" i="4"/>
  <c r="R11" i="4"/>
  <c r="W14" i="4"/>
  <c r="V15" i="4"/>
  <c r="Q21" i="4"/>
  <c r="U23" i="4"/>
  <c r="X24" i="4"/>
  <c r="U26" i="4"/>
  <c r="R21" i="4"/>
  <c r="W23" i="4"/>
  <c r="Q24" i="4"/>
  <c r="W26" i="4"/>
  <c r="N27" i="4"/>
  <c r="S21" i="4"/>
  <c r="W8" i="4"/>
  <c r="R9" i="4"/>
  <c r="U11" i="4"/>
  <c r="X12" i="4"/>
  <c r="R15" i="4"/>
  <c r="U18" i="4"/>
  <c r="U21" i="4"/>
  <c r="U24" i="4"/>
  <c r="Q27" i="4"/>
  <c r="Q15" i="4"/>
  <c r="W11" i="4"/>
  <c r="Q12" i="4"/>
  <c r="S15" i="4"/>
  <c r="O16" i="4"/>
  <c r="D12" i="6" s="1"/>
  <c r="C12" i="6" s="1"/>
  <c r="W18" i="4"/>
  <c r="V19" i="4"/>
  <c r="W21" i="4"/>
  <c r="W24" i="4"/>
  <c r="V25" i="4"/>
  <c r="T27" i="4"/>
  <c r="R25" i="4"/>
  <c r="W27" i="4"/>
  <c r="R22" i="4"/>
  <c r="T25" i="4"/>
  <c r="V10" i="4"/>
  <c r="T12" i="4"/>
  <c r="S16" i="4"/>
  <c r="S19" i="4"/>
  <c r="Q10" i="4"/>
  <c r="T16" i="4"/>
  <c r="T19" i="4"/>
  <c r="V7" i="4"/>
  <c r="R10" i="4"/>
  <c r="Q13" i="4"/>
  <c r="U16" i="4"/>
  <c r="U19" i="4"/>
  <c r="X20" i="4"/>
  <c r="S22" i="4"/>
  <c r="U25" i="4"/>
  <c r="W15" i="4"/>
  <c r="U12" i="4"/>
  <c r="W12" i="4"/>
  <c r="Q7" i="4"/>
  <c r="S10" i="4"/>
  <c r="S13" i="4"/>
  <c r="W16" i="4"/>
  <c r="W19" i="4"/>
  <c r="Q20" i="4"/>
  <c r="U22" i="4"/>
  <c r="W25" i="4"/>
  <c r="Y10" i="4"/>
  <c r="Y28" i="4"/>
  <c r="Y8" i="4"/>
  <c r="Y6" i="4"/>
  <c r="Y12" i="4"/>
  <c r="Y21" i="4"/>
  <c r="D8" i="2"/>
  <c r="AO8" i="2" s="1"/>
  <c r="D24" i="2"/>
  <c r="D20" i="2"/>
  <c r="D16" i="2"/>
  <c r="AO16" i="2" s="1"/>
  <c r="D23" i="2"/>
  <c r="D17" i="2"/>
  <c r="AO17" i="2" s="1"/>
  <c r="D21" i="2"/>
  <c r="D25" i="2"/>
  <c r="D26" i="2"/>
  <c r="D11" i="2"/>
  <c r="AO11" i="2" s="1"/>
  <c r="D19" i="2"/>
  <c r="AO19" i="2" s="1"/>
  <c r="D22" i="2"/>
  <c r="D18" i="2"/>
  <c r="AO18" i="2" s="1"/>
  <c r="N7" i="4"/>
  <c r="D6" i="2" s="1"/>
  <c r="N19" i="4"/>
  <c r="Y29" i="4"/>
  <c r="Y17" i="4"/>
  <c r="S29" i="4"/>
  <c r="O7" i="4"/>
  <c r="D6" i="6" s="1"/>
  <c r="C6" i="6" s="1"/>
  <c r="X7" i="4"/>
  <c r="R8" i="4"/>
  <c r="T9" i="4"/>
  <c r="O11" i="4"/>
  <c r="D9" i="6" s="1"/>
  <c r="C9" i="6" s="1"/>
  <c r="X11" i="4"/>
  <c r="R12" i="4"/>
  <c r="T13" i="4"/>
  <c r="O15" i="4"/>
  <c r="D13" i="6" s="1"/>
  <c r="C13" i="6" s="1"/>
  <c r="X15" i="4"/>
  <c r="R16" i="4"/>
  <c r="T17" i="4"/>
  <c r="O19" i="4"/>
  <c r="X19" i="4"/>
  <c r="R20" i="4"/>
  <c r="T21" i="4"/>
  <c r="V22" i="4"/>
  <c r="O23" i="4"/>
  <c r="X23" i="4"/>
  <c r="R24" i="4"/>
  <c r="V26" i="4"/>
  <c r="O27" i="4"/>
  <c r="X27" i="4"/>
  <c r="Y7" i="4"/>
  <c r="Y23" i="4"/>
  <c r="N26" i="4"/>
  <c r="O6" i="4"/>
  <c r="D3" i="6" s="1"/>
  <c r="C3" i="6" s="1"/>
  <c r="V9" i="4"/>
  <c r="O10" i="4"/>
  <c r="D5" i="6" s="1"/>
  <c r="C5" i="6" s="1"/>
  <c r="D10" i="2"/>
  <c r="AO10" i="2" s="1"/>
  <c r="V13" i="4"/>
  <c r="O14" i="4"/>
  <c r="V17" i="4"/>
  <c r="O18" i="4"/>
  <c r="O22" i="4"/>
  <c r="R23" i="4"/>
  <c r="T24" i="4"/>
  <c r="O26" i="4"/>
  <c r="R27" i="4"/>
  <c r="V29" i="4"/>
  <c r="S27" i="4"/>
  <c r="N29" i="4"/>
  <c r="N13" i="4"/>
  <c r="D12" i="2" s="1"/>
  <c r="AO12" i="2" s="1"/>
  <c r="Y14" i="4"/>
  <c r="N17" i="4"/>
  <c r="Y18" i="4"/>
  <c r="N21" i="4"/>
  <c r="Y22" i="4"/>
  <c r="N25" i="4"/>
  <c r="D3" i="2"/>
  <c r="V8" i="4"/>
  <c r="O9" i="4"/>
  <c r="D4" i="6" s="1"/>
  <c r="C4" i="6" s="1"/>
  <c r="X9" i="4"/>
  <c r="V12" i="4"/>
  <c r="O13" i="4"/>
  <c r="X13" i="4"/>
  <c r="T15" i="4"/>
  <c r="V16" i="4"/>
  <c r="O17" i="4"/>
  <c r="X17" i="4"/>
  <c r="V20" i="4"/>
  <c r="O21" i="4"/>
  <c r="V24" i="4"/>
  <c r="O25" i="4"/>
  <c r="O29" i="4"/>
  <c r="N9" i="4"/>
  <c r="D5" i="2" s="1"/>
  <c r="N12" i="4"/>
  <c r="D14" i="2" s="1"/>
  <c r="N20" i="4"/>
  <c r="Y11" i="4"/>
  <c r="Y15" i="4"/>
  <c r="Y19" i="4"/>
  <c r="N8" i="4"/>
  <c r="D9" i="2" s="1"/>
  <c r="Y9" i="4"/>
  <c r="Y13" i="4"/>
  <c r="N16" i="4"/>
  <c r="D13" i="2" s="1"/>
  <c r="N24" i="4"/>
  <c r="Y25" i="4"/>
  <c r="N28" i="4"/>
  <c r="T14" i="4"/>
  <c r="T18" i="4"/>
  <c r="T22" i="4"/>
  <c r="AN22" i="2" l="1"/>
  <c r="AO22" i="2"/>
  <c r="AN9" i="2"/>
  <c r="AO9" i="2"/>
  <c r="AN23" i="2"/>
  <c r="AO23" i="2"/>
  <c r="AN5" i="2"/>
  <c r="AO5" i="2"/>
  <c r="AN3" i="2"/>
  <c r="AO3" i="2"/>
  <c r="AN25" i="2"/>
  <c r="AO25" i="2"/>
  <c r="AN14" i="2"/>
  <c r="AO14" i="2"/>
  <c r="AN12" i="2"/>
  <c r="AO13" i="2"/>
  <c r="AN20" i="2"/>
  <c r="AO21" i="2"/>
  <c r="AN19" i="2"/>
  <c r="AO20" i="2"/>
  <c r="AN24" i="2"/>
  <c r="AO24" i="2"/>
  <c r="AN6" i="2"/>
  <c r="AO6" i="2"/>
  <c r="AN26" i="2"/>
  <c r="AO26" i="2"/>
  <c r="AN11" i="2"/>
  <c r="AN17" i="2"/>
  <c r="AN18" i="2"/>
  <c r="AN10" i="2"/>
  <c r="AN16" i="2"/>
  <c r="AN8" i="2"/>
  <c r="AN15" i="2"/>
  <c r="AN13" i="2"/>
  <c r="AN21" i="2"/>
  <c r="AN7" i="2"/>
  <c r="C8" i="2"/>
  <c r="AN4" i="2"/>
  <c r="G26" i="5"/>
  <c r="F25" i="9" s="1"/>
  <c r="G5" i="5"/>
  <c r="F4" i="9" s="1"/>
  <c r="G21" i="5"/>
  <c r="F20" i="9" s="1"/>
  <c r="G20" i="5"/>
  <c r="F19" i="9" s="1"/>
  <c r="G23" i="5"/>
  <c r="F22" i="9" s="1"/>
  <c r="G13" i="5"/>
  <c r="F12" i="9" s="1"/>
  <c r="G25" i="5"/>
  <c r="F24" i="9" s="1"/>
  <c r="G24" i="5"/>
  <c r="F23" i="9" s="1"/>
  <c r="G10" i="5"/>
  <c r="F9" i="9" s="1"/>
  <c r="G4" i="5"/>
  <c r="F3" i="9" s="1"/>
  <c r="G19" i="5"/>
  <c r="F18" i="9" s="1"/>
  <c r="G6" i="5"/>
  <c r="F5" i="9" s="1"/>
  <c r="G18" i="5"/>
  <c r="F17" i="9" s="1"/>
  <c r="G17" i="5"/>
  <c r="F16" i="9" s="1"/>
  <c r="G12" i="5"/>
  <c r="F11" i="9" s="1"/>
  <c r="G8" i="5"/>
  <c r="F7" i="9" s="1"/>
  <c r="G11" i="5"/>
  <c r="F10" i="9" s="1"/>
  <c r="G16" i="5"/>
  <c r="F15" i="9" s="1"/>
  <c r="G3" i="5"/>
  <c r="F2" i="9" s="1"/>
  <c r="G22" i="5"/>
  <c r="F21" i="9" s="1"/>
  <c r="G15" i="5"/>
  <c r="F14" i="9" s="1"/>
  <c r="G7" i="5"/>
  <c r="F6" i="9" s="1"/>
  <c r="G9" i="5"/>
  <c r="F8" i="9" s="1"/>
  <c r="G14" i="5"/>
  <c r="F13" i="9" s="1"/>
  <c r="C4" i="3"/>
  <c r="C9" i="3"/>
  <c r="C6" i="3"/>
  <c r="C11" i="3"/>
  <c r="C7" i="3"/>
  <c r="C5" i="3"/>
  <c r="C8" i="3"/>
  <c r="C14" i="3"/>
  <c r="C13" i="3"/>
  <c r="C10" i="3"/>
  <c r="C15" i="3"/>
  <c r="C20" i="3"/>
  <c r="C18" i="3"/>
  <c r="C16" i="3"/>
  <c r="C26" i="3"/>
  <c r="C19" i="3"/>
  <c r="C12" i="3"/>
  <c r="C22" i="3"/>
  <c r="C24" i="3"/>
  <c r="C25" i="3"/>
  <c r="C17" i="3"/>
  <c r="C21" i="3"/>
  <c r="C23" i="3"/>
  <c r="C11" i="2"/>
  <c r="C10" i="2"/>
  <c r="C19" i="2"/>
  <c r="C3" i="2"/>
  <c r="C22" i="2"/>
  <c r="C9" i="2"/>
  <c r="C18" i="2"/>
  <c r="C15" i="2"/>
  <c r="C5" i="2"/>
  <c r="C7" i="2"/>
  <c r="C20" i="2"/>
  <c r="C23" i="2"/>
  <c r="C13" i="2"/>
  <c r="C25" i="2"/>
  <c r="C12" i="2"/>
  <c r="C4" i="2"/>
  <c r="C24" i="2"/>
  <c r="C14" i="2"/>
  <c r="C16" i="2"/>
  <c r="C17" i="2"/>
  <c r="C21" i="2"/>
  <c r="C26" i="2"/>
  <c r="C26" i="5" s="1"/>
  <c r="C25" i="9" s="1"/>
  <c r="C6" i="2"/>
  <c r="K14" i="5" l="1"/>
  <c r="I13" i="9" s="1"/>
  <c r="K15" i="5"/>
  <c r="I14" i="9" s="1"/>
  <c r="K24" i="5"/>
  <c r="I23" i="9" s="1"/>
  <c r="K21" i="5"/>
  <c r="I20" i="9" s="1"/>
  <c r="K13" i="5"/>
  <c r="I12" i="9" s="1"/>
  <c r="K22" i="5"/>
  <c r="I21" i="9" s="1"/>
  <c r="K26" i="5"/>
  <c r="I25" i="9" s="1"/>
  <c r="K16" i="5"/>
  <c r="I15" i="9" s="1"/>
  <c r="K12" i="5"/>
  <c r="I11" i="9" s="1"/>
  <c r="K6" i="5"/>
  <c r="I5" i="9" s="1"/>
  <c r="K25" i="5"/>
  <c r="I24" i="9" s="1"/>
  <c r="K17" i="5"/>
  <c r="I16" i="9" s="1"/>
  <c r="K19" i="5"/>
  <c r="I18" i="9" s="1"/>
  <c r="K3" i="5"/>
  <c r="I2" i="9" s="1"/>
  <c r="K11" i="5"/>
  <c r="I10" i="9" s="1"/>
  <c r="K10" i="5"/>
  <c r="I9" i="9" s="1"/>
  <c r="K9" i="5"/>
  <c r="I8" i="9" s="1"/>
  <c r="K7" i="5"/>
  <c r="I6" i="9" s="1"/>
  <c r="K18" i="5"/>
  <c r="I17" i="9" s="1"/>
  <c r="K4" i="5"/>
  <c r="I3" i="9" s="1"/>
  <c r="K23" i="5"/>
  <c r="I22" i="9" s="1"/>
  <c r="K20" i="5"/>
  <c r="I19" i="9" s="1"/>
  <c r="K8" i="5"/>
  <c r="I7" i="9" s="1"/>
  <c r="K5" i="5"/>
  <c r="I4" i="9" s="1"/>
  <c r="C24" i="5"/>
  <c r="C23" i="9" s="1"/>
  <c r="C25" i="5"/>
  <c r="C24" i="9" s="1"/>
  <c r="C21" i="5"/>
  <c r="C20" i="9" s="1"/>
  <c r="C4" i="5"/>
  <c r="C3" i="9" s="1"/>
  <c r="C17" i="5"/>
  <c r="C16" i="9" s="1"/>
  <c r="C7" i="5"/>
  <c r="C6" i="9" s="1"/>
  <c r="C6" i="5"/>
  <c r="C5" i="9" s="1"/>
  <c r="C5" i="5"/>
  <c r="C4" i="9" s="1"/>
  <c r="C16" i="5"/>
  <c r="C15" i="9" s="1"/>
  <c r="C13" i="5"/>
  <c r="C12" i="9" s="1"/>
  <c r="C10" i="5"/>
  <c r="C9" i="9" s="1"/>
  <c r="C20" i="5"/>
  <c r="C19" i="9" s="1"/>
  <c r="C18" i="5"/>
  <c r="C17" i="9" s="1"/>
  <c r="C19" i="5"/>
  <c r="C18" i="9" s="1"/>
  <c r="C11" i="5"/>
  <c r="C10" i="9" s="1"/>
  <c r="C12" i="5"/>
  <c r="C11" i="9" s="1"/>
  <c r="C3" i="5"/>
  <c r="C2" i="9" s="1"/>
  <c r="C23" i="5"/>
  <c r="C22" i="9" s="1"/>
  <c r="C15" i="5"/>
  <c r="C14" i="9" s="1"/>
  <c r="C9" i="5"/>
  <c r="C8" i="9" s="1"/>
  <c r="C8" i="5"/>
  <c r="C7" i="9" s="1"/>
  <c r="C22" i="5"/>
  <c r="C21" i="9" s="1"/>
  <c r="C14" i="5"/>
  <c r="C13" i="9" s="1"/>
</calcChain>
</file>

<file path=xl/sharedStrings.xml><?xml version="1.0" encoding="utf-8"?>
<sst xmlns="http://schemas.openxmlformats.org/spreadsheetml/2006/main" count="2907" uniqueCount="334">
  <si>
    <t>NYBO, Steen</t>
  </si>
  <si>
    <t>Steen N.</t>
  </si>
  <si>
    <t>PEDERSEN, Erik Meincke</t>
  </si>
  <si>
    <t>Erik M.</t>
  </si>
  <si>
    <t>LUND, Carsten</t>
  </si>
  <si>
    <t>Carsten L.</t>
  </si>
  <si>
    <t>CLAUSEN, Morten</t>
  </si>
  <si>
    <t>Morten C.</t>
  </si>
  <si>
    <t>THYBO, Robin</t>
  </si>
  <si>
    <t>Robin T.</t>
  </si>
  <si>
    <t>PAASCH, Kim</t>
  </si>
  <si>
    <t>Kim P.</t>
  </si>
  <si>
    <t>NIELSEN, Jesper Vohs</t>
  </si>
  <si>
    <t>Jesper V.</t>
  </si>
  <si>
    <t>VALEUR, Karsten</t>
  </si>
  <si>
    <t>Karsten V.</t>
  </si>
  <si>
    <t>NIELSEN, Henning Brink</t>
  </si>
  <si>
    <t>Henning B.</t>
  </si>
  <si>
    <t>HEIBERG, Børge</t>
  </si>
  <si>
    <t>Børge H.</t>
  </si>
  <si>
    <t>SØRENSEN, René</t>
  </si>
  <si>
    <t>René S.</t>
  </si>
  <si>
    <t>HANSEN, Jan Hegner</t>
  </si>
  <si>
    <t>Jan H.</t>
  </si>
  <si>
    <t>LAIGAARD, Jens</t>
  </si>
  <si>
    <t>Jens L.</t>
  </si>
  <si>
    <t>JACOBSEN, Torben</t>
  </si>
  <si>
    <t>Torben J.</t>
  </si>
  <si>
    <t>NOE, Anders</t>
  </si>
  <si>
    <t>Anders N.</t>
  </si>
  <si>
    <t>SØRENSEN, John</t>
  </si>
  <si>
    <t>John S.</t>
  </si>
  <si>
    <t>ANDERSEN, Martin</t>
  </si>
  <si>
    <t>Martin A.</t>
  </si>
  <si>
    <t>KARKOV, Martin</t>
  </si>
  <si>
    <t>Martin K.</t>
  </si>
  <si>
    <t>JESSEN, Claus</t>
  </si>
  <si>
    <t>Claus J.</t>
  </si>
  <si>
    <t>CLAUSEN, Peder</t>
  </si>
  <si>
    <t>Peder C.</t>
  </si>
  <si>
    <t>SLOTH, Ole</t>
  </si>
  <si>
    <t>Ole S.</t>
  </si>
  <si>
    <t>NØRSTEN, Per</t>
  </si>
  <si>
    <t>Per. N.</t>
  </si>
  <si>
    <t>HANSEN, Bo</t>
  </si>
  <si>
    <t>Bo H.</t>
  </si>
  <si>
    <t>VESTERGAARD, Henning</t>
  </si>
  <si>
    <t>Henning V.</t>
  </si>
  <si>
    <t>24-03</t>
  </si>
  <si>
    <t>Point</t>
  </si>
  <si>
    <t>28-03</t>
  </si>
  <si>
    <t>04-04</t>
  </si>
  <si>
    <t>11-04</t>
  </si>
  <si>
    <t>18-04</t>
  </si>
  <si>
    <t>25-04</t>
  </si>
  <si>
    <t>02-05</t>
  </si>
  <si>
    <t>09-05</t>
  </si>
  <si>
    <t>16-05</t>
  </si>
  <si>
    <t>23-05</t>
  </si>
  <si>
    <t>30-05</t>
  </si>
  <si>
    <t>06-06</t>
  </si>
  <si>
    <t>13-06</t>
  </si>
  <si>
    <t>20-06</t>
  </si>
  <si>
    <t>27-06</t>
  </si>
  <si>
    <t>04-07</t>
  </si>
  <si>
    <t>11-07</t>
  </si>
  <si>
    <t>18-07</t>
  </si>
  <si>
    <t>25-07</t>
  </si>
  <si>
    <t>01-08</t>
  </si>
  <si>
    <t>08-08</t>
  </si>
  <si>
    <t>15-08</t>
  </si>
  <si>
    <t>22-08</t>
  </si>
  <si>
    <t>29-08</t>
  </si>
  <si>
    <t>31-08</t>
  </si>
  <si>
    <t>01-09</t>
  </si>
  <si>
    <t>05-09</t>
  </si>
  <si>
    <t>12-09</t>
  </si>
  <si>
    <t>19-09</t>
  </si>
  <si>
    <t>26-09</t>
  </si>
  <si>
    <t>03-10</t>
  </si>
  <si>
    <t>10-10</t>
  </si>
  <si>
    <t>12-10</t>
  </si>
  <si>
    <t>Inngolf PGA Tour 2024</t>
  </si>
  <si>
    <t>Texas Children's Houston Open</t>
  </si>
  <si>
    <t>Søndag den 24/3 - 18 huller stableford - Skoven - Sletten</t>
  </si>
  <si>
    <t>Præmiesum:</t>
  </si>
  <si>
    <t>Spiller</t>
  </si>
  <si>
    <t>Putts</t>
  </si>
  <si>
    <t>Tættest flaget</t>
  </si>
  <si>
    <t>Placering</t>
  </si>
  <si>
    <t>POINT</t>
  </si>
  <si>
    <t>TF $</t>
  </si>
  <si>
    <t>Præmie $</t>
  </si>
  <si>
    <t>Samlet gevinst</t>
  </si>
  <si>
    <t>Money fordeling</t>
  </si>
  <si>
    <t>Tæl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</si>
  <si>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</si>
  <si>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</si>
  <si>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</si>
  <si>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</si>
  <si>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</si>
  <si>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</si>
  <si>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</si>
  <si>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</si>
  <si>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</si>
  <si>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</si>
  <si>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</si>
  <si>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</si>
  <si>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</si>
  <si>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</si>
  <si>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</si>
  <si>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</si>
  <si>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</si>
  <si>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</si>
  <si>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</si>
  <si>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</si>
  <si>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</si>
  <si>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</si>
  <si>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T23</t>
  </si>
  <si>
    <t>T24</t>
  </si>
  <si>
    <t>MONEY</t>
  </si>
  <si>
    <t>PUTS</t>
  </si>
  <si>
    <t>LÆNGSTE DRIVE</t>
  </si>
  <si>
    <t>Inngolf Banerekorder:</t>
  </si>
  <si>
    <t>Skoven-Sletten: Dan 75 slag 24/3-05      Sletten-Ådalen: Stig 74 slag 21/7-05      Ådalen-Skoven: Dan 78 slag 28/7-05     Udenbys: Robin 73 slag 29/8-15</t>
  </si>
  <si>
    <t>InnGolf Tourplan 2024</t>
  </si>
  <si>
    <t>35 Tællende runder</t>
  </si>
  <si>
    <t xml:space="preserve">Hverken Point eller Money deles ved lige scores - Afgørelse efter sidste 9, 6, 3, 2, 1 </t>
  </si>
  <si>
    <t>Vi tæller kun puts når vi spiller SLAGSPIL - Ikke fremmødte noteres for 37 puts.</t>
  </si>
  <si>
    <t>Puttelisten føres i år som det totale antal puts i de15 matcher.</t>
  </si>
  <si>
    <t>Preseason</t>
  </si>
  <si>
    <t>Dato</t>
  </si>
  <si>
    <t>Start</t>
  </si>
  <si>
    <t>Præmie</t>
  </si>
  <si>
    <t>Match</t>
  </si>
  <si>
    <t>Matchform</t>
  </si>
  <si>
    <t>Sløjfe</t>
  </si>
  <si>
    <t>Bemærk</t>
  </si>
  <si>
    <t>-</t>
  </si>
  <si>
    <t xml:space="preserve">The Players Championship </t>
  </si>
  <si>
    <t>Stableford</t>
  </si>
  <si>
    <t>SK - SL</t>
  </si>
  <si>
    <t>Warm-Up</t>
  </si>
  <si>
    <t>Valspar Championship</t>
  </si>
  <si>
    <t>Regular Season</t>
  </si>
  <si>
    <t>Søndag!</t>
  </si>
  <si>
    <t xml:space="preserve">Valero Texas Open </t>
  </si>
  <si>
    <t>Skær Torsdag</t>
  </si>
  <si>
    <t>THE MASTERS</t>
  </si>
  <si>
    <t>Slag + Puts</t>
  </si>
  <si>
    <t>Superrunde/spisning</t>
  </si>
  <si>
    <t>RBC Heritage</t>
  </si>
  <si>
    <t>SL - ÅD</t>
  </si>
  <si>
    <t xml:space="preserve">Zurich Classic of New Orleans </t>
  </si>
  <si>
    <t>ÅD - SK</t>
  </si>
  <si>
    <t>The CJ CUP Byron Nielson</t>
  </si>
  <si>
    <t xml:space="preserve">Wells Fargo Championship </t>
  </si>
  <si>
    <t>Myrtle Beach Classic</t>
  </si>
  <si>
    <t>Kr. Himmelfart</t>
  </si>
  <si>
    <t xml:space="preserve">PGA CHAMPIONSHIP </t>
  </si>
  <si>
    <t>Charles Schwab Challenge</t>
  </si>
  <si>
    <t>the Memorial Tournament</t>
  </si>
  <si>
    <t>Holdspil</t>
  </si>
  <si>
    <t>U.S. OPEN</t>
  </si>
  <si>
    <t xml:space="preserve">Travelers Championship </t>
  </si>
  <si>
    <t>TBA</t>
  </si>
  <si>
    <t>Udenbystur - Stensballegård</t>
  </si>
  <si>
    <t>Stensballeg.</t>
  </si>
  <si>
    <t>9 huller</t>
  </si>
  <si>
    <t>18 huller</t>
  </si>
  <si>
    <t>Rocket Mortage Classic</t>
  </si>
  <si>
    <t>John Dere Classic</t>
  </si>
  <si>
    <t>the Memorial Tournament </t>
  </si>
  <si>
    <t>THE OPEN CHAMPIONSHIP</t>
  </si>
  <si>
    <t>3M Open</t>
  </si>
  <si>
    <t>Olympic Men's Golf Competition</t>
  </si>
  <si>
    <t>Wyndham Championship</t>
  </si>
  <si>
    <t>FedEx St. Jude Invitational</t>
  </si>
  <si>
    <t>Evt. Sponsor invitation</t>
  </si>
  <si>
    <t>Ikke tællende runde</t>
  </si>
  <si>
    <t xml:space="preserve">BMW Championship </t>
  </si>
  <si>
    <t>Danish Golf Championship</t>
  </si>
  <si>
    <t>Betfred British Masters </t>
  </si>
  <si>
    <t>Udenbystur  - Gut Apeldör</t>
  </si>
  <si>
    <t>BIG APPLE</t>
  </si>
  <si>
    <t>Kia Invitational</t>
  </si>
  <si>
    <t>Omega European Masters</t>
  </si>
  <si>
    <t xml:space="preserve">BMW PGA CHAMPIONSHIP </t>
  </si>
  <si>
    <t>Open de Espania</t>
  </si>
  <si>
    <t>Holdspil / Texas scr</t>
  </si>
  <si>
    <t>Alfred Dunhill Links Championship</t>
  </si>
  <si>
    <t>Captains Cup</t>
  </si>
  <si>
    <t>The InnGolf Final 2024</t>
  </si>
  <si>
    <t>Ådalen - Skoven - Sletten</t>
  </si>
  <si>
    <t>27 huller uden pause 
Dobbelt point 
Afslutningfest</t>
  </si>
  <si>
    <t>Puts</t>
  </si>
  <si>
    <t>Money</t>
  </si>
  <si>
    <t>Point - 18 bedste runder</t>
  </si>
  <si>
    <t>Money - Alle runder tæller</t>
  </si>
  <si>
    <t>Puts - Total antal puts i tællende runder</t>
  </si>
  <si>
    <t>TÆTTEST FLAGET</t>
  </si>
  <si>
    <t/>
  </si>
  <si>
    <t>SL9 2,62</t>
  </si>
  <si>
    <t>Sletten 9</t>
  </si>
  <si>
    <t>LONGEST DRIVE</t>
  </si>
  <si>
    <t>CLOSEST PIN</t>
  </si>
  <si>
    <t>Valero Texas Open</t>
  </si>
  <si>
    <t>Torsdag den 28/3 - 18 huller stableford - Skoven - Sletten</t>
  </si>
  <si>
    <t>SL 9  1,96m</t>
  </si>
  <si>
    <t>Martin K</t>
  </si>
  <si>
    <t>Renê S</t>
  </si>
  <si>
    <t>Per N</t>
  </si>
  <si>
    <t>Peder C</t>
  </si>
  <si>
    <t>Ole S</t>
  </si>
  <si>
    <t>Morten C</t>
  </si>
  <si>
    <t>Martin A</t>
  </si>
  <si>
    <t>Kim P</t>
  </si>
  <si>
    <t xml:space="preserve"> </t>
  </si>
  <si>
    <t>Karsten V</t>
  </si>
  <si>
    <t>Erik P</t>
  </si>
  <si>
    <t>Claus J</t>
  </si>
  <si>
    <t>Anders N</t>
  </si>
  <si>
    <t>ÅDALEN</t>
  </si>
  <si>
    <t>SLETTEN</t>
  </si>
  <si>
    <t>SKOVEN</t>
  </si>
  <si>
    <t>Lukket</t>
  </si>
  <si>
    <t>Total</t>
  </si>
  <si>
    <t>Spiller:</t>
  </si>
  <si>
    <t>Superrunde 2024</t>
  </si>
  <si>
    <t>Tællende</t>
  </si>
  <si>
    <t>The Masters</t>
  </si>
  <si>
    <t>Torsdag den 4/4 - 18 huller SLAGSPIL &amp; PUTS  - Skoven - Sletten</t>
  </si>
  <si>
    <t>sk 5 1,0 sk8 1,92</t>
  </si>
  <si>
    <t>sl 9 2,28</t>
  </si>
  <si>
    <t>sl6 6,06</t>
  </si>
  <si>
    <t>Skoven 5</t>
  </si>
  <si>
    <t>Torsdag den 11/4 - 18 huller Stableford  - Sletten Ådalen</t>
  </si>
  <si>
    <t>3,53 SL9</t>
  </si>
  <si>
    <t>Torsdag den 18/4 - 18 huller Stableford  - Ådalen-Skoven</t>
  </si>
  <si>
    <t>8,23 ÅD 2</t>
  </si>
  <si>
    <t>Torsdag den 25/4 - 18 huller Stableford  - Skoven Sletten</t>
  </si>
  <si>
    <t>2,02 SL9</t>
  </si>
  <si>
    <t>Torsdag den 2/5 - 18 huller Slagspil  - Sletten - Ådalen</t>
  </si>
  <si>
    <t>Torsdag den 9/5 kl. 09.00  - 18 huller Stableford  - Ådalen - Skoven</t>
  </si>
  <si>
    <t>Sl 9  6,52 m</t>
  </si>
  <si>
    <t>SK 5 4,71m</t>
  </si>
  <si>
    <t>Torsdag den 16/5 kl. 16.00  - 18 huller Slagspil  - Skoven-Sletten</t>
  </si>
  <si>
    <t>Torsdag den 23/5 kl. 16.00  - 18 huller Stableford  - Sletten-Ådalen</t>
  </si>
  <si>
    <t>3,59 SL 9</t>
  </si>
  <si>
    <t>Torsdag den 6/6 kl. 16.00  - 18 huller Slagspil  - Skoven-Sletten</t>
  </si>
  <si>
    <t>Torsdag den 13/6 kl. 16.00  - 18 huller Slagspil  - Sletten-Ådalen</t>
  </si>
  <si>
    <t>Torsdag den 30/5 kl. 16.00  - 18 huller Holdspil/Stableford?  - Ådalen-Skoven</t>
  </si>
  <si>
    <t>SL9 3,39m</t>
  </si>
  <si>
    <t>WD</t>
  </si>
  <si>
    <t>4,10 - SK 5</t>
  </si>
  <si>
    <t>SL 9    2,36m</t>
  </si>
  <si>
    <t>SL 9 3,45m</t>
  </si>
  <si>
    <t>15-06B</t>
  </si>
  <si>
    <t>15-06A</t>
  </si>
  <si>
    <t>Lørdag den 15/6 kl. 13.00  - 18 huller Stableford</t>
  </si>
  <si>
    <t>Lørdag den 15/6 kl. 13.00  - 9 hullers Texas Scramble</t>
  </si>
  <si>
    <t>LD Elbæk 2</t>
  </si>
  <si>
    <t>2,80 Elbæk 3</t>
  </si>
  <si>
    <t>Slag</t>
  </si>
  <si>
    <t>LUND, Thomas</t>
  </si>
  <si>
    <t>KRISTENSEN, Jakob</t>
  </si>
  <si>
    <t>Elbæk 2</t>
  </si>
  <si>
    <t>Torsdag den 20/6 kl. 16.00  - 18 huller Slagspil -  Ådalen-Skoven</t>
  </si>
  <si>
    <t>Torsdag den 4/7 kl. 16.00  - 18 huller Slagspil -  Sletten-Ådalen</t>
  </si>
  <si>
    <t>Torsdag den 27/6 kl. 16.00  - 18 huller Stableford -  Skoven-Sletten</t>
  </si>
  <si>
    <t>Sk 5  13,47</t>
  </si>
  <si>
    <t>SL 9 2,72m</t>
  </si>
  <si>
    <t>SL 9 10,95m</t>
  </si>
  <si>
    <t xml:space="preserve">                            Torsdag den 11/7 kl. 16.00  - 18 huller Slagspil -  Ådalen-Skoven</t>
  </si>
  <si>
    <t xml:space="preserve">                              Torsdag den 18/7 kl. 16.00  - 18 huller Stableford -  Skoven-Sletten</t>
  </si>
  <si>
    <t xml:space="preserve">                              Torsdag den 25/7 kl. 16.00  - 18 huller Stableford -  Sletten-Ådalen</t>
  </si>
  <si>
    <t xml:space="preserve">                            Torsdag den 1/8 kl. 16.00  - 18 huller Slagspil -  Ådalen-Skoven</t>
  </si>
  <si>
    <t>SK 5 7,12m</t>
  </si>
  <si>
    <t>Sl 9   0,22m</t>
  </si>
  <si>
    <t>4,94 S 9</t>
  </si>
  <si>
    <t>2,37  SK 5</t>
  </si>
  <si>
    <t xml:space="preserve">                              Torsdag den 8/8 kl. 16.00  - 18 huller Stableford -  Skoven-Sletten</t>
  </si>
  <si>
    <t xml:space="preserve">                              Torsdag den 22/8 kl. 16.00  - 18 huller Stableford -  Ådalen-Skoven</t>
  </si>
  <si>
    <t xml:space="preserve">                            Torsdag den 15/8 kl. 16.00  - 18 huller Slagspil -  Sletten-Ådalen</t>
  </si>
  <si>
    <t>Sl 9    6,99m</t>
  </si>
  <si>
    <t>RTD</t>
  </si>
  <si>
    <t>Sl 9   11,86m</t>
  </si>
  <si>
    <t>SK 5 17,52</t>
  </si>
  <si>
    <t xml:space="preserve">                              Torsdag den 29/8 kl. 16.00  - 18 huller Slagspil -  Skoven-Sletten</t>
  </si>
  <si>
    <t>Gut Apeldör Lørdag</t>
  </si>
  <si>
    <t>Gut Apeldör Søndag</t>
  </si>
  <si>
    <t xml:space="preserve">                             Søndag den 1/9 </t>
  </si>
  <si>
    <t xml:space="preserve">                              Lørdag den 31/8 </t>
  </si>
  <si>
    <t xml:space="preserve">                              Torsdag den 12/9 kl. 16.00  - 18 huller Stableford - Ådalen - Skoven</t>
  </si>
  <si>
    <t xml:space="preserve">                              Torsdag den 5/9 kl. 16.00  - 18 huller Slagspil -  Sletten - Ådalen</t>
  </si>
  <si>
    <t>LD</t>
  </si>
  <si>
    <t>TF 4,83</t>
  </si>
  <si>
    <t>Gut Apeldör</t>
  </si>
  <si>
    <t>Rene S</t>
  </si>
  <si>
    <t>lørdag</t>
  </si>
  <si>
    <t>søndag</t>
  </si>
  <si>
    <t>Sl 9 1,36m</t>
  </si>
  <si>
    <t>SL 9 1,51m</t>
  </si>
  <si>
    <t>Kim O.</t>
  </si>
  <si>
    <t>TF 11,28</t>
  </si>
  <si>
    <r>
      <t>3</t>
    </r>
    <r>
      <rPr>
        <b/>
        <sz val="14"/>
        <color rgb="FF000000"/>
        <rFont val="Calibri"/>
        <family val="2"/>
      </rPr>
      <t> </t>
    </r>
  </si>
  <si>
    <r>
      <t>2</t>
    </r>
    <r>
      <rPr>
        <b/>
        <sz val="14"/>
        <color rgb="FF000000"/>
        <rFont val="Calibri"/>
        <family val="2"/>
      </rPr>
      <t> </t>
    </r>
  </si>
  <si>
    <t>Sk 5 17,14m</t>
  </si>
  <si>
    <t xml:space="preserve">                              Torsdag den 19/9 kl. 16.00  - 17 huller Slagspil - Skoven - Sletten</t>
  </si>
  <si>
    <t>Par</t>
  </si>
  <si>
    <t>SK 5 - 2,57</t>
  </si>
  <si>
    <t>Til Par</t>
  </si>
  <si>
    <t xml:space="preserve">                              Torsdag den 26/9 kl. 16.00  - 13 huller Stableford - Sletten - Ådalen</t>
  </si>
  <si>
    <t>SL 9 - 2,61</t>
  </si>
  <si>
    <t xml:space="preserve">                              Torsdag den 12/10 kl. 16.00  - 27 huller Stableford - Ådalen - Skoven - Sletten</t>
  </si>
  <si>
    <t xml:space="preserve">                              Torsdag den 3/10 kl. 16.00  - 13 huller Stableford - Skoven - Sletten</t>
  </si>
  <si>
    <t xml:space="preserve">Bo Hansen </t>
  </si>
  <si>
    <t>Robin Thybo</t>
  </si>
  <si>
    <t>SK 5 17,14</t>
  </si>
  <si>
    <t>Anders Noe</t>
  </si>
  <si>
    <t>Morten Vlausen</t>
  </si>
  <si>
    <t>Morten Clausen</t>
  </si>
  <si>
    <t>Rene Sørensen /13 huller)</t>
  </si>
  <si>
    <t xml:space="preserve">                              Torsdag den 3/10 kl. 16.00  - 14 huller Stableford - Ådalen - Skoven</t>
  </si>
  <si>
    <t>Åd 8 - 9,18</t>
  </si>
  <si>
    <t>Sk 5 - 6,22</t>
  </si>
  <si>
    <t>LD 1,01 SK5 - 5,63 ÅD4</t>
  </si>
  <si>
    <t>5,25 SK8 - 6,16 SL9</t>
  </si>
  <si>
    <t>4m27 SL6</t>
  </si>
  <si>
    <t>7,12 ÅD2</t>
  </si>
  <si>
    <t>0,88 ÅD8</t>
  </si>
  <si>
    <t>Ådalen 8</t>
  </si>
  <si>
    <t>Marin K.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</si>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</sst>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dd\-mm"/>
    <numFmt numFmtId="166" formatCode="dd/mm\ yyyy;@"/>
    <numFmt numFmtId="167" formatCode="hh:mm;@"/>
  </numFmts>
  <fonts count="5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2"/>
      <color theme="0" tint="-0.499984740745262"/>
      <name val="Arial"/>
      <family val="2"/>
    </font>
    <font>
      <sz val="10"/>
      <color indexed="9"/>
      <name val="Arial"/>
      <family val="2"/>
    </font>
    <font>
      <sz val="11"/>
      <name val="VU Arial"/>
      <family val="2"/>
    </font>
    <font>
      <b/>
      <sz val="11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sz val="11"/>
      <color indexed="9"/>
      <name val="Arial"/>
      <family val="2"/>
    </font>
    <font>
      <sz val="10"/>
      <color theme="0" tint="-0.499984740745262"/>
      <name val="Arial"/>
      <family val="2"/>
    </font>
    <font>
      <sz val="12"/>
      <name val="Arial"/>
      <family val="2"/>
    </font>
    <font>
      <sz val="11"/>
      <color theme="0" tint="-0.499984740745262"/>
      <name val="VU Arial"/>
      <family val="2"/>
    </font>
    <font>
      <sz val="11"/>
      <color theme="0" tint="-0.499984740745262"/>
      <name val="Arial"/>
      <family val="2"/>
    </font>
    <font>
      <b/>
      <sz val="36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22"/>
      <color rgb="FF008000"/>
      <name val="Arial"/>
      <family val="2"/>
    </font>
    <font>
      <b/>
      <i/>
      <sz val="14"/>
      <color indexed="8"/>
      <name val="Arial"/>
      <family val="2"/>
    </font>
    <font>
      <b/>
      <i/>
      <sz val="10"/>
      <name val="Arial"/>
      <family val="2"/>
    </font>
    <font>
      <i/>
      <sz val="12"/>
      <color indexed="8"/>
      <name val="Arial"/>
      <family val="2"/>
    </font>
    <font>
      <b/>
      <sz val="12"/>
      <color indexed="9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i/>
      <sz val="12"/>
      <color theme="0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i/>
      <sz val="12"/>
      <color theme="0" tint="-4.9989318521683403E-2"/>
      <name val="Arial"/>
      <family val="2"/>
    </font>
    <font>
      <sz val="12"/>
      <color rgb="FF0A1529"/>
      <name val="Arial"/>
      <family val="2"/>
    </font>
    <font>
      <sz val="12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name val="Arial"/>
      <family val="2"/>
    </font>
    <font>
      <sz val="18"/>
      <name val="Arial"/>
      <family val="2"/>
    </font>
    <font>
      <sz val="10"/>
      <name val="Verdana"/>
      <family val="2"/>
    </font>
    <font>
      <sz val="8"/>
      <name val="Verdana"/>
      <family val="2"/>
    </font>
    <font>
      <b/>
      <sz val="10"/>
      <color indexed="9"/>
      <name val="Verdana"/>
      <family val="2"/>
    </font>
    <font>
      <sz val="10"/>
      <color indexed="9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u/>
      <sz val="11"/>
      <name val="Arial"/>
      <family val="2"/>
    </font>
    <font>
      <b/>
      <sz val="14"/>
      <color rgb="FF44546A"/>
      <name val="Calibri"/>
      <family val="2"/>
    </font>
    <font>
      <b/>
      <sz val="14"/>
      <color rgb="FF000000"/>
      <name val="Calibri"/>
      <family val="2"/>
    </font>
    <font>
      <sz val="8"/>
      <color indexed="9"/>
      <name val="Arial"/>
      <family val="2"/>
    </font>
    <font>
      <sz val="8"/>
      <name val="VU Arial"/>
      <family val="2"/>
    </font>
    <font>
      <sz val="8"/>
      <color theme="0" tint="-0.499984740745262"/>
      <name val="Arial"/>
      <family val="2"/>
    </font>
    <font>
      <sz val="8"/>
      <color theme="0" tint="-0.499984740745262"/>
      <name val="VU Arial"/>
      <family val="2"/>
    </font>
    <font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rgb="FF64ED33"/>
        <bgColor indexed="27"/>
      </patternFill>
    </fill>
    <fill>
      <patternFill patternType="solid">
        <fgColor rgb="FF64ED33"/>
        <bgColor indexed="41"/>
      </patternFill>
    </fill>
    <fill>
      <patternFill patternType="solid">
        <fgColor rgb="FF008000"/>
        <bgColor indexed="3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41" fillId="0" borderId="0"/>
  </cellStyleXfs>
  <cellXfs count="273">
    <xf numFmtId="0" fontId="0" fillId="0" borderId="0" xfId="0"/>
    <xf numFmtId="0" fontId="0" fillId="0" borderId="0" xfId="0" applyAlignment="1">
      <alignment horizontal="left" indent="1"/>
    </xf>
    <xf numFmtId="49" fontId="0" fillId="0" borderId="0" xfId="0" applyNumberFormat="1" applyAlignment="1">
      <alignment horizontal="center" vertical="center" textRotation="90"/>
    </xf>
    <xf numFmtId="0" fontId="0" fillId="0" borderId="0" xfId="0" applyAlignment="1">
      <alignment horizontal="center"/>
    </xf>
    <xf numFmtId="0" fontId="2" fillId="0" borderId="0" xfId="2" applyFont="1" applyAlignment="1">
      <alignment horizontal="center"/>
    </xf>
    <xf numFmtId="49" fontId="2" fillId="0" borderId="0" xfId="2" applyNumberFormat="1" applyFont="1" applyAlignment="1">
      <alignment vertical="center"/>
    </xf>
    <xf numFmtId="49" fontId="3" fillId="0" borderId="0" xfId="2" applyNumberFormat="1" applyAlignment="1">
      <alignment vertical="center"/>
    </xf>
    <xf numFmtId="0" fontId="4" fillId="0" borderId="0" xfId="2" applyFont="1" applyAlignment="1">
      <alignment horizontal="center" vertical="center"/>
    </xf>
    <xf numFmtId="0" fontId="3" fillId="0" borderId="0" xfId="2" applyAlignment="1">
      <alignment vertical="center"/>
    </xf>
    <xf numFmtId="1" fontId="3" fillId="0" borderId="0" xfId="2" applyNumberFormat="1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" fillId="0" borderId="0" xfId="1" applyAlignment="1">
      <alignment vertical="center"/>
    </xf>
    <xf numFmtId="3" fontId="7" fillId="0" borderId="0" xfId="2" applyNumberFormat="1" applyFont="1" applyAlignment="1">
      <alignment horizontal="center" vertical="center"/>
    </xf>
    <xf numFmtId="0" fontId="8" fillId="2" borderId="5" xfId="2" applyFont="1" applyFill="1" applyBorder="1" applyAlignment="1">
      <alignment horizontal="left" vertical="center" wrapText="1" inden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164" fontId="8" fillId="2" borderId="10" xfId="2" applyNumberFormat="1" applyFont="1" applyFill="1" applyBorder="1" applyAlignment="1">
      <alignment horizontal="center" vertical="center" wrapText="1"/>
    </xf>
    <xf numFmtId="3" fontId="8" fillId="2" borderId="11" xfId="2" applyNumberFormat="1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vertical="center" wrapText="1"/>
    </xf>
    <xf numFmtId="1" fontId="8" fillId="2" borderId="0" xfId="2" applyNumberFormat="1" applyFont="1" applyFill="1" applyAlignment="1">
      <alignment horizontal="center" vertical="center"/>
    </xf>
    <xf numFmtId="0" fontId="9" fillId="0" borderId="14" xfId="2" applyFont="1" applyBorder="1" applyAlignment="1">
      <alignment horizontal="left" vertical="center" wrapText="1" indent="1"/>
    </xf>
    <xf numFmtId="0" fontId="9" fillId="0" borderId="14" xfId="2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164" fontId="10" fillId="0" borderId="5" xfId="2" applyNumberFormat="1" applyFont="1" applyBorder="1" applyAlignment="1">
      <alignment horizontal="center" vertical="center"/>
    </xf>
    <xf numFmtId="3" fontId="11" fillId="0" borderId="5" xfId="2" applyNumberFormat="1" applyFont="1" applyBorder="1" applyAlignment="1">
      <alignment horizontal="center" vertical="center"/>
    </xf>
    <xf numFmtId="3" fontId="6" fillId="0" borderId="15" xfId="2" applyNumberFormat="1" applyFont="1" applyBorder="1" applyAlignment="1">
      <alignment horizontal="center" vertical="center"/>
    </xf>
    <xf numFmtId="1" fontId="12" fillId="0" borderId="0" xfId="2" applyNumberFormat="1" applyFont="1" applyAlignment="1">
      <alignment horizontal="center" vertical="center"/>
    </xf>
    <xf numFmtId="9" fontId="13" fillId="0" borderId="14" xfId="2" applyNumberFormat="1" applyFont="1" applyBorder="1" applyAlignment="1">
      <alignment horizontal="center" vertical="center"/>
    </xf>
    <xf numFmtId="3" fontId="13" fillId="0" borderId="14" xfId="2" applyNumberFormat="1" applyFont="1" applyBorder="1" applyAlignment="1">
      <alignment horizontal="center" vertical="center"/>
    </xf>
    <xf numFmtId="3" fontId="13" fillId="0" borderId="0" xfId="2" applyNumberFormat="1" applyFont="1" applyAlignment="1">
      <alignment horizontal="center" vertical="center"/>
    </xf>
    <xf numFmtId="0" fontId="14" fillId="0" borderId="0" xfId="2" applyFont="1" applyAlignment="1">
      <alignment vertical="center"/>
    </xf>
    <xf numFmtId="164" fontId="3" fillId="0" borderId="0" xfId="2" applyNumberFormat="1" applyAlignment="1">
      <alignment vertical="center"/>
    </xf>
    <xf numFmtId="0" fontId="15" fillId="0" borderId="0" xfId="2" applyFont="1" applyAlignment="1">
      <alignment horizontal="left" vertical="center" wrapText="1" indent="1"/>
    </xf>
    <xf numFmtId="1" fontId="16" fillId="0" borderId="0" xfId="2" applyNumberFormat="1" applyFont="1" applyAlignment="1">
      <alignment horizontal="center"/>
    </xf>
    <xf numFmtId="3" fontId="13" fillId="0" borderId="16" xfId="2" applyNumberFormat="1" applyFont="1" applyBorder="1" applyAlignment="1">
      <alignment horizontal="center" vertical="center"/>
    </xf>
    <xf numFmtId="1" fontId="16" fillId="0" borderId="0" xfId="2" applyNumberFormat="1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164" fontId="16" fillId="0" borderId="0" xfId="2" applyNumberFormat="1" applyFont="1" applyAlignment="1">
      <alignment horizontal="center" vertical="center"/>
    </xf>
    <xf numFmtId="3" fontId="16" fillId="0" borderId="0" xfId="2" applyNumberFormat="1" applyFont="1" applyAlignment="1">
      <alignment horizontal="center" vertical="center"/>
    </xf>
    <xf numFmtId="0" fontId="8" fillId="0" borderId="0" xfId="2" applyFont="1"/>
    <xf numFmtId="0" fontId="3" fillId="0" borderId="0" xfId="2"/>
    <xf numFmtId="3" fontId="14" fillId="0" borderId="0" xfId="2" applyNumberFormat="1" applyFont="1" applyAlignment="1" applyProtection="1">
      <alignment horizontal="center"/>
      <protection locked="0"/>
    </xf>
    <xf numFmtId="0" fontId="15" fillId="0" borderId="0" xfId="2" applyFont="1" applyAlignment="1">
      <alignment horizontal="center" vertical="center" wrapText="1"/>
    </xf>
    <xf numFmtId="164" fontId="15" fillId="0" borderId="0" xfId="2" applyNumberFormat="1" applyFont="1" applyAlignment="1">
      <alignment horizontal="center" vertical="center" wrapText="1"/>
    </xf>
    <xf numFmtId="3" fontId="15" fillId="0" borderId="0" xfId="2" applyNumberFormat="1" applyFont="1" applyAlignment="1">
      <alignment horizontal="left" vertical="center" wrapText="1" indent="1"/>
    </xf>
    <xf numFmtId="0" fontId="5" fillId="0" borderId="0" xfId="2" applyFont="1"/>
    <xf numFmtId="0" fontId="5" fillId="0" borderId="0" xfId="2" applyFont="1" applyAlignment="1">
      <alignment horizontal="center"/>
    </xf>
    <xf numFmtId="164" fontId="5" fillId="0" borderId="0" xfId="2" applyNumberFormat="1" applyFont="1" applyAlignment="1">
      <alignment horizontal="center"/>
    </xf>
    <xf numFmtId="3" fontId="5" fillId="0" borderId="0" xfId="2" applyNumberFormat="1" applyFont="1" applyAlignment="1">
      <alignment horizontal="center"/>
    </xf>
    <xf numFmtId="1" fontId="3" fillId="0" borderId="0" xfId="2" applyNumberFormat="1"/>
    <xf numFmtId="1" fontId="5" fillId="0" borderId="0" xfId="2" applyNumberFormat="1" applyFont="1" applyAlignment="1">
      <alignment horizontal="center"/>
    </xf>
    <xf numFmtId="49" fontId="6" fillId="0" borderId="0" xfId="2" applyNumberFormat="1" applyFont="1"/>
    <xf numFmtId="0" fontId="5" fillId="0" borderId="0" xfId="2" applyFont="1" applyAlignment="1">
      <alignment horizontal="left" vertical="center"/>
    </xf>
    <xf numFmtId="0" fontId="6" fillId="0" borderId="0" xfId="2" applyFont="1"/>
    <xf numFmtId="0" fontId="1" fillId="0" borderId="0" xfId="2" applyFont="1" applyAlignment="1">
      <alignment vertical="center"/>
    </xf>
    <xf numFmtId="0" fontId="19" fillId="0" borderId="19" xfId="2" applyFont="1" applyBorder="1" applyAlignment="1">
      <alignment horizontal="center" vertical="center"/>
    </xf>
    <xf numFmtId="2" fontId="19" fillId="0" borderId="21" xfId="2" applyNumberFormat="1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1" fontId="19" fillId="0" borderId="15" xfId="2" applyNumberFormat="1" applyFont="1" applyBorder="1" applyAlignment="1">
      <alignment horizontal="left" vertical="center" indent="1"/>
    </xf>
    <xf numFmtId="2" fontId="19" fillId="0" borderId="24" xfId="2" applyNumberFormat="1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2" fontId="19" fillId="0" borderId="27" xfId="2" applyNumberFormat="1" applyFont="1" applyBorder="1" applyAlignment="1">
      <alignment horizontal="center" vertical="center"/>
    </xf>
    <xf numFmtId="0" fontId="1" fillId="0" borderId="15" xfId="2" applyFont="1" applyBorder="1" applyAlignment="1">
      <alignment horizontal="center" vertical="center"/>
    </xf>
    <xf numFmtId="1" fontId="1" fillId="0" borderId="15" xfId="2" applyNumberFormat="1" applyFont="1" applyBorder="1" applyAlignment="1">
      <alignment horizontal="left" vertical="center" indent="1"/>
    </xf>
    <xf numFmtId="0" fontId="1" fillId="0" borderId="14" xfId="2" applyFont="1" applyBorder="1" applyAlignment="1">
      <alignment horizontal="center" vertical="center"/>
    </xf>
    <xf numFmtId="0" fontId="1" fillId="0" borderId="28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horizontal="left" vertical="center"/>
    </xf>
    <xf numFmtId="2" fontId="1" fillId="0" borderId="0" xfId="2" applyNumberFormat="1" applyFont="1" applyAlignment="1">
      <alignment horizontal="center" vertical="center"/>
    </xf>
    <xf numFmtId="0" fontId="19" fillId="0" borderId="15" xfId="2" applyFont="1" applyBorder="1" applyAlignment="1">
      <alignment horizontal="center" vertical="center"/>
    </xf>
    <xf numFmtId="0" fontId="19" fillId="0" borderId="15" xfId="2" applyFont="1" applyBorder="1" applyAlignment="1">
      <alignment horizontal="left" vertical="center" indent="1"/>
    </xf>
    <xf numFmtId="0" fontId="19" fillId="0" borderId="0" xfId="2" applyFont="1" applyAlignment="1">
      <alignment horizontal="center" vertical="center"/>
    </xf>
    <xf numFmtId="2" fontId="1" fillId="0" borderId="0" xfId="2" applyNumberFormat="1" applyFont="1" applyAlignment="1">
      <alignment horizontal="left" vertical="center"/>
    </xf>
    <xf numFmtId="164" fontId="6" fillId="0" borderId="0" xfId="2" applyNumberFormat="1" applyFont="1"/>
    <xf numFmtId="3" fontId="6" fillId="0" borderId="0" xfId="2" applyNumberFormat="1" applyFont="1" applyAlignment="1">
      <alignment horizontal="right" indent="1"/>
    </xf>
    <xf numFmtId="2" fontId="6" fillId="0" borderId="0" xfId="2" applyNumberFormat="1" applyFont="1" applyAlignment="1">
      <alignment horizontal="center"/>
    </xf>
    <xf numFmtId="0" fontId="1" fillId="0" borderId="0" xfId="2" applyFont="1"/>
    <xf numFmtId="0" fontId="22" fillId="0" borderId="0" xfId="2" applyFont="1"/>
    <xf numFmtId="0" fontId="25" fillId="0" borderId="14" xfId="2" applyFont="1" applyBorder="1" applyAlignment="1">
      <alignment horizontal="center" vertical="center"/>
    </xf>
    <xf numFmtId="0" fontId="25" fillId="0" borderId="14" xfId="2" applyFont="1" applyBorder="1" applyAlignment="1">
      <alignment horizontal="left" vertical="center" indent="1"/>
    </xf>
    <xf numFmtId="0" fontId="1" fillId="0" borderId="0" xfId="2" applyFont="1" applyAlignment="1">
      <alignment horizontal="center"/>
    </xf>
    <xf numFmtId="165" fontId="26" fillId="0" borderId="14" xfId="2" applyNumberFormat="1" applyFont="1" applyBorder="1" applyAlignment="1">
      <alignment horizontal="center" vertical="center"/>
    </xf>
    <xf numFmtId="20" fontId="26" fillId="0" borderId="14" xfId="2" applyNumberFormat="1" applyFont="1" applyBorder="1" applyAlignment="1">
      <alignment horizontal="center" vertical="center"/>
    </xf>
    <xf numFmtId="0" fontId="26" fillId="0" borderId="14" xfId="2" applyFont="1" applyBorder="1" applyAlignment="1">
      <alignment horizontal="center" vertical="center"/>
    </xf>
    <xf numFmtId="0" fontId="26" fillId="0" borderId="14" xfId="2" applyFont="1" applyBorder="1" applyAlignment="1">
      <alignment horizontal="left" vertical="center" indent="1"/>
    </xf>
    <xf numFmtId="0" fontId="23" fillId="0" borderId="14" xfId="2" applyFont="1" applyBorder="1" applyAlignment="1">
      <alignment horizontal="center" vertical="center"/>
    </xf>
    <xf numFmtId="20" fontId="25" fillId="0" borderId="14" xfId="2" applyNumberFormat="1" applyFont="1" applyBorder="1" applyAlignment="1">
      <alignment horizontal="center" vertical="center"/>
    </xf>
    <xf numFmtId="3" fontId="26" fillId="0" borderId="14" xfId="2" applyNumberFormat="1" applyFont="1" applyBorder="1" applyAlignment="1">
      <alignment horizontal="center" vertical="center"/>
    </xf>
    <xf numFmtId="0" fontId="27" fillId="0" borderId="14" xfId="2" applyFont="1" applyBorder="1" applyAlignment="1">
      <alignment horizontal="left" vertical="center" indent="1"/>
    </xf>
    <xf numFmtId="0" fontId="28" fillId="6" borderId="14" xfId="2" applyFont="1" applyFill="1" applyBorder="1" applyAlignment="1">
      <alignment horizontal="center" vertical="center"/>
    </xf>
    <xf numFmtId="165" fontId="26" fillId="7" borderId="14" xfId="2" applyNumberFormat="1" applyFont="1" applyFill="1" applyBorder="1" applyAlignment="1">
      <alignment horizontal="center" vertical="center"/>
    </xf>
    <xf numFmtId="0" fontId="29" fillId="8" borderId="14" xfId="2" applyFont="1" applyFill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30" fillId="8" borderId="14" xfId="2" applyFont="1" applyFill="1" applyBorder="1" applyAlignment="1">
      <alignment horizontal="center" vertical="center"/>
    </xf>
    <xf numFmtId="0" fontId="31" fillId="9" borderId="14" xfId="2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30" fillId="10" borderId="14" xfId="2" applyFont="1" applyFill="1" applyBorder="1" applyAlignment="1">
      <alignment horizontal="center" vertical="center"/>
    </xf>
    <xf numFmtId="0" fontId="33" fillId="0" borderId="0" xfId="2" applyFont="1" applyAlignment="1">
      <alignment horizontal="left" indent="1"/>
    </xf>
    <xf numFmtId="0" fontId="30" fillId="11" borderId="14" xfId="2" applyFont="1" applyFill="1" applyBorder="1" applyAlignment="1">
      <alignment horizontal="center" vertical="center"/>
    </xf>
    <xf numFmtId="0" fontId="33" fillId="0" borderId="14" xfId="2" applyFont="1" applyBorder="1" applyAlignment="1">
      <alignment horizontal="left" vertical="center" indent="1"/>
    </xf>
    <xf numFmtId="0" fontId="14" fillId="0" borderId="14" xfId="2" applyFont="1" applyBorder="1" applyAlignment="1">
      <alignment horizontal="center" vertical="center" wrapText="1"/>
    </xf>
    <xf numFmtId="0" fontId="28" fillId="6" borderId="14" xfId="2" applyFont="1" applyFill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/>
    </xf>
    <xf numFmtId="165" fontId="26" fillId="0" borderId="0" xfId="2" applyNumberFormat="1" applyFont="1" applyAlignment="1">
      <alignment vertical="center"/>
    </xf>
    <xf numFmtId="0" fontId="1" fillId="0" borderId="0" xfId="2" applyFont="1" applyAlignment="1">
      <alignment horizontal="left" indent="1"/>
    </xf>
    <xf numFmtId="0" fontId="0" fillId="0" borderId="0" xfId="0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0" xfId="0" applyFont="1"/>
    <xf numFmtId="0" fontId="34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2" fillId="3" borderId="17" xfId="2" applyFont="1" applyFill="1" applyBorder="1" applyAlignment="1">
      <alignment vertical="center"/>
    </xf>
    <xf numFmtId="0" fontId="2" fillId="3" borderId="0" xfId="2" applyFont="1" applyFill="1" applyAlignment="1">
      <alignment vertical="center"/>
    </xf>
    <xf numFmtId="0" fontId="2" fillId="3" borderId="18" xfId="2" applyFont="1" applyFill="1" applyBorder="1" applyAlignment="1">
      <alignment vertical="center"/>
    </xf>
    <xf numFmtId="2" fontId="6" fillId="0" borderId="0" xfId="2" applyNumberFormat="1" applyFont="1"/>
    <xf numFmtId="2" fontId="2" fillId="3" borderId="18" xfId="2" applyNumberFormat="1" applyFont="1" applyFill="1" applyBorder="1" applyAlignment="1">
      <alignment vertical="center"/>
    </xf>
    <xf numFmtId="2" fontId="19" fillId="0" borderId="15" xfId="2" applyNumberFormat="1" applyFont="1" applyBorder="1" applyAlignment="1">
      <alignment horizontal="center" vertical="center"/>
    </xf>
    <xf numFmtId="0" fontId="36" fillId="0" borderId="0" xfId="2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3" fillId="0" borderId="0" xfId="2" applyAlignment="1">
      <alignment horizontal="left"/>
    </xf>
    <xf numFmtId="2" fontId="37" fillId="0" borderId="0" xfId="2" applyNumberFormat="1" applyFont="1" applyAlignment="1">
      <alignment horizontal="center"/>
    </xf>
    <xf numFmtId="0" fontId="37" fillId="0" borderId="0" xfId="2" applyFont="1"/>
    <xf numFmtId="0" fontId="38" fillId="0" borderId="0" xfId="2" applyFont="1"/>
    <xf numFmtId="2" fontId="38" fillId="0" borderId="28" xfId="2" applyNumberFormat="1" applyFont="1" applyBorder="1" applyAlignment="1">
      <alignment horizontal="center"/>
    </xf>
    <xf numFmtId="0" fontId="38" fillId="0" borderId="28" xfId="2" applyFont="1" applyBorder="1" applyAlignment="1">
      <alignment horizontal="left"/>
    </xf>
    <xf numFmtId="3" fontId="38" fillId="0" borderId="28" xfId="2" applyNumberFormat="1" applyFont="1" applyBorder="1" applyAlignment="1">
      <alignment horizontal="center"/>
    </xf>
    <xf numFmtId="3" fontId="38" fillId="0" borderId="28" xfId="2" applyNumberFormat="1" applyFont="1" applyBorder="1"/>
    <xf numFmtId="0" fontId="38" fillId="0" borderId="28" xfId="2" applyFont="1" applyBorder="1" applyAlignment="1">
      <alignment horizontal="center"/>
    </xf>
    <xf numFmtId="2" fontId="38" fillId="0" borderId="0" xfId="2" applyNumberFormat="1" applyFont="1" applyAlignment="1">
      <alignment horizontal="center"/>
    </xf>
    <xf numFmtId="0" fontId="38" fillId="0" borderId="0" xfId="2" applyFont="1" applyAlignment="1">
      <alignment horizontal="left"/>
    </xf>
    <xf numFmtId="1" fontId="38" fillId="0" borderId="28" xfId="2" applyNumberFormat="1" applyFont="1" applyBorder="1" applyAlignment="1">
      <alignment horizontal="left"/>
    </xf>
    <xf numFmtId="0" fontId="40" fillId="0" borderId="0" xfId="2" applyFont="1"/>
    <xf numFmtId="164" fontId="3" fillId="0" borderId="0" xfId="2" applyNumberFormat="1" applyAlignment="1">
      <alignment horizontal="center"/>
    </xf>
    <xf numFmtId="0" fontId="41" fillId="0" borderId="0" xfId="3"/>
    <xf numFmtId="0" fontId="41" fillId="0" borderId="0" xfId="3" applyAlignment="1">
      <alignment horizontal="center"/>
    </xf>
    <xf numFmtId="0" fontId="41" fillId="0" borderId="0" xfId="3" applyAlignment="1">
      <alignment horizontal="left" indent="1"/>
    </xf>
    <xf numFmtId="0" fontId="41" fillId="0" borderId="0" xfId="3" applyAlignment="1">
      <alignment horizontal="center" vertical="center"/>
    </xf>
    <xf numFmtId="0" fontId="43" fillId="7" borderId="0" xfId="3" applyFont="1" applyFill="1" applyAlignment="1">
      <alignment horizontal="center" vertical="center"/>
    </xf>
    <xf numFmtId="0" fontId="43" fillId="7" borderId="0" xfId="3" applyFont="1" applyFill="1"/>
    <xf numFmtId="0" fontId="43" fillId="7" borderId="14" xfId="3" applyFont="1" applyFill="1" applyBorder="1" applyAlignment="1">
      <alignment horizontal="center" vertical="center"/>
    </xf>
    <xf numFmtId="0" fontId="43" fillId="7" borderId="14" xfId="3" applyFont="1" applyFill="1" applyBorder="1" applyAlignment="1">
      <alignment horizontal="left" vertical="center" indent="1"/>
    </xf>
    <xf numFmtId="0" fontId="43" fillId="0" borderId="0" xfId="3" applyFont="1"/>
    <xf numFmtId="0" fontId="43" fillId="0" borderId="0" xfId="3" applyFont="1" applyAlignment="1">
      <alignment horizontal="center"/>
    </xf>
    <xf numFmtId="0" fontId="43" fillId="0" borderId="0" xfId="3" applyFont="1" applyAlignment="1">
      <alignment horizontal="left" indent="1"/>
    </xf>
    <xf numFmtId="0" fontId="43" fillId="13" borderId="14" xfId="3" applyFont="1" applyFill="1" applyBorder="1" applyAlignment="1">
      <alignment horizontal="center" vertical="center"/>
    </xf>
    <xf numFmtId="0" fontId="42" fillId="13" borderId="0" xfId="3" applyFont="1" applyFill="1"/>
    <xf numFmtId="0" fontId="42" fillId="0" borderId="0" xfId="3" applyFont="1"/>
    <xf numFmtId="0" fontId="43" fillId="13" borderId="14" xfId="3" applyFont="1" applyFill="1" applyBorder="1" applyAlignment="1">
      <alignment horizontal="left" vertical="center" indent="1"/>
    </xf>
    <xf numFmtId="0" fontId="19" fillId="0" borderId="14" xfId="2" applyFont="1" applyBorder="1"/>
    <xf numFmtId="0" fontId="3" fillId="0" borderId="14" xfId="2" applyBorder="1" applyAlignment="1">
      <alignment horizontal="center"/>
    </xf>
    <xf numFmtId="0" fontId="19" fillId="11" borderId="34" xfId="2" applyFont="1" applyFill="1" applyBorder="1" applyAlignment="1">
      <alignment horizontal="center" vertical="center"/>
    </xf>
    <xf numFmtId="0" fontId="3" fillId="0" borderId="0" xfId="2" applyAlignment="1">
      <alignment horizontal="center" vertical="center"/>
    </xf>
    <xf numFmtId="0" fontId="19" fillId="0" borderId="14" xfId="2" applyFont="1" applyBorder="1" applyAlignment="1">
      <alignment horizontal="center"/>
    </xf>
    <xf numFmtId="0" fontId="9" fillId="0" borderId="14" xfId="1" applyFont="1" applyBorder="1" applyAlignment="1">
      <alignment horizontal="left" vertical="center" wrapText="1" indent="1"/>
    </xf>
    <xf numFmtId="0" fontId="9" fillId="0" borderId="14" xfId="0" applyFont="1" applyBorder="1" applyAlignment="1">
      <alignment horizontal="center" vertical="center" wrapText="1"/>
    </xf>
    <xf numFmtId="0" fontId="8" fillId="2" borderId="5" xfId="2" applyFont="1" applyFill="1" applyBorder="1" applyAlignment="1">
      <alignment horizontal="left" vertical="center" wrapText="1"/>
    </xf>
    <xf numFmtId="166" fontId="3" fillId="0" borderId="0" xfId="2" applyNumberFormat="1" applyAlignment="1">
      <alignment vertical="center"/>
    </xf>
    <xf numFmtId="166" fontId="14" fillId="0" borderId="0" xfId="2" applyNumberFormat="1" applyFont="1" applyAlignment="1">
      <alignment vertical="center"/>
    </xf>
    <xf numFmtId="166" fontId="3" fillId="0" borderId="0" xfId="2" applyNumberFormat="1"/>
    <xf numFmtId="167" fontId="3" fillId="0" borderId="0" xfId="2" applyNumberFormat="1" applyAlignment="1">
      <alignment vertical="center"/>
    </xf>
    <xf numFmtId="167" fontId="14" fillId="0" borderId="0" xfId="2" applyNumberFormat="1" applyFont="1" applyAlignment="1">
      <alignment vertical="center"/>
    </xf>
    <xf numFmtId="167" fontId="3" fillId="0" borderId="0" xfId="2" applyNumberFormat="1"/>
    <xf numFmtId="3" fontId="3" fillId="0" borderId="0" xfId="2" applyNumberFormat="1" applyAlignment="1">
      <alignment vertical="center"/>
    </xf>
    <xf numFmtId="3" fontId="14" fillId="0" borderId="0" xfId="2" applyNumberFormat="1" applyFont="1" applyAlignment="1">
      <alignment vertical="center"/>
    </xf>
    <xf numFmtId="3" fontId="3" fillId="0" borderId="0" xfId="2" applyNumberFormat="1"/>
    <xf numFmtId="1" fontId="10" fillId="0" borderId="5" xfId="2" applyNumberFormat="1" applyFont="1" applyBorder="1" applyAlignment="1">
      <alignment horizontal="center" vertical="center"/>
    </xf>
    <xf numFmtId="1" fontId="8" fillId="2" borderId="10" xfId="2" applyNumberFormat="1" applyFont="1" applyFill="1" applyBorder="1" applyAlignment="1">
      <alignment horizontal="center" vertical="center" wrapText="1"/>
    </xf>
    <xf numFmtId="1" fontId="15" fillId="0" borderId="0" xfId="2" applyNumberFormat="1" applyFont="1" applyAlignment="1">
      <alignment horizontal="center" vertical="center" wrapText="1"/>
    </xf>
    <xf numFmtId="0" fontId="46" fillId="0" borderId="0" xfId="2" applyFont="1"/>
    <xf numFmtId="16" fontId="9" fillId="0" borderId="14" xfId="2" applyNumberFormat="1" applyFont="1" applyBorder="1" applyAlignment="1">
      <alignment horizontal="center" vertical="center" wrapText="1"/>
    </xf>
    <xf numFmtId="1" fontId="1" fillId="0" borderId="20" xfId="2" applyNumberFormat="1" applyFont="1" applyBorder="1" applyAlignment="1">
      <alignment horizontal="left" vertical="center" indent="1"/>
    </xf>
    <xf numFmtId="0" fontId="0" fillId="0" borderId="11" xfId="0" applyBorder="1"/>
    <xf numFmtId="0" fontId="0" fillId="0" borderId="11" xfId="0" applyBorder="1" applyAlignment="1">
      <alignment horizontal="left" indent="1"/>
    </xf>
    <xf numFmtId="3" fontId="0" fillId="0" borderId="11" xfId="0" applyNumberFormat="1" applyBorder="1" applyAlignment="1">
      <alignment horizontal="center"/>
    </xf>
    <xf numFmtId="3" fontId="0" fillId="0" borderId="11" xfId="0" applyNumberFormat="1" applyBorder="1"/>
    <xf numFmtId="0" fontId="22" fillId="0" borderId="0" xfId="2" applyFont="1" applyAlignment="1">
      <alignment horizontal="center"/>
    </xf>
    <xf numFmtId="165" fontId="26" fillId="0" borderId="0" xfId="2" applyNumberFormat="1" applyFont="1" applyAlignment="1">
      <alignment horizontal="center" vertical="center"/>
    </xf>
    <xf numFmtId="165" fontId="1" fillId="0" borderId="14" xfId="2" applyNumberFormat="1" applyFont="1" applyBorder="1" applyAlignment="1">
      <alignment horizontal="center"/>
    </xf>
    <xf numFmtId="0" fontId="1" fillId="0" borderId="14" xfId="2" applyFont="1" applyBorder="1"/>
    <xf numFmtId="0" fontId="1" fillId="0" borderId="14" xfId="2" applyFont="1" applyBorder="1" applyAlignment="1">
      <alignment horizontal="center"/>
    </xf>
    <xf numFmtId="0" fontId="0" fillId="0" borderId="0" xfId="3" applyFont="1"/>
    <xf numFmtId="0" fontId="0" fillId="0" borderId="11" xfId="0" applyBorder="1" applyAlignment="1">
      <alignment horizontal="center"/>
    </xf>
    <xf numFmtId="0" fontId="1" fillId="0" borderId="14" xfId="2" applyFont="1" applyBorder="1" applyAlignment="1">
      <alignment horizontal="left" vertical="center" indent="1"/>
    </xf>
    <xf numFmtId="3" fontId="1" fillId="0" borderId="14" xfId="2" applyNumberFormat="1" applyFont="1" applyBorder="1" applyAlignment="1">
      <alignment horizontal="left" vertical="center" indent="1"/>
    </xf>
    <xf numFmtId="3" fontId="1" fillId="0" borderId="14" xfId="2" applyNumberFormat="1" applyFont="1" applyBorder="1" applyAlignment="1">
      <alignment horizontal="right" vertical="center" indent="1"/>
    </xf>
    <xf numFmtId="1" fontId="19" fillId="0" borderId="14" xfId="2" applyNumberFormat="1" applyFont="1" applyBorder="1" applyAlignment="1">
      <alignment horizontal="left" vertical="center" indent="1"/>
    </xf>
    <xf numFmtId="2" fontId="19" fillId="0" borderId="14" xfId="2" applyNumberFormat="1" applyFont="1" applyBorder="1" applyAlignment="1">
      <alignment horizontal="center" vertical="center"/>
    </xf>
    <xf numFmtId="0" fontId="19" fillId="0" borderId="14" xfId="2" applyFont="1" applyBorder="1" applyAlignment="1">
      <alignment horizontal="left" vertical="center" indent="1"/>
    </xf>
    <xf numFmtId="0" fontId="19" fillId="0" borderId="14" xfId="2" applyFont="1" applyBorder="1" applyAlignment="1">
      <alignment horizontal="center" vertical="center"/>
    </xf>
    <xf numFmtId="3" fontId="19" fillId="0" borderId="14" xfId="2" applyNumberFormat="1" applyFont="1" applyBorder="1" applyAlignment="1">
      <alignment horizontal="left" vertical="center" indent="1"/>
    </xf>
    <xf numFmtId="3" fontId="19" fillId="0" borderId="14" xfId="2" applyNumberFormat="1" applyFont="1" applyBorder="1" applyAlignment="1">
      <alignment horizontal="right" vertical="center" indent="1"/>
    </xf>
    <xf numFmtId="1" fontId="1" fillId="0" borderId="14" xfId="2" applyNumberFormat="1" applyFont="1" applyBorder="1" applyAlignment="1">
      <alignment horizontal="left" vertical="center" indent="1"/>
    </xf>
    <xf numFmtId="2" fontId="1" fillId="0" borderId="14" xfId="2" applyNumberFormat="1" applyFont="1" applyBorder="1" applyAlignment="1">
      <alignment horizontal="center" vertical="center"/>
    </xf>
    <xf numFmtId="0" fontId="43" fillId="0" borderId="14" xfId="3" applyFont="1" applyBorder="1" applyAlignment="1">
      <alignment horizontal="center" vertical="center"/>
    </xf>
    <xf numFmtId="0" fontId="43" fillId="0" borderId="0" xfId="3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0" fontId="49" fillId="2" borderId="8" xfId="2" applyFont="1" applyFill="1" applyBorder="1" applyAlignment="1">
      <alignment horizontal="center" vertical="center" wrapText="1"/>
    </xf>
    <xf numFmtId="0" fontId="50" fillId="0" borderId="14" xfId="1" applyFont="1" applyBorder="1" applyAlignment="1">
      <alignment horizontal="center" vertical="center" wrapText="1"/>
    </xf>
    <xf numFmtId="0" fontId="50" fillId="0" borderId="14" xfId="2" applyFont="1" applyBorder="1" applyAlignment="1">
      <alignment horizontal="center" vertical="center" wrapText="1"/>
    </xf>
    <xf numFmtId="16" fontId="50" fillId="0" borderId="14" xfId="2" applyNumberFormat="1" applyFont="1" applyBorder="1" applyAlignment="1">
      <alignment horizontal="center" vertical="center" wrapText="1"/>
    </xf>
    <xf numFmtId="1" fontId="51" fillId="0" borderId="0" xfId="2" applyNumberFormat="1" applyFont="1" applyAlignment="1">
      <alignment horizontal="center" vertical="center"/>
    </xf>
    <xf numFmtId="0" fontId="52" fillId="0" borderId="0" xfId="2" applyFont="1" applyAlignment="1">
      <alignment horizontal="center" vertical="center" wrapText="1"/>
    </xf>
    <xf numFmtId="0" fontId="53" fillId="0" borderId="0" xfId="2" applyFont="1" applyAlignment="1">
      <alignment horizontal="center"/>
    </xf>
    <xf numFmtId="1" fontId="19" fillId="0" borderId="26" xfId="2" applyNumberFormat="1" applyFont="1" applyBorder="1" applyAlignment="1">
      <alignment horizontal="left" vertical="center" indent="1"/>
    </xf>
    <xf numFmtId="0" fontId="6" fillId="4" borderId="10" xfId="2" applyFont="1" applyFill="1" applyBorder="1" applyAlignment="1">
      <alignment horizontal="center" vertical="center"/>
    </xf>
    <xf numFmtId="0" fontId="6" fillId="4" borderId="11" xfId="2" applyFont="1" applyFill="1" applyBorder="1" applyAlignment="1">
      <alignment horizontal="center" vertical="center"/>
    </xf>
    <xf numFmtId="0" fontId="6" fillId="4" borderId="12" xfId="2" applyFont="1" applyFill="1" applyBorder="1" applyAlignment="1">
      <alignment horizontal="center" vertical="center"/>
    </xf>
    <xf numFmtId="49" fontId="17" fillId="0" borderId="0" xfId="2" applyNumberFormat="1" applyFont="1" applyAlignment="1">
      <alignment horizontal="center" vertical="center"/>
    </xf>
    <xf numFmtId="0" fontId="18" fillId="3" borderId="34" xfId="2" applyFont="1" applyFill="1" applyBorder="1" applyAlignment="1">
      <alignment horizontal="center" vertical="center"/>
    </xf>
    <xf numFmtId="0" fontId="18" fillId="3" borderId="34" xfId="2" applyFont="1" applyFill="1" applyBorder="1" applyAlignment="1">
      <alignment horizontal="left" vertical="center"/>
    </xf>
    <xf numFmtId="0" fontId="2" fillId="3" borderId="17" xfId="2" applyFont="1" applyFill="1" applyBorder="1" applyAlignment="1">
      <alignment horizontal="center" vertical="center"/>
    </xf>
    <xf numFmtId="0" fontId="2" fillId="3" borderId="0" xfId="2" applyFont="1" applyFill="1" applyAlignment="1">
      <alignment horizontal="center" vertical="center"/>
    </xf>
    <xf numFmtId="0" fontId="2" fillId="3" borderId="18" xfId="2" applyFont="1" applyFill="1" applyBorder="1" applyAlignment="1">
      <alignment horizontal="center" vertical="center"/>
    </xf>
    <xf numFmtId="0" fontId="2" fillId="4" borderId="32" xfId="2" applyFont="1" applyFill="1" applyBorder="1" applyAlignment="1">
      <alignment horizontal="center" vertical="center"/>
    </xf>
    <xf numFmtId="0" fontId="2" fillId="4" borderId="16" xfId="2" applyFont="1" applyFill="1" applyBorder="1" applyAlignment="1">
      <alignment horizontal="center" vertical="center"/>
    </xf>
    <xf numFmtId="0" fontId="2" fillId="4" borderId="33" xfId="2" applyFont="1" applyFill="1" applyBorder="1" applyAlignment="1">
      <alignment horizontal="center" vertical="center"/>
    </xf>
    <xf numFmtId="0" fontId="18" fillId="3" borderId="17" xfId="2" applyFont="1" applyFill="1" applyBorder="1" applyAlignment="1">
      <alignment horizontal="center" vertical="center"/>
    </xf>
    <xf numFmtId="0" fontId="18" fillId="3" borderId="0" xfId="2" applyFont="1" applyFill="1" applyAlignment="1">
      <alignment horizontal="center" vertical="center"/>
    </xf>
    <xf numFmtId="0" fontId="18" fillId="3" borderId="18" xfId="2" applyFont="1" applyFill="1" applyBorder="1" applyAlignment="1">
      <alignment horizontal="center" vertical="center"/>
    </xf>
    <xf numFmtId="0" fontId="2" fillId="3" borderId="16" xfId="2" applyFont="1" applyFill="1" applyBorder="1" applyAlignment="1">
      <alignment horizontal="center" vertical="center"/>
    </xf>
    <xf numFmtId="0" fontId="39" fillId="12" borderId="28" xfId="2" applyFont="1" applyFill="1" applyBorder="1" applyAlignment="1">
      <alignment horizontal="center"/>
    </xf>
    <xf numFmtId="0" fontId="19" fillId="11" borderId="14" xfId="2" applyFont="1" applyFill="1" applyBorder="1" applyAlignment="1">
      <alignment horizontal="center" vertical="center" textRotation="90"/>
    </xf>
    <xf numFmtId="0" fontId="19" fillId="11" borderId="34" xfId="2" applyFont="1" applyFill="1" applyBorder="1" applyAlignment="1">
      <alignment horizontal="center" vertical="center" textRotation="90"/>
    </xf>
    <xf numFmtId="0" fontId="19" fillId="11" borderId="14" xfId="2" applyFont="1" applyFill="1" applyBorder="1" applyAlignment="1">
      <alignment horizontal="center" vertical="center"/>
    </xf>
    <xf numFmtId="0" fontId="45" fillId="0" borderId="0" xfId="3" applyFont="1" applyAlignment="1">
      <alignment horizontal="center" vertical="center"/>
    </xf>
    <xf numFmtId="0" fontId="44" fillId="13" borderId="14" xfId="3" applyFont="1" applyFill="1" applyBorder="1" applyAlignment="1">
      <alignment horizontal="center" vertical="center"/>
    </xf>
    <xf numFmtId="0" fontId="35" fillId="3" borderId="17" xfId="2" applyFont="1" applyFill="1" applyBorder="1" applyAlignment="1">
      <alignment horizontal="center" vertical="center"/>
    </xf>
    <xf numFmtId="0" fontId="35" fillId="3" borderId="0" xfId="2" applyFont="1" applyFill="1" applyAlignment="1">
      <alignment horizontal="center" vertical="center"/>
    </xf>
    <xf numFmtId="0" fontId="24" fillId="5" borderId="22" xfId="2" applyFont="1" applyFill="1" applyBorder="1" applyAlignment="1">
      <alignment horizontal="center" vertical="center"/>
    </xf>
    <xf numFmtId="0" fontId="20" fillId="0" borderId="14" xfId="2" applyFont="1" applyBorder="1" applyAlignment="1">
      <alignment horizontal="center" vertical="center" wrapText="1"/>
    </xf>
    <xf numFmtId="0" fontId="21" fillId="0" borderId="34" xfId="2" applyFont="1" applyBorder="1" applyAlignment="1">
      <alignment horizontal="center" vertical="center" wrapText="1"/>
    </xf>
    <xf numFmtId="0" fontId="23" fillId="0" borderId="32" xfId="2" applyFont="1" applyBorder="1" applyAlignment="1">
      <alignment horizontal="center" vertical="center" wrapText="1"/>
    </xf>
    <xf numFmtId="0" fontId="23" fillId="0" borderId="16" xfId="2" applyFont="1" applyBorder="1" applyAlignment="1">
      <alignment horizontal="center" vertical="center" wrapText="1"/>
    </xf>
    <xf numFmtId="0" fontId="23" fillId="0" borderId="33" xfId="2" applyFont="1" applyBorder="1" applyAlignment="1">
      <alignment horizontal="center" vertical="center" wrapText="1"/>
    </xf>
    <xf numFmtId="0" fontId="23" fillId="0" borderId="17" xfId="2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23" fillId="0" borderId="18" xfId="2" applyFont="1" applyBorder="1" applyAlignment="1">
      <alignment horizontal="center" vertical="center" wrapText="1"/>
    </xf>
    <xf numFmtId="0" fontId="23" fillId="0" borderId="10" xfId="2" applyFont="1" applyBorder="1" applyAlignment="1">
      <alignment horizontal="center" vertical="center" wrapText="1"/>
    </xf>
    <xf numFmtId="0" fontId="23" fillId="0" borderId="11" xfId="2" applyFont="1" applyBorder="1" applyAlignment="1">
      <alignment horizontal="center" vertical="center" wrapText="1"/>
    </xf>
    <xf numFmtId="0" fontId="23" fillId="0" borderId="12" xfId="2" applyFont="1" applyBorder="1" applyAlignment="1">
      <alignment horizontal="center" vertical="center" wrapText="1"/>
    </xf>
    <xf numFmtId="165" fontId="26" fillId="0" borderId="29" xfId="2" applyNumberFormat="1" applyFont="1" applyBorder="1" applyAlignment="1">
      <alignment horizontal="center" vertical="center"/>
    </xf>
    <xf numFmtId="165" fontId="26" fillId="0" borderId="30" xfId="2" applyNumberFormat="1" applyFont="1" applyBorder="1" applyAlignment="1">
      <alignment horizontal="center" vertical="center"/>
    </xf>
    <xf numFmtId="165" fontId="26" fillId="0" borderId="31" xfId="2" applyNumberFormat="1" applyFont="1" applyBorder="1" applyAlignment="1">
      <alignment horizontal="center" vertical="center"/>
    </xf>
    <xf numFmtId="0" fontId="24" fillId="5" borderId="34" xfId="2" applyFont="1" applyFill="1" applyBorder="1" applyAlignment="1">
      <alignment horizontal="center" vertical="center"/>
    </xf>
    <xf numFmtId="16" fontId="24" fillId="5" borderId="14" xfId="2" applyNumberFormat="1" applyFont="1" applyFill="1" applyBorder="1" applyAlignment="1">
      <alignment horizontal="center" vertical="center"/>
    </xf>
    <xf numFmtId="165" fontId="26" fillId="7" borderId="34" xfId="2" applyNumberFormat="1" applyFont="1" applyFill="1" applyBorder="1" applyAlignment="1">
      <alignment horizontal="center" vertical="center"/>
    </xf>
    <xf numFmtId="165" fontId="26" fillId="7" borderId="22" xfId="2" applyNumberFormat="1" applyFont="1" applyFill="1" applyBorder="1" applyAlignment="1">
      <alignment horizontal="center" vertical="center"/>
    </xf>
    <xf numFmtId="0" fontId="25" fillId="0" borderId="34" xfId="2" applyFont="1" applyBorder="1" applyAlignment="1">
      <alignment horizontal="center" vertical="center"/>
    </xf>
    <xf numFmtId="0" fontId="25" fillId="0" borderId="22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25" fillId="0" borderId="35" xfId="2" applyFont="1" applyBorder="1" applyAlignment="1">
      <alignment horizontal="center" vertical="center"/>
    </xf>
    <xf numFmtId="1" fontId="8" fillId="2" borderId="0" xfId="1" applyNumberFormat="1" applyFont="1" applyFill="1" applyAlignment="1">
      <alignment horizontal="center" vertical="center"/>
    </xf>
    <xf numFmtId="1" fontId="8" fillId="2" borderId="13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3" fontId="7" fillId="0" borderId="3" xfId="1" applyNumberFormat="1" applyFont="1" applyBorder="1" applyAlignment="1" applyProtection="1">
      <alignment horizontal="center" vertical="center"/>
      <protection locked="0"/>
    </xf>
    <xf numFmtId="3" fontId="7" fillId="0" borderId="4" xfId="1" applyNumberFormat="1" applyFont="1" applyBorder="1" applyAlignment="1" applyProtection="1">
      <alignment horizontal="center" vertical="center"/>
      <protection locked="0"/>
    </xf>
    <xf numFmtId="1" fontId="8" fillId="2" borderId="0" xfId="2" applyNumberFormat="1" applyFont="1" applyFill="1" applyAlignment="1">
      <alignment horizontal="center" vertical="center"/>
    </xf>
    <xf numFmtId="1" fontId="8" fillId="2" borderId="13" xfId="2" applyNumberFormat="1" applyFont="1" applyFill="1" applyBorder="1" applyAlignment="1">
      <alignment horizontal="center" vertical="center"/>
    </xf>
    <xf numFmtId="0" fontId="4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419652</xdr:colOff>
      <xdr:row>20</xdr:row>
      <xdr:rowOff>188484</xdr:rowOff>
    </xdr:from>
    <xdr:to>
      <xdr:col>14</xdr:col>
      <xdr:colOff>397715</xdr:colOff>
      <xdr:row>25</xdr:row>
      <xdr:rowOff>172385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462985" y="5085040"/>
          <a:ext cx="1071674" cy="936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208643</xdr:colOff>
      <xdr:row>0</xdr:row>
      <xdr:rowOff>184727</xdr:rowOff>
    </xdr:from>
    <xdr:to>
      <xdr:col>2</xdr:col>
      <xdr:colOff>3629</xdr:colOff>
      <xdr:row>0</xdr:row>
      <xdr:rowOff>901296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8693" y="184727"/>
          <a:ext cx="887186" cy="716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692745</xdr:colOff>
      <xdr:row>0</xdr:row>
      <xdr:rowOff>191527</xdr:rowOff>
    </xdr:from>
    <xdr:to>
      <xdr:col>14</xdr:col>
      <xdr:colOff>412245</xdr:colOff>
      <xdr:row>0</xdr:row>
      <xdr:rowOff>908096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736078" y="191527"/>
          <a:ext cx="813111" cy="716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107950</xdr:rowOff>
    </xdr:from>
    <xdr:to>
      <xdr:col>1</xdr:col>
      <xdr:colOff>774700</xdr:colOff>
      <xdr:row>1</xdr:row>
      <xdr:rowOff>723900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0" y="292100"/>
          <a:ext cx="660400" cy="61595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138793</xdr:colOff>
      <xdr:row>1</xdr:row>
      <xdr:rowOff>176893</xdr:rowOff>
    </xdr:from>
    <xdr:to>
      <xdr:col>1</xdr:col>
      <xdr:colOff>799193</xdr:colOff>
      <xdr:row>1</xdr:row>
      <xdr:rowOff>811893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0136" y="492579"/>
          <a:ext cx="6604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120650</xdr:rowOff>
    </xdr:from>
    <xdr:to>
      <xdr:col>1</xdr:col>
      <xdr:colOff>793750</xdr:colOff>
      <xdr:row>1</xdr:row>
      <xdr:rowOff>736600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6550" y="304800"/>
          <a:ext cx="6604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143631</xdr:colOff>
      <xdr:row>0</xdr:row>
      <xdr:rowOff>96981</xdr:rowOff>
    </xdr:from>
    <xdr:to>
      <xdr:col>2</xdr:col>
      <xdr:colOff>0</xdr:colOff>
      <xdr:row>1</xdr:row>
      <xdr:rowOff>210536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62857" y="96981"/>
          <a:ext cx="929822" cy="771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145474</xdr:colOff>
      <xdr:row>0</xdr:row>
      <xdr:rowOff>83125</xdr:rowOff>
    </xdr:from>
    <xdr:to>
      <xdr:col>30</xdr:col>
      <xdr:colOff>249108</xdr:colOff>
      <xdr:row>1</xdr:row>
      <xdr:rowOff>214743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751631" y="83125"/>
          <a:ext cx="1948763" cy="289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144486</xdr:colOff>
      <xdr:row>21</xdr:row>
      <xdr:rowOff>117929</xdr:rowOff>
    </xdr:from>
    <xdr:to>
      <xdr:col>2</xdr:col>
      <xdr:colOff>122549</xdr:colOff>
      <xdr:row>26</xdr:row>
      <xdr:rowOff>101830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348686" y="4842329"/>
          <a:ext cx="1070263" cy="936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325856</xdr:colOff>
      <xdr:row>0</xdr:row>
      <xdr:rowOff>198581</xdr:rowOff>
    </xdr:from>
    <xdr:to>
      <xdr:col>2</xdr:col>
      <xdr:colOff>45356</xdr:colOff>
      <xdr:row>0</xdr:row>
      <xdr:rowOff>915150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30056" y="198581"/>
          <a:ext cx="811700" cy="716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8328314-B9B2-4F91-AEEE-C71830352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58052B-042F-43D4-B0EA-7F66BB113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48AC270B-0735-4A10-8C01-2A37C38DA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6594E15-1902-4614-9A95-9E93C0C44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6712B78A-BAA4-466F-A447-DFA554AE4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D725DF3B-C958-4739-AB75-6A58C98B9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BD14F5B5-411E-4097-9E8F-9C728ADCA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C9C98AE2-F137-4FA9-9242-13D336C00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1A7A61AA-5FA3-496A-AF9A-8DBD693A9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7572F290-5C58-4EF7-A0C3-2F5A74EC2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26C53469-D531-4945-ADCF-EF495611E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9932D897-C863-4E92-B3FF-D2329AB66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AED98906-875B-4548-B3EC-524DF06B4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5B89F80A-28E1-4AD8-99E5-3233A6512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6F5FEE31-6437-410A-B7C5-0AC9347C8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FA8ABF8F-6450-442D-B588-141C226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D3B2D26-7E02-4325-8C8F-BF94948B0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4BED0502-B5DA-4858-A205-7F84532E1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BEB1C239-3A2A-46F8-9B99-81EA67080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17A09455-7267-4740-8BD0-0BFC5F3ED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71461DC2-2F90-4DA4-B2B3-38FA6C857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FBB97C44-A541-4FC8-8D81-7BB15BE72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D0E66890-D3B3-4247-A20D-DEB337898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95EB65C1-9986-469F-B0B5-7959DA485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5D2FBEF9-0380-4487-A1CE-898971716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F1A2538F-F98B-4EAE-8745-43E8B80B4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21329702-0585-482D-8BBF-28B35CD17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324DE9A0-FBC2-45CD-92EC-AC9CF0678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FA05A1B9-B981-412D-A659-5C110823C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19BA15C6-DD76-449A-A97B-B560BA158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9F308CA6-324A-4BDC-BD0B-6D533299D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78E7FB49-BB92-403D-9FA0-DE3FCFB4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B32281A0-5F79-4EE7-BA0B-C0F0900D4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39A8962D-6FCC-4C6E-A09E-B62F3286D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95712936-4553-4C5F-AC30-F15FB7D79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99686DBE-EE77-4A32-97F9-177064934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CFC36491-5F17-4A14-B176-1057EAC8C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E49669CC-E8E6-4425-AB74-9DE36F67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0FEFAAB1-FECB-4D49-A6CC-23F203493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356485B2-E09E-475E-87AB-628DA23F0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5CAC9663-F85D-406A-9465-6DE18562B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756EF4F2-427F-4871-8B25-2E5DFA07A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4" name="Picture 2">
          <a:extLst>
            <a:ext uri="{FF2B5EF4-FFF2-40B4-BE49-F238E27FC236}">
              <a16:creationId xmlns:a16="http://schemas.microsoft.com/office/drawing/2014/main" id="{E9C5B015-D6D1-4B23-B909-DC63502E4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65497BBA-98BE-4EFB-8879-2A764213B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BB50D0D2-EF1B-4113-964E-1A79876E8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F830107C-1039-4D86-93CA-80AD48DBD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E1748AAA-4762-4C9C-B94E-EF7D842C2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87E18FD3-7AEE-4C41-887E-781AA911A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674D7A3A-C4B1-42D0-87B7-F73D55186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FEF134E2-B665-48E1-8681-0A0F0AFF9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2" name="Picture 2">
          <a:extLst>
            <a:ext uri="{FF2B5EF4-FFF2-40B4-BE49-F238E27FC236}">
              <a16:creationId xmlns:a16="http://schemas.microsoft.com/office/drawing/2014/main" id="{CD37D2B7-0D8A-4725-A1D1-36C25702D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8932E53E-8058-4B58-AD3D-AF1EEB665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4" name="Picture 2">
          <a:extLst>
            <a:ext uri="{FF2B5EF4-FFF2-40B4-BE49-F238E27FC236}">
              <a16:creationId xmlns:a16="http://schemas.microsoft.com/office/drawing/2014/main" id="{BF7E0ECA-7D3B-4F6C-81B2-31AFB3817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837EC4CB-7A13-4D2C-BB93-B4F301B44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C5733FFA-E291-481A-BFCE-140C8D341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8C60BE61-5FB0-4E8C-8C8C-E63F715FD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8" name="Picture 2">
          <a:extLst>
            <a:ext uri="{FF2B5EF4-FFF2-40B4-BE49-F238E27FC236}">
              <a16:creationId xmlns:a16="http://schemas.microsoft.com/office/drawing/2014/main" id="{141B6009-7BF7-41D3-9218-0D3F20640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8028C012-BE2D-4953-B7C5-7966E5200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0" name="Picture 2">
          <a:extLst>
            <a:ext uri="{FF2B5EF4-FFF2-40B4-BE49-F238E27FC236}">
              <a16:creationId xmlns:a16="http://schemas.microsoft.com/office/drawing/2014/main" id="{0C04C3CD-61BA-4F9E-91BA-36D71272F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B69C3736-3639-4C5D-B4A8-5EB2EC196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id="{B1309740-F470-4A82-9684-41F5DB285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E7F95887-E400-4BFA-BBB7-822283292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4" name="Picture 2">
          <a:extLst>
            <a:ext uri="{FF2B5EF4-FFF2-40B4-BE49-F238E27FC236}">
              <a16:creationId xmlns:a16="http://schemas.microsoft.com/office/drawing/2014/main" id="{70EFC17D-EA2C-498A-AA76-75BD61A73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3B40AC1F-E7D0-48A3-9CF6-BE4C9E3A2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6" name="Picture 2">
          <a:extLst>
            <a:ext uri="{FF2B5EF4-FFF2-40B4-BE49-F238E27FC236}">
              <a16:creationId xmlns:a16="http://schemas.microsoft.com/office/drawing/2014/main" id="{6FB035CF-1851-40DF-838E-2E50FD54E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C6D18B93-CA89-4DDE-8DA4-405891C81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8" name="Picture 2">
          <a:extLst>
            <a:ext uri="{FF2B5EF4-FFF2-40B4-BE49-F238E27FC236}">
              <a16:creationId xmlns:a16="http://schemas.microsoft.com/office/drawing/2014/main" id="{54C3E5B5-5A12-418A-8527-2F1D3F5AF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25D7AA6B-4F9C-498D-BB92-C360FF151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0" name="Picture 2">
          <a:extLst>
            <a:ext uri="{FF2B5EF4-FFF2-40B4-BE49-F238E27FC236}">
              <a16:creationId xmlns:a16="http://schemas.microsoft.com/office/drawing/2014/main" id="{17D95C82-83EE-4615-B4F2-CD413BA07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C5A7E889-C1D6-4822-96D6-D7F9C4646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2" name="Picture 2">
          <a:extLst>
            <a:ext uri="{FF2B5EF4-FFF2-40B4-BE49-F238E27FC236}">
              <a16:creationId xmlns:a16="http://schemas.microsoft.com/office/drawing/2014/main" id="{AB227923-80EF-4FF1-A943-BEBEC9152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52C100FE-7016-450A-83F8-0B6443112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4" name="Picture 2">
          <a:extLst>
            <a:ext uri="{FF2B5EF4-FFF2-40B4-BE49-F238E27FC236}">
              <a16:creationId xmlns:a16="http://schemas.microsoft.com/office/drawing/2014/main" id="{DA848D5F-BD8B-4311-A6AC-B4958220D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2B7CA678-19C1-4D74-9176-5F553A25D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D71B9FFD-E97D-4096-9098-C9E0DA0BC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3337BEBF-0CBC-4F3B-BCC9-5043AFE09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FCB2E1F0-8A95-411A-96AE-B2290B808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C5371173-01AD-4E74-AC42-3C0A2CB2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408CA0A4-714D-464E-A5BE-038DD1CF2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63438E6E-38F5-4AF4-8E6F-FA5DD7C40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2" name="Picture 2">
          <a:extLst>
            <a:ext uri="{FF2B5EF4-FFF2-40B4-BE49-F238E27FC236}">
              <a16:creationId xmlns:a16="http://schemas.microsoft.com/office/drawing/2014/main" id="{E27B52E8-F4F8-4BC8-AA2C-6AB09D90A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A58204FF-4C8E-489B-904F-E8B3BB3CD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4" name="Picture 2">
          <a:extLst>
            <a:ext uri="{FF2B5EF4-FFF2-40B4-BE49-F238E27FC236}">
              <a16:creationId xmlns:a16="http://schemas.microsoft.com/office/drawing/2014/main" id="{D2B5A8DC-EDBB-4A38-AFB9-3069B80BF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34E41090-9329-4AE4-AFD5-F2107C180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CF20D628-E45A-421C-B604-7C51FEE29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97313BC6-2200-43FA-815F-7A9A41192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8" name="Picture 2">
          <a:extLst>
            <a:ext uri="{FF2B5EF4-FFF2-40B4-BE49-F238E27FC236}">
              <a16:creationId xmlns:a16="http://schemas.microsoft.com/office/drawing/2014/main" id="{183D3178-A9A2-4450-9A16-33D9E9430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2BC32BF9-672D-4961-8335-575B19568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0" name="Picture 2">
          <a:extLst>
            <a:ext uri="{FF2B5EF4-FFF2-40B4-BE49-F238E27FC236}">
              <a16:creationId xmlns:a16="http://schemas.microsoft.com/office/drawing/2014/main" id="{5AE9D308-0562-48F0-AC3D-BD95D729F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27681FDB-1725-410A-94F8-AEF26BCB8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23E3CB1A-D0EB-4944-8986-3025581D6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AD47DA5A-DE7C-4E87-B3D9-8726F5BFF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4" name="Picture 2">
          <a:extLst>
            <a:ext uri="{FF2B5EF4-FFF2-40B4-BE49-F238E27FC236}">
              <a16:creationId xmlns:a16="http://schemas.microsoft.com/office/drawing/2014/main" id="{DC9B77E1-1861-48C3-9FC6-3E392206D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ADA01472-EA33-4EA3-A959-808A5335F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BD28FD0F-BA14-44C6-8FAE-98B313B06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AABEB46A-0D7F-4B5A-B55D-7800B8BE9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FC1F6928-F8D3-4722-A435-895CF5412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7AF6C41C-5362-4EFA-BD28-A25ED5842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D97D6C0D-9AD3-4CE8-AB2E-08B5B6FB4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5903F27D-6339-46F4-847C-6E947B74A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1AA138D5-3871-4E79-8220-61DC0F148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669FA59C-510D-4A91-9743-D27369084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94C9CE21-EDB8-4933-B495-437B64E94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563C8BCD-18E9-49A0-BD32-1EAEE77B4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F0F1D865-4169-43C7-AB43-A8443434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F3308B0C-89AB-490C-A3C4-139118993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A51C7254-B1B6-4C4E-AF6A-DDEE05620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96D3DED-B364-4EBA-8DFF-6995C23CE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0" name="Picture 2">
          <a:extLst>
            <a:ext uri="{FF2B5EF4-FFF2-40B4-BE49-F238E27FC236}">
              <a16:creationId xmlns:a16="http://schemas.microsoft.com/office/drawing/2014/main" id="{7ED73BCB-7B56-40FC-927C-DA71C421D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28EF62FF-B2E3-4DC5-8A31-CC1E492D6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2" name="Picture 2">
          <a:extLst>
            <a:ext uri="{FF2B5EF4-FFF2-40B4-BE49-F238E27FC236}">
              <a16:creationId xmlns:a16="http://schemas.microsoft.com/office/drawing/2014/main" id="{B8637A76-15BB-42FD-AA55-4BE7084E3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B3BE8C4C-572A-4714-9123-72DDF894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E3EE389E-A086-44DB-B6F4-DFA78F81F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6CB9E723-CAA3-4CA9-A0D7-00A0D750B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0362A044-E50A-494B-AB62-98743570A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3CE9CE48-8DD4-4CD2-B9BA-70C8A2D2D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8" name="Picture 2">
          <a:extLst>
            <a:ext uri="{FF2B5EF4-FFF2-40B4-BE49-F238E27FC236}">
              <a16:creationId xmlns:a16="http://schemas.microsoft.com/office/drawing/2014/main" id="{74CDF83B-0B5A-4C00-9CE0-B461B9A63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B6CA6D-F323-48E9-9095-8070FAFCA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0" name="Picture 2">
          <a:extLst>
            <a:ext uri="{FF2B5EF4-FFF2-40B4-BE49-F238E27FC236}">
              <a16:creationId xmlns:a16="http://schemas.microsoft.com/office/drawing/2014/main" id="{8105061F-1866-4B0E-937A-225124289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220769CE-E979-4EFA-9289-1BE540DE0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E9A8FB9-DD6F-4A4B-A28B-0D5DB56C2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10A300-B7F8-4434-8FA9-E58C5DCBE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633153C3-D00F-4DCE-86ED-F635C6556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9BD3BE89-9713-496F-B210-7D1C03610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D7FE4FD1-BFBF-44DB-B72E-F4F27BE5E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31AC05C9-F66D-42B0-8840-3D9627DD1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CA938B5B-1365-45FC-997B-3B10C95E9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D696990B-FC91-45FC-BB2A-A54AA7A4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68C52C33-9337-4D25-A49A-1BAB4C372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DA0B7307-4F69-4C5D-AA6E-B12820C29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E36A8C66-7649-4CBB-880B-0B63337F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70E6ED16-E1E4-4CC7-ABE4-43E3E7C36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1B362740-20FB-413F-9249-9B4350711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9A0A4215-1D72-4431-B19A-354BC0C4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C7D31504-57E9-43C6-B61C-F5B9833DC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2C2755F0-FB80-4D0D-A038-709C35677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9305F76E-2A80-4C3C-84BE-3F70AA8ED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84A78E58-811B-4395-B2B8-8A88A7AB6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6390B7BA-A0D1-4DC3-AC22-7426199C3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6267E819-4395-4F12-9AFA-3432573F3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D8D21324-47B1-425F-B8AA-BA98C5DBB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B08DAB12-AF8D-46F8-BD20-7C2B88826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376C7F17-0C3C-4FB9-9D94-410D10EE5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99B41EC5-B631-4F4A-944F-48968C834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6AC473DE-6150-459F-9950-9C0B0DD10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D10FAB8D-697F-4549-9F5B-3B8924549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B24D0880-1C4D-4C68-BE40-E74AC26D3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71694940-332F-4EFF-BFFE-8093FCD97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0D30A849-CFAB-478A-AC8F-18EF216A8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E62555F8-56E9-449B-B58A-7B40D6E02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D9C38E49-951E-48B2-A5B7-7053CAF9A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B82D0121-FBA1-4CCA-B9D0-AA7B2231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98E639C3-1AD7-40F3-AFC5-BFB1DF2DB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8A108E6F-8E23-4C67-949B-A5192C627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F5EA700D-5199-469C-8E1A-25FC6CC5E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F5A6BE44-ECA9-4EFB-9E55-B033FC72D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DA32B8AD-2967-4C5F-B06A-9E18D16B1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CD96AF20-C0D7-4CC4-9A49-2241BD7C9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75C62DA4-3274-4D67-AF2F-4C928B910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F0D50D0-EF37-4AE6-B8C5-00D7B8DBB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FAE46EA5-ACB2-4149-AAED-99BA60BEC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5502A76D-F31C-443C-B2CB-82594143E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4" name="Picture 2">
          <a:extLst>
            <a:ext uri="{FF2B5EF4-FFF2-40B4-BE49-F238E27FC236}">
              <a16:creationId xmlns:a16="http://schemas.microsoft.com/office/drawing/2014/main" id="{E1D03F7E-352F-4D50-854B-FF8D5C268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CEC92021-CF93-47C1-9C47-430AA93A4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1E7AB581-977A-4983-A600-5E9940ED9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4E631F3B-2721-46E0-A87C-C32D53D97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149E8061-E8D1-42C2-AE02-14A0C90D8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25FC5512-B594-4E12-A44B-CA12CFCAF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E63D4373-1B11-4745-ABFD-C69794B36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94AAF453-2A4E-4199-9E53-2472C4D49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2" name="Picture 2">
          <a:extLst>
            <a:ext uri="{FF2B5EF4-FFF2-40B4-BE49-F238E27FC236}">
              <a16:creationId xmlns:a16="http://schemas.microsoft.com/office/drawing/2014/main" id="{A785FD9D-41CB-49E7-9BE3-11228A693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67BBB170-22AD-4496-A92A-423FBC082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4" name="Picture 2">
          <a:extLst>
            <a:ext uri="{FF2B5EF4-FFF2-40B4-BE49-F238E27FC236}">
              <a16:creationId xmlns:a16="http://schemas.microsoft.com/office/drawing/2014/main" id="{B41EFEB5-EB34-48EE-81E8-D018FCAA0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AEE156D1-1B46-4D33-9586-D714BE307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2624DE20-17A9-4530-BA62-669FC3C09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2E762A8C-374F-4F28-BEF6-B505ABE04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8" name="Picture 2">
          <a:extLst>
            <a:ext uri="{FF2B5EF4-FFF2-40B4-BE49-F238E27FC236}">
              <a16:creationId xmlns:a16="http://schemas.microsoft.com/office/drawing/2014/main" id="{B28F7150-495F-4E92-9B4F-FD0AA3B8A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EA55411E-E11D-45B5-97DF-31AB991C3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0" name="Picture 2">
          <a:extLst>
            <a:ext uri="{FF2B5EF4-FFF2-40B4-BE49-F238E27FC236}">
              <a16:creationId xmlns:a16="http://schemas.microsoft.com/office/drawing/2014/main" id="{9760C97D-C713-4181-8548-E6D6EBBF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BEAB2556-27B1-4806-80C6-7B5D5344E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id="{5EAC6F4D-B426-4FC6-A1AA-664C8E8F8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71407E5F-5F28-4493-8287-E1EF89A51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4" name="Picture 2">
          <a:extLst>
            <a:ext uri="{FF2B5EF4-FFF2-40B4-BE49-F238E27FC236}">
              <a16:creationId xmlns:a16="http://schemas.microsoft.com/office/drawing/2014/main" id="{14AA9C65-3393-4526-9A28-2BC9DD96F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94D388C6-5E27-412C-94BC-4D3184570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6" name="Picture 2">
          <a:extLst>
            <a:ext uri="{FF2B5EF4-FFF2-40B4-BE49-F238E27FC236}">
              <a16:creationId xmlns:a16="http://schemas.microsoft.com/office/drawing/2014/main" id="{ED4DFD7B-C489-46F4-80EE-B03627628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E30CEE9C-8F1E-4966-837F-65C945AC9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8" name="Picture 2">
          <a:extLst>
            <a:ext uri="{FF2B5EF4-FFF2-40B4-BE49-F238E27FC236}">
              <a16:creationId xmlns:a16="http://schemas.microsoft.com/office/drawing/2014/main" id="{6C185D08-0655-4692-8C01-61160E6FE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D4C38BE-4A5D-45A3-9EFF-A1FAF7A4C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0" name="Picture 2">
          <a:extLst>
            <a:ext uri="{FF2B5EF4-FFF2-40B4-BE49-F238E27FC236}">
              <a16:creationId xmlns:a16="http://schemas.microsoft.com/office/drawing/2014/main" id="{6AA01E33-EC23-4EB1-995B-DF065988F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61E591AB-2783-4D82-B11A-3CB6235D1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2" name="Picture 2">
          <a:extLst>
            <a:ext uri="{FF2B5EF4-FFF2-40B4-BE49-F238E27FC236}">
              <a16:creationId xmlns:a16="http://schemas.microsoft.com/office/drawing/2014/main" id="{3542AA95-1CAF-4D8B-ABB0-66C6A16A1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A970A60D-DFCF-4EBE-9125-165DF6104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4" name="Picture 2">
          <a:extLst>
            <a:ext uri="{FF2B5EF4-FFF2-40B4-BE49-F238E27FC236}">
              <a16:creationId xmlns:a16="http://schemas.microsoft.com/office/drawing/2014/main" id="{0365B6B4-D3B7-47FA-8291-FE54A1FCC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C772980F-0413-470A-AA16-15FEBDDCC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3F2E0887-725E-436C-91CD-4E377C5E1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47602B89-7866-4328-AF1E-EC9D19E11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018AFFA4-0163-43D1-AFE1-29FD62CD2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BBE69306-3D29-4F87-9FF3-0731036FD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228D3DC5-9D69-4C1B-9F1C-6DA5E7ADF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CF06B9ED-977C-4713-8261-F1F0333B6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2" name="Picture 2">
          <a:extLst>
            <a:ext uri="{FF2B5EF4-FFF2-40B4-BE49-F238E27FC236}">
              <a16:creationId xmlns:a16="http://schemas.microsoft.com/office/drawing/2014/main" id="{D5FF7EED-8882-41F9-97D0-2004925DA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C7E0DC2A-B454-4B90-BBB2-087AA0406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4" name="Picture 2">
          <a:extLst>
            <a:ext uri="{FF2B5EF4-FFF2-40B4-BE49-F238E27FC236}">
              <a16:creationId xmlns:a16="http://schemas.microsoft.com/office/drawing/2014/main" id="{88AD6550-D415-4294-8BED-110915110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DD539F47-0383-4254-9014-B701FD0D2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B7ADAFCF-54DD-413A-B28A-A4FA60979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57099A49-0767-43BD-B146-2A598AFFB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8" name="Picture 2">
          <a:extLst>
            <a:ext uri="{FF2B5EF4-FFF2-40B4-BE49-F238E27FC236}">
              <a16:creationId xmlns:a16="http://schemas.microsoft.com/office/drawing/2014/main" id="{0B9555AC-4147-4585-AF77-2BEC0F7D9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1EB3956F-E2B3-4611-9363-BD0C6DF1F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0" name="Picture 2">
          <a:extLst>
            <a:ext uri="{FF2B5EF4-FFF2-40B4-BE49-F238E27FC236}">
              <a16:creationId xmlns:a16="http://schemas.microsoft.com/office/drawing/2014/main" id="{0F7F33F9-854B-4D93-AE0B-B6D6D884A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20608E0E-CDB0-4A14-BD2E-08F7E81B2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4D4043E6-8378-4312-A3EC-BD0A1C7BE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47D0410D-B8CE-4D2D-A86A-9D2B48516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4" name="Picture 2">
          <a:extLst>
            <a:ext uri="{FF2B5EF4-FFF2-40B4-BE49-F238E27FC236}">
              <a16:creationId xmlns:a16="http://schemas.microsoft.com/office/drawing/2014/main" id="{5A9B4EC1-19B3-4294-AB44-ABD0DB90E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10F1AEB9-358C-457E-8F6E-046D6C6E1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602167F7-33AF-44EC-8FD4-335C423F1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8F935693-29F4-45BB-9A73-7238C87D6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99115030-58BE-44B9-9CD8-EAB80B2EA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1F86E748-DF7B-45A4-B485-1C37BF396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5E532B3B-B3E6-4B38-9D87-8FB0AF14B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6B673F87-3425-48EF-95F6-42577B60E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36694660-FCD8-4D7E-BE43-A8E5BAD3D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B3E585A1-24F4-40D1-BC04-94C60AE69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824E5193-3823-4BE6-97EA-A2695D2A7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59C70887-7667-4604-B8EB-4F5BDAF00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150592C8-3692-4844-95B5-9864110B5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D90AB28E-9A89-4855-AFFB-59CA57CA5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548B0875-6743-4D7F-9171-221AB4EF7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FE524902-7A22-40A6-A3BA-5762DA18C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0" name="Picture 2">
          <a:extLst>
            <a:ext uri="{FF2B5EF4-FFF2-40B4-BE49-F238E27FC236}">
              <a16:creationId xmlns:a16="http://schemas.microsoft.com/office/drawing/2014/main" id="{E999BEDE-E948-4F0B-B876-535752076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2AA0A13E-DEB8-4123-B277-CBFF2D036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2" name="Picture 2">
          <a:extLst>
            <a:ext uri="{FF2B5EF4-FFF2-40B4-BE49-F238E27FC236}">
              <a16:creationId xmlns:a16="http://schemas.microsoft.com/office/drawing/2014/main" id="{785130C6-2292-43CF-AB97-3DF618390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A00BDD67-AD5C-4686-98F1-C5D9E5589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E1C755B4-3E67-4CBA-B8D6-015EC6D9D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DA250A8F-94B0-4C90-AEE5-7439EEFAA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886EB2AB-4A9A-439F-87A7-01E8F1A59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6234648D-C9B9-45AB-8ACA-933AC5004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8" name="Picture 2">
          <a:extLst>
            <a:ext uri="{FF2B5EF4-FFF2-40B4-BE49-F238E27FC236}">
              <a16:creationId xmlns:a16="http://schemas.microsoft.com/office/drawing/2014/main" id="{A03A03EF-CF49-4F7D-8C41-618A848AB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2C16ED1A-5CDD-4E4D-918E-425C74B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0" name="Picture 2">
          <a:extLst>
            <a:ext uri="{FF2B5EF4-FFF2-40B4-BE49-F238E27FC236}">
              <a16:creationId xmlns:a16="http://schemas.microsoft.com/office/drawing/2014/main" id="{8741261A-97D0-41BF-A066-72B5036B6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E5AC21E2-C924-43A4-9C1D-61B7CF1AA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13F4C7F-D44A-4D56-9A88-9DCBA5DC5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175428-E371-460E-88E6-D00972C10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15E23603-D8AA-4513-BFB6-A617C5832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5F7BFD21-DE24-4EDE-AF65-20EEF2D63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38039774-4519-4314-BBA9-1C9FDF58E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E6FC68D3-3E97-4C3A-B056-84E48A784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911ACE07-BE6C-464C-8D37-1A385549B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316B87EB-8B7A-421D-88D2-01D1F51FE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A8AF2A00-EBAC-4C11-8DEE-752AD6033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E8706D2B-F157-4CC0-8781-17F22C532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2B262E4A-0935-45AA-9D78-7D6030DC8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2D7BE331-07D8-4005-82B4-E9A0F943D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F0054C19-D7C0-490A-A664-6A5CFA5AB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F8A38E86-0170-4C14-A95A-0D06C635F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B0B0A75C-3151-44FE-AB2B-B926B5531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EB627666-3900-44E9-A7F7-F3181FB81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1ACFDDC7-45D1-4D61-9E28-6521C38D0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ACE85F23-D4BF-4224-B400-07B3AB6B2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193CEC8C-9606-4549-A1B9-66A52316A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9E9E65B4-51A0-4CEF-907E-28653A810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85112BFD-2FFE-4B5D-8A79-0BA03FE8C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7DCE10C-2AB4-4ED6-A717-253DD9FE5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2EB6391E-C481-4C77-8824-227025538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E45EC469-2848-4EB5-A6BE-28AD9519D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1CA9F21A-12BA-4367-9BFF-2BA9C477F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9473FBBB-1EC9-417F-88FE-D0D8B4E37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C6541A70-B683-4D1E-821F-17494ADC7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D8960CAC-13C1-4171-9103-94C0499D3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B9BBBF29-354D-48E1-AA4B-DADA3CF87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456E24C7-3801-432B-B594-C117F6E5F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1751F79F-A49A-4B4E-9E2E-46D0A163B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641878B9-DD7B-4447-863A-B7BEA5348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2AA2AA7C-1109-41AF-A268-A58A9F499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1AA8ABF2-6DCF-407D-BC6F-7122AEC3A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5C63A594-D49A-43D2-9A1D-3017F2052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E36D94-3B04-473F-9B08-E816FFBCA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185EBE66-29DD-4DCD-B475-4B38D93E3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EBE0D457-C822-4CB8-9832-B43F3D2E1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B072816C-4307-4D00-8FB1-BC0D34076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912A12B8-29F0-4A0B-9BA8-D7AA9B70B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C55921E0-3C3C-4F7F-B488-6C2143661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B300544B-ABEB-4704-83FD-01B3358A5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4" name="Picture 2">
          <a:extLst>
            <a:ext uri="{FF2B5EF4-FFF2-40B4-BE49-F238E27FC236}">
              <a16:creationId xmlns:a16="http://schemas.microsoft.com/office/drawing/2014/main" id="{CF742332-BAA8-4DDE-9044-499EB4186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99AB515D-CAC4-4C12-8727-96B6647FF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61CC5DC0-C3CF-4850-B167-F75F6FD42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42161CA7-964C-4074-BFC8-739531740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EFF1948F-959A-44E9-B336-00E6B2901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F99B9078-20D8-4EE9-909F-FBDC623A7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C3864C60-A7FB-4135-8DA6-5DBD8B55E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E252E4B2-0666-48C2-A6F6-3144B366C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2" name="Picture 2">
          <a:extLst>
            <a:ext uri="{FF2B5EF4-FFF2-40B4-BE49-F238E27FC236}">
              <a16:creationId xmlns:a16="http://schemas.microsoft.com/office/drawing/2014/main" id="{8739DEF9-3A2A-4730-A053-EA04ABC63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68457DB2-C1E8-40D3-8651-EB78902B8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4" name="Picture 2">
          <a:extLst>
            <a:ext uri="{FF2B5EF4-FFF2-40B4-BE49-F238E27FC236}">
              <a16:creationId xmlns:a16="http://schemas.microsoft.com/office/drawing/2014/main" id="{F74128D7-E19C-4CFA-8169-ADCAF6E26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ADB4EB3F-145A-478D-83D4-51F4BE285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C507EE5F-4961-4F53-8785-1180D244D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613FB11C-E03C-4B5B-A3DF-1B365ACF9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8" name="Picture 2">
          <a:extLst>
            <a:ext uri="{FF2B5EF4-FFF2-40B4-BE49-F238E27FC236}">
              <a16:creationId xmlns:a16="http://schemas.microsoft.com/office/drawing/2014/main" id="{8D3270C0-057D-46D0-BB9E-3B3D90898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BBE06026-BC12-4961-B4E6-62685A16C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0" name="Picture 2">
          <a:extLst>
            <a:ext uri="{FF2B5EF4-FFF2-40B4-BE49-F238E27FC236}">
              <a16:creationId xmlns:a16="http://schemas.microsoft.com/office/drawing/2014/main" id="{3B770017-56E4-4DCE-BDFD-059D3A4BD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87B8048F-66AC-4998-B614-FFDD159EF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id="{32ED6A96-1DE7-4C58-BB02-9A33C16FD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84D8C94C-E5B1-4DEF-8637-53A86AA7B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4" name="Picture 2">
          <a:extLst>
            <a:ext uri="{FF2B5EF4-FFF2-40B4-BE49-F238E27FC236}">
              <a16:creationId xmlns:a16="http://schemas.microsoft.com/office/drawing/2014/main" id="{71BAA28D-E223-462D-908C-094C13E2D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382964CC-9D0A-439D-AA88-64B205681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6" name="Picture 2">
          <a:extLst>
            <a:ext uri="{FF2B5EF4-FFF2-40B4-BE49-F238E27FC236}">
              <a16:creationId xmlns:a16="http://schemas.microsoft.com/office/drawing/2014/main" id="{7B893BEC-5A97-4DE1-B061-EA25C6DE0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DA318078-3EAA-433C-BE8A-A2BFC4052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8" name="Picture 2">
          <a:extLst>
            <a:ext uri="{FF2B5EF4-FFF2-40B4-BE49-F238E27FC236}">
              <a16:creationId xmlns:a16="http://schemas.microsoft.com/office/drawing/2014/main" id="{CBE7199E-6761-4AB2-B8D4-CAB762C2C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FEBBDBCC-DA77-4018-91A4-91BD46492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0" name="Picture 2">
          <a:extLst>
            <a:ext uri="{FF2B5EF4-FFF2-40B4-BE49-F238E27FC236}">
              <a16:creationId xmlns:a16="http://schemas.microsoft.com/office/drawing/2014/main" id="{EC298F5D-734C-4398-A782-F2B4E5D39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A984967A-33CE-400F-8C58-A476BD1E7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2" name="Picture 2">
          <a:extLst>
            <a:ext uri="{FF2B5EF4-FFF2-40B4-BE49-F238E27FC236}">
              <a16:creationId xmlns:a16="http://schemas.microsoft.com/office/drawing/2014/main" id="{4FFFB51E-1797-4FB6-8E60-F19110F19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D7FC8D9B-86A1-4F22-8A7E-D00AA010D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4" name="Picture 2">
          <a:extLst>
            <a:ext uri="{FF2B5EF4-FFF2-40B4-BE49-F238E27FC236}">
              <a16:creationId xmlns:a16="http://schemas.microsoft.com/office/drawing/2014/main" id="{42E19943-BB5B-4554-81D0-25F21F877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5322EF4D-09E2-4420-B7D2-39D7BDAED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FD21222E-DEFF-451F-BB64-824EA5073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3A1C8830-691C-42F6-B34D-5F69485F3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E14B6951-FAE4-4535-B890-2999B60AE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E32BC6A-4AAC-4FDE-9920-9D23E6754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039C422B-153E-4ED4-BFAD-02C5585B7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7B4DA377-90AD-4407-97C9-AF7215E93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2" name="Picture 2">
          <a:extLst>
            <a:ext uri="{FF2B5EF4-FFF2-40B4-BE49-F238E27FC236}">
              <a16:creationId xmlns:a16="http://schemas.microsoft.com/office/drawing/2014/main" id="{F24C208F-FB59-44D8-B142-F7BC3D75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AC47CA02-8BF7-429B-BDBB-9A5978FFB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4" name="Picture 2">
          <a:extLst>
            <a:ext uri="{FF2B5EF4-FFF2-40B4-BE49-F238E27FC236}">
              <a16:creationId xmlns:a16="http://schemas.microsoft.com/office/drawing/2014/main" id="{7745742F-5977-4880-8DBE-63E977223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47D08F65-39D7-4322-AE65-34A21D0DC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D317AF8F-5104-42D5-B4C9-7FE9FD6AE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75F50369-9119-484A-AECE-343441315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8" name="Picture 2">
          <a:extLst>
            <a:ext uri="{FF2B5EF4-FFF2-40B4-BE49-F238E27FC236}">
              <a16:creationId xmlns:a16="http://schemas.microsoft.com/office/drawing/2014/main" id="{E4727FBF-7395-4740-8796-6743DCFB6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B653646-B842-4E94-A2E1-4FA47E5EE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0" name="Picture 2">
          <a:extLst>
            <a:ext uri="{FF2B5EF4-FFF2-40B4-BE49-F238E27FC236}">
              <a16:creationId xmlns:a16="http://schemas.microsoft.com/office/drawing/2014/main" id="{850C2A47-FDEC-4FB3-B526-8056FE42E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956BA9BC-788B-4F53-ADEE-B481FEA1B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696BBA25-60A4-46A9-A186-FD7B01030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322D1C20-59D7-4956-B4D9-FA194561D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4" name="Picture 2">
          <a:extLst>
            <a:ext uri="{FF2B5EF4-FFF2-40B4-BE49-F238E27FC236}">
              <a16:creationId xmlns:a16="http://schemas.microsoft.com/office/drawing/2014/main" id="{FAB69A29-CD12-4522-A7C2-5FA394EB3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F2CCFD52-EC22-4DE8-A699-CBCFE8DBA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00331714-8E36-4CA5-B800-AEE0C2D84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B3BD439D-FB16-40F2-B076-B139FFEF2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31A272CD-FC65-4D5F-8606-2F07683F6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2AEB75A0-6B71-4E36-9464-7A6931CFA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8980DAE2-C5A1-404E-9959-5BF0E683F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FFD118A7-BD91-4E6E-B1C6-5A0E85331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E149E4F9-3BD4-4844-AE7D-A7A94A7FA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E33931A9-50A0-4EFE-9858-D79BB8FE9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9EB8EDE8-3942-4178-ADFF-ABD836B5E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3AC3DF01-F20D-495F-8FB2-5D0F5EA4B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454AF048-C6C6-411B-AC4D-6A3BB69D4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AAD46F2C-6969-4087-8E9F-918A7EF43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01B6FB40-038E-43A5-887B-7F042A0F1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F5B7D1A1-D877-4B3F-A5F9-4FB07574C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0" name="Picture 2">
          <a:extLst>
            <a:ext uri="{FF2B5EF4-FFF2-40B4-BE49-F238E27FC236}">
              <a16:creationId xmlns:a16="http://schemas.microsoft.com/office/drawing/2014/main" id="{8DE5FEF8-006B-47C9-B72C-86EC4DE57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6A8BDEAB-1A5C-46D9-B940-0F3DDB9E4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2" name="Picture 2">
          <a:extLst>
            <a:ext uri="{FF2B5EF4-FFF2-40B4-BE49-F238E27FC236}">
              <a16:creationId xmlns:a16="http://schemas.microsoft.com/office/drawing/2014/main" id="{2EF8CE67-F035-4ADD-BDD0-F14C84708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50424D66-AF15-4488-8D57-C77EC4DAF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1BC4CC4A-590F-4B82-BF4D-A04C9ED67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88D12F59-6EB1-4B42-9D9D-9789D2177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BDE0CC5D-BE30-48C4-8D2C-69ADCD06F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FB096184-3BA1-47FF-90AA-87C36407F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8" name="Picture 2">
          <a:extLst>
            <a:ext uri="{FF2B5EF4-FFF2-40B4-BE49-F238E27FC236}">
              <a16:creationId xmlns:a16="http://schemas.microsoft.com/office/drawing/2014/main" id="{2ED04C80-4144-4CC6-BD68-463DC8325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8412C0EC-F260-42CD-B0EA-7D330EFFB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0" name="Picture 2">
          <a:extLst>
            <a:ext uri="{FF2B5EF4-FFF2-40B4-BE49-F238E27FC236}">
              <a16:creationId xmlns:a16="http://schemas.microsoft.com/office/drawing/2014/main" id="{21A8CD68-037D-407B-BD9E-1C22B9F86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BFA59064-EC27-4DDF-841A-6020B5EE0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B7FF323-E189-493A-AD06-4E6C8471E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2CDC94-C33B-40BE-9CF8-1CD76CA1F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C1A6C23E-824A-4316-A917-5F355D7F2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15E59BEE-84C4-43A5-A615-EB81753A8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3D96D8B8-A8C3-4867-9595-E8C1276AC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3CE80D1A-9F51-4E6C-AA9B-2469494F8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C2B600C0-020E-4B21-B0EC-325ECE396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556585F2-AC22-4BF5-9519-013000972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D0BE8A67-95B2-4693-8CBB-B5E3E1E4F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C055F889-2D98-4D3E-9338-AD6FAF022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9B84C09B-35C9-45FF-A433-31DD74E5F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13B10B12-7E25-44A0-9913-D317FC6E1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DB08461B-69EB-43E1-80A1-48BA95445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47FA7AC-B277-4940-A49A-C155F6FBF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6F291A19-1E1B-4194-BD11-458A33A95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C74E66EF-8E8E-46D2-990D-27B992592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AB9859AC-DFF3-4B6D-BAAE-3DC9AF6F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1B0C7565-FEF7-422D-92FA-CB9EEE600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23EC2A0F-411B-4657-9AB1-D91CC30F3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ABF1415B-84CA-48B4-AD95-46E2050F2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E2363077-1551-4745-89D6-9C0A6E3A0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A7644295-416A-486C-8B7A-B2FF21081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8828D760-8135-4032-8D9C-870AF9FEA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2EE8E89B-76CC-49E1-89C0-1BC4C5507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525F92DA-0C3D-42CB-AE37-6FACC99A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E91A65E0-658F-415F-912D-4D7230192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404EC646-867E-4E5F-9929-E66887CE1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A5ED1C1A-63C6-4B7C-A2C6-70972A1D4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F6F14D07-89C8-41CD-8D4B-8C3312AA5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85FAD04A-9EB9-4E46-B14C-C056E6979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3B1B8F44-38C6-4107-94E9-F3DD366EA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829C1897-9685-4077-B000-367FE40BE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E1DD635B-1B26-4B85-B381-01C89D366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266162B3-44A5-4F7B-8A4B-6C9754567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56D65F37-724C-43A0-AD87-71C76DC94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C56C6100-08B8-4C35-AD80-7BEAE01A0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89476134-3F85-4341-80CC-7E5B8C224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221581DB-0906-41A1-B315-92C4792E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F7BA1183-0D59-4CB1-854D-1BB737FA6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FFE44F4C-3B94-4A17-9E4A-7A3FB7215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423C4D23-C05E-4373-AF74-83B1892E8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AB8EAF9D-FFD9-4101-85C2-CF6739589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4" name="Picture 2">
          <a:extLst>
            <a:ext uri="{FF2B5EF4-FFF2-40B4-BE49-F238E27FC236}">
              <a16:creationId xmlns:a16="http://schemas.microsoft.com/office/drawing/2014/main" id="{02BF86B7-CCAA-4705-ADB6-2076C71A0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F27844C9-3CFC-4C6D-A22A-A121631D5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904F31BA-D6EC-4FF4-9938-124338903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2F188B10-E8CF-4A6F-B446-4104FE8F2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1421185B-9CBF-4065-BB47-58A55DFEC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AD5240B4-A191-406B-8D4F-DA7E94030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38BE4B03-BF4B-405E-A346-1DB56F6A9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34BB751B-F540-4C12-B53B-5950E14A5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2" name="Picture 2">
          <a:extLst>
            <a:ext uri="{FF2B5EF4-FFF2-40B4-BE49-F238E27FC236}">
              <a16:creationId xmlns:a16="http://schemas.microsoft.com/office/drawing/2014/main" id="{55CBD8C4-176D-476C-9C1C-AD89D47F4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E3B2AA8A-A038-4BA6-B5EE-A3618B509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4" name="Picture 2">
          <a:extLst>
            <a:ext uri="{FF2B5EF4-FFF2-40B4-BE49-F238E27FC236}">
              <a16:creationId xmlns:a16="http://schemas.microsoft.com/office/drawing/2014/main" id="{7BE3D6A7-E5E6-4C40-A73E-1BBB4E0FC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9BD92473-6AC9-40CD-ABFC-DF1441863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E415D352-78F8-4E9B-87B8-AC8564EAE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35A9DCBC-66A0-4D34-8A81-414A03E5A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8" name="Picture 2">
          <a:extLst>
            <a:ext uri="{FF2B5EF4-FFF2-40B4-BE49-F238E27FC236}">
              <a16:creationId xmlns:a16="http://schemas.microsoft.com/office/drawing/2014/main" id="{4569434A-B00D-45E4-903E-A90478C68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B19DD61B-66A0-498E-9746-DCFB21760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0" name="Picture 2">
          <a:extLst>
            <a:ext uri="{FF2B5EF4-FFF2-40B4-BE49-F238E27FC236}">
              <a16:creationId xmlns:a16="http://schemas.microsoft.com/office/drawing/2014/main" id="{724185E0-5680-403D-B11C-0392A08B7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86CFB55F-D3C6-411D-A350-FFFFABE64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id="{B5B62232-83ED-48D0-9FDE-BB2C5386A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EF44A32A-3884-4500-A632-ED83A4120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4" name="Picture 2">
          <a:extLst>
            <a:ext uri="{FF2B5EF4-FFF2-40B4-BE49-F238E27FC236}">
              <a16:creationId xmlns:a16="http://schemas.microsoft.com/office/drawing/2014/main" id="{1ED4D080-DC4A-4F49-B313-55D210756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FF33997C-BA20-49EE-ACB5-CE5E7959D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6" name="Picture 2">
          <a:extLst>
            <a:ext uri="{FF2B5EF4-FFF2-40B4-BE49-F238E27FC236}">
              <a16:creationId xmlns:a16="http://schemas.microsoft.com/office/drawing/2014/main" id="{7CA69C87-3B7D-4B16-A4B2-A3485D746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44866D1A-72B6-4D92-B4EE-851529972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8" name="Picture 2">
          <a:extLst>
            <a:ext uri="{FF2B5EF4-FFF2-40B4-BE49-F238E27FC236}">
              <a16:creationId xmlns:a16="http://schemas.microsoft.com/office/drawing/2014/main" id="{2C57EF55-9619-480A-8283-450DE816B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8C855491-4D75-4A54-BAC3-1DA3CF2D4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0" name="Picture 2">
          <a:extLst>
            <a:ext uri="{FF2B5EF4-FFF2-40B4-BE49-F238E27FC236}">
              <a16:creationId xmlns:a16="http://schemas.microsoft.com/office/drawing/2014/main" id="{3F02D2EA-184F-496B-9106-06862606F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71ED1020-31FE-401A-9B11-B8BFF71DE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2" name="Picture 2">
          <a:extLst>
            <a:ext uri="{FF2B5EF4-FFF2-40B4-BE49-F238E27FC236}">
              <a16:creationId xmlns:a16="http://schemas.microsoft.com/office/drawing/2014/main" id="{E9A0DEBC-4503-441B-9DA3-E0FA939E9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38E91EA9-FB34-4F02-9BA6-4FBFBB1EC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4" name="Picture 2">
          <a:extLst>
            <a:ext uri="{FF2B5EF4-FFF2-40B4-BE49-F238E27FC236}">
              <a16:creationId xmlns:a16="http://schemas.microsoft.com/office/drawing/2014/main" id="{709E23B7-40DD-4A64-B175-2AE0627C8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301B8448-F586-430D-ABE5-7B33E0D51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028F460D-9B28-42CA-A2BB-B52F8EF8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2CBE9BFB-0AE2-41DB-9B36-807DC6C32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909D3A49-31B4-4FDE-9449-B5F3A72DE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D521A5E5-43BD-4234-BF41-0E96E6CB7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2393FE41-8FE0-4404-8414-9F9212E4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AAF28935-0611-4E14-A6A9-6A615E4AC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2" name="Picture 2">
          <a:extLst>
            <a:ext uri="{FF2B5EF4-FFF2-40B4-BE49-F238E27FC236}">
              <a16:creationId xmlns:a16="http://schemas.microsoft.com/office/drawing/2014/main" id="{1D6B3D57-4F9A-41BA-B6A9-7532D3F79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C329DA40-556D-4DB6-A5D4-AA07D2326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4" name="Picture 2">
          <a:extLst>
            <a:ext uri="{FF2B5EF4-FFF2-40B4-BE49-F238E27FC236}">
              <a16:creationId xmlns:a16="http://schemas.microsoft.com/office/drawing/2014/main" id="{655CA0A7-C1E5-4542-B05E-27AC15F15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F1EAF2CA-1380-4113-A700-F66BA5D00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B0FD316E-A964-4D0C-AFDE-D6665D203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F2A46069-D063-4F39-82BE-86A86752A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8" name="Picture 2">
          <a:extLst>
            <a:ext uri="{FF2B5EF4-FFF2-40B4-BE49-F238E27FC236}">
              <a16:creationId xmlns:a16="http://schemas.microsoft.com/office/drawing/2014/main" id="{74313C6C-0303-4D10-9F33-E855C3C33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E75362D8-FC40-4876-8C41-9A60B6001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0" name="Picture 2">
          <a:extLst>
            <a:ext uri="{FF2B5EF4-FFF2-40B4-BE49-F238E27FC236}">
              <a16:creationId xmlns:a16="http://schemas.microsoft.com/office/drawing/2014/main" id="{1CC5EE4C-9920-4221-B9A6-11DFF908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972C0C44-5B18-44D7-9904-3E31C7099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4A83A129-5C41-4DA6-BEE0-900374740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F11657B4-9CD3-4064-A3D8-064601EC3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4" name="Picture 2">
          <a:extLst>
            <a:ext uri="{FF2B5EF4-FFF2-40B4-BE49-F238E27FC236}">
              <a16:creationId xmlns:a16="http://schemas.microsoft.com/office/drawing/2014/main" id="{28EBAF5B-672F-4F47-90E9-1E75BD727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50743FD6-5D7A-4CBD-885A-DE05AFA8D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8261BA79-C228-4400-A3F0-39512BFBB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9D5AC972-3F0B-4EC0-B89D-23E61B58F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94C6771F-CE0A-4FA8-AA08-12D11DBE7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BD0B28F-7B08-4758-B57D-94360FEAC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11166CA4-426E-4FCD-8CD8-A505C0817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86D6A775-6D09-4A64-91D4-7FCBB389E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7DF72557-1BBD-40DC-93BC-F4CF7DB25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44479A0-6D9C-4401-9D3B-072731E9D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3739574C-B0EC-4D66-8FE2-3884E46A7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DE15F5C6-1EE7-4C6B-81DF-B9AA8883F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37F60F0F-787C-45EE-A275-5698BA4C7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9292F6CF-184D-4F98-9ED2-691EE4E09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783D1809-F965-4399-83D4-428372C79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9DAF61DC-C1E3-4392-A2F0-72A341901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0" name="Picture 2">
          <a:extLst>
            <a:ext uri="{FF2B5EF4-FFF2-40B4-BE49-F238E27FC236}">
              <a16:creationId xmlns:a16="http://schemas.microsoft.com/office/drawing/2014/main" id="{C1A10D0D-F051-4EA2-B5F5-E7D26CA2F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3ED1FA3B-1475-4898-978F-40EFE1D61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2" name="Picture 2">
          <a:extLst>
            <a:ext uri="{FF2B5EF4-FFF2-40B4-BE49-F238E27FC236}">
              <a16:creationId xmlns:a16="http://schemas.microsoft.com/office/drawing/2014/main" id="{6EC3CD8D-7B21-4404-A2AB-F0A7BBCB0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921D79DF-2F10-4B88-AD2B-5FB29A032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D0FCE5E6-38C4-41C5-A727-DB9ED41A4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BB579455-D987-4530-BED5-BAA049F18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FCFDB3F5-AB5F-4E82-8A54-138DAED9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CCDE2927-1B91-4619-832B-00F1BDAB4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8" name="Picture 2">
          <a:extLst>
            <a:ext uri="{FF2B5EF4-FFF2-40B4-BE49-F238E27FC236}">
              <a16:creationId xmlns:a16="http://schemas.microsoft.com/office/drawing/2014/main" id="{9476D508-78DA-45AC-ADA8-F64E1F70A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510D5BC4-CF55-4DA4-9104-C058996D8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0" name="Picture 2">
          <a:extLst>
            <a:ext uri="{FF2B5EF4-FFF2-40B4-BE49-F238E27FC236}">
              <a16:creationId xmlns:a16="http://schemas.microsoft.com/office/drawing/2014/main" id="{9F69A940-8D5B-4E78-B132-162F0501C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16C74E35-9C5F-48D5-AA9F-A3E1D0E73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5F13496-BA5F-4373-A4CD-EA5012493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9AA4E4-DB82-44EC-8694-6070753A9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B6F26CF0-067C-4191-94F6-4B2BEC2AF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F288AF36-A4DB-4A27-BC09-F99E52C62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B504EA84-92AD-41AD-8E7D-E019E3B01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7725F895-0A0F-47A2-AA19-D0604BE6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B0ABB29C-7AA4-493A-A74E-DE1080A9F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630DAA35-EE6E-4C27-B9A0-F5472F07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2DEFEA34-AC12-4400-A2EB-05074B8B0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48130CD3-707D-44B5-AD05-3A9F5B951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B97277CE-2116-4490-90B2-1EF8AD79F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BF5B1732-1774-402E-8CD5-C4E0C424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39F53BCD-CC1A-46B2-B042-1156912F1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7D8F134-598B-4143-9275-59715025A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B5409EDB-01B4-4222-A71B-35EBACC00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AD11F135-E044-4CA4-A635-E9862C8AB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CD254ACE-AD58-425F-9403-ECFDA9000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244BCE02-24F4-4FB4-BFDE-436A3C857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1C4D0F77-EBAA-4AD9-BB90-D92C64DA9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1A43C25B-3866-4D1A-8B72-5BB315B66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B9163F66-E13E-4BD2-A8CB-ED2A4A634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7E3FCD61-367C-441F-AA6B-CF558BF8E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CCB21F4A-14F4-4C85-B543-4954F64DB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F1A416F7-4CE7-4C30-95B1-DDA3D3CC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BC2F56A8-9235-4DA9-A219-778119F4B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3510ED0D-8829-4395-97C8-46464ACC5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E056E7F8-6BB6-4C6F-8B49-1167920EF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EC28C6A9-1A7A-4D6B-9DAC-234182992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E2AD115E-86C3-410B-94A9-46AABA3BB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F38918BE-EC69-41C0-A3B4-EBA4E24EC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7F79C799-6F6B-4251-B04E-13729A2CD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5FB8CE55-CCF2-4C30-AB83-3EF2BF372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1477773D-AA3B-4FFB-9C59-7987DDB77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94D5D946-41F1-4233-909D-398AF89C1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83E7C1F6-94B8-4EF4-9680-D6D07828C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FE9B670D-19AC-4FED-A070-581B35964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A7B83A05-1C3D-4808-8CD7-44E805B38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8CD72421-4567-43BA-A9E2-123654E04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F4FBA7C1-23A5-4DC2-B7E0-332896830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88A35397-0188-4FAE-823F-CFD5AF63E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1EF7B350-4469-4272-839A-072F1F647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7F51DE82-5725-4E29-A06A-E8D977A94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4" name="Picture 2">
          <a:extLst>
            <a:ext uri="{FF2B5EF4-FFF2-40B4-BE49-F238E27FC236}">
              <a16:creationId xmlns:a16="http://schemas.microsoft.com/office/drawing/2014/main" id="{695C9DC1-AE4C-40AE-9DA2-0DF68BE5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C12ED610-6B2E-47A6-BCF7-65693FB70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345186FE-C1E0-4C79-A829-58E8BD85B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CDA3BC05-E26B-446F-87F6-842842D25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8C81255B-50BF-4A53-B6A3-5B7A353DB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259F2B95-A75B-458F-88C7-D18021E72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AEE87EE9-A30D-4529-94EC-AA66A996A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E566D835-2CE1-4765-AFB6-BCED42747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2" name="Picture 2">
          <a:extLst>
            <a:ext uri="{FF2B5EF4-FFF2-40B4-BE49-F238E27FC236}">
              <a16:creationId xmlns:a16="http://schemas.microsoft.com/office/drawing/2014/main" id="{38BF9B0F-5B6F-4E0F-A8C0-2A2AE9249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A5B76FDD-3045-4657-B6E7-F7F4BC3E7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4" name="Picture 2">
          <a:extLst>
            <a:ext uri="{FF2B5EF4-FFF2-40B4-BE49-F238E27FC236}">
              <a16:creationId xmlns:a16="http://schemas.microsoft.com/office/drawing/2014/main" id="{9FB75810-0D44-4802-84D6-77B3D98A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A7C4B9D2-1753-4113-9CE7-67EFD2F85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C315D7F7-F7A4-4F13-A2D8-D0B021258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967E7EAD-EF74-40AD-8856-32F01C139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8" name="Picture 2">
          <a:extLst>
            <a:ext uri="{FF2B5EF4-FFF2-40B4-BE49-F238E27FC236}">
              <a16:creationId xmlns:a16="http://schemas.microsoft.com/office/drawing/2014/main" id="{3FB68484-54CA-4190-A27E-567AF2ED0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5158F7BE-68FF-449C-9402-7A098EE8B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0" name="Picture 2">
          <a:extLst>
            <a:ext uri="{FF2B5EF4-FFF2-40B4-BE49-F238E27FC236}">
              <a16:creationId xmlns:a16="http://schemas.microsoft.com/office/drawing/2014/main" id="{BDB0A234-DC53-44FF-BD31-DCD7949A4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48F5924C-69CB-4781-9BCF-D23880EAF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id="{EAEEF1EE-BD13-4DEE-B1C3-87EFF908F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CC1AE38A-8826-457E-9146-319C8C691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4" name="Picture 2">
          <a:extLst>
            <a:ext uri="{FF2B5EF4-FFF2-40B4-BE49-F238E27FC236}">
              <a16:creationId xmlns:a16="http://schemas.microsoft.com/office/drawing/2014/main" id="{7D75DE88-3920-4757-B31B-343894068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3521DC63-2298-46D6-B832-C4246604A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6" name="Picture 2">
          <a:extLst>
            <a:ext uri="{FF2B5EF4-FFF2-40B4-BE49-F238E27FC236}">
              <a16:creationId xmlns:a16="http://schemas.microsoft.com/office/drawing/2014/main" id="{4BAAAF4B-72E3-493B-9100-3E880311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C4576602-5813-413C-9C25-0DC0A268A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8" name="Picture 2">
          <a:extLst>
            <a:ext uri="{FF2B5EF4-FFF2-40B4-BE49-F238E27FC236}">
              <a16:creationId xmlns:a16="http://schemas.microsoft.com/office/drawing/2014/main" id="{52ABAB67-2CA1-460D-A953-58933FF71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E53DAEE9-9B93-4FBA-BE9F-E139AE8DC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0" name="Picture 2">
          <a:extLst>
            <a:ext uri="{FF2B5EF4-FFF2-40B4-BE49-F238E27FC236}">
              <a16:creationId xmlns:a16="http://schemas.microsoft.com/office/drawing/2014/main" id="{FE131498-B5E6-4C8A-9429-CE4D2A662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549DDF6A-E05D-4A40-9186-0134921AE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2" name="Picture 2">
          <a:extLst>
            <a:ext uri="{FF2B5EF4-FFF2-40B4-BE49-F238E27FC236}">
              <a16:creationId xmlns:a16="http://schemas.microsoft.com/office/drawing/2014/main" id="{05ECF50F-4147-412A-ABD3-7E8710DBA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88995B67-B20C-4B2A-B2E3-E2C3EB808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4" name="Picture 2">
          <a:extLst>
            <a:ext uri="{FF2B5EF4-FFF2-40B4-BE49-F238E27FC236}">
              <a16:creationId xmlns:a16="http://schemas.microsoft.com/office/drawing/2014/main" id="{071E45F8-2178-420D-AE5C-2E55B9FD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2EB907EF-14CB-4547-BF46-BC9E99F7E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7AB88F0D-9298-44B2-82CF-3CEA3C47D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C6F58AC6-6551-4D5A-9436-6FF11B2ED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32CB8A8B-735E-478D-A996-89ED9B7BC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AAA70F0D-252D-4B15-9478-C96F1007B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DD18103F-0056-47F7-84B5-E024DC8D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C4DBF750-55E7-4EB5-A2EA-FE2E197C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2" name="Picture 2">
          <a:extLst>
            <a:ext uri="{FF2B5EF4-FFF2-40B4-BE49-F238E27FC236}">
              <a16:creationId xmlns:a16="http://schemas.microsoft.com/office/drawing/2014/main" id="{6D6B5EF0-4857-45C8-89CD-486F24E3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5362B21F-FAB3-4FDD-B73E-A92521EAC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4" name="Picture 2">
          <a:extLst>
            <a:ext uri="{FF2B5EF4-FFF2-40B4-BE49-F238E27FC236}">
              <a16:creationId xmlns:a16="http://schemas.microsoft.com/office/drawing/2014/main" id="{2DA4A6FA-F39F-4B83-902D-369B45646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98ED66DA-CD7F-4532-9AD3-9363D9FC4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ABCB50F2-B7BA-47DE-95A7-3B4C9AA97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901B885F-568E-42CF-8A69-D6B216260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8" name="Picture 2">
          <a:extLst>
            <a:ext uri="{FF2B5EF4-FFF2-40B4-BE49-F238E27FC236}">
              <a16:creationId xmlns:a16="http://schemas.microsoft.com/office/drawing/2014/main" id="{C2DE7E0A-2009-44E9-ADE1-87D103AD6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CB7FF2FB-EF91-49AF-B9F1-35413C2F9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0" name="Picture 2">
          <a:extLst>
            <a:ext uri="{FF2B5EF4-FFF2-40B4-BE49-F238E27FC236}">
              <a16:creationId xmlns:a16="http://schemas.microsoft.com/office/drawing/2014/main" id="{E2219326-8FB7-4141-88BE-1CE4BBE74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4465DF13-548E-42C6-BE3E-8A45710A9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4C010BA6-FAEE-421D-A83F-74C33C10C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A1804BEB-E297-4CCD-A507-71336DDCF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4" name="Picture 2">
          <a:extLst>
            <a:ext uri="{FF2B5EF4-FFF2-40B4-BE49-F238E27FC236}">
              <a16:creationId xmlns:a16="http://schemas.microsoft.com/office/drawing/2014/main" id="{B2B32BDC-3ABD-477A-A94F-CD5B02E3C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48983D68-BE77-4111-80F2-73BCA5A8A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E1A9D819-434E-4DCD-A924-190C10EA9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C64D1CD-E633-4981-86A6-22A5518B3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F398BFB3-7689-46C2-80FA-A4328326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D197981A-1AF1-495A-8DC6-D2668D475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B5779416-68CA-43A3-8DEA-9D661C35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A7461F23-FFD9-4A00-B6D8-1BD185338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4522BC26-3B7C-4F1A-B2BF-542C14125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1D46330-9433-443D-8792-05994A89C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1D54B4A9-5930-41E8-9DFE-52B9DE6FA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A817AAE2-5A0A-4A27-A50E-7E32CE333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DE149330-F290-48B0-86D4-38A59C72B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FC861399-7540-454A-AC03-A8362CD8D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F50EBFDD-435B-4E9A-8693-6136CC8F6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4632E448-A7B8-4FFB-B65B-8B783861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0" name="Picture 2">
          <a:extLst>
            <a:ext uri="{FF2B5EF4-FFF2-40B4-BE49-F238E27FC236}">
              <a16:creationId xmlns:a16="http://schemas.microsoft.com/office/drawing/2014/main" id="{65E186FD-72D6-432F-B943-C71579E84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3EB481BE-4639-484A-9FD6-8FDEE4F29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2" name="Picture 2">
          <a:extLst>
            <a:ext uri="{FF2B5EF4-FFF2-40B4-BE49-F238E27FC236}">
              <a16:creationId xmlns:a16="http://schemas.microsoft.com/office/drawing/2014/main" id="{36324221-962D-4525-833B-133747301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3EC426CA-ECF7-4BE8-99CB-49D64F3E2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DC1BC9EB-4130-4C73-80AC-E0B7B4E4B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2B5BD9CB-AEFA-4BDE-A851-4D28C2F8E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E83E5ACA-C861-4D91-A734-0B99AF0D1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30086CD7-855E-487F-BA06-E7AEE3AC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8" name="Picture 2">
          <a:extLst>
            <a:ext uri="{FF2B5EF4-FFF2-40B4-BE49-F238E27FC236}">
              <a16:creationId xmlns:a16="http://schemas.microsoft.com/office/drawing/2014/main" id="{A34043DD-0C5D-4C9C-B6BD-0726A3779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9BA7C302-AC19-41E8-AA1F-0ABDC68F1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0" name="Picture 2">
          <a:extLst>
            <a:ext uri="{FF2B5EF4-FFF2-40B4-BE49-F238E27FC236}">
              <a16:creationId xmlns:a16="http://schemas.microsoft.com/office/drawing/2014/main" id="{CCDAF30E-038C-48FD-ABA8-BDBA641D5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7D4FF7B4-BC34-4703-A335-E6FF3FAB5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4" name="Picture 2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2" name="Picture 2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4" name="Picture 2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8" name="Picture 2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0" name="Picture 2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4" name="Picture 2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6" name="Picture 2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8" name="Picture 2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0" name="Picture 2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2" name="Picture 2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4" name="Picture 2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2" name="Picture 2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4" name="Picture 2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8" name="Picture 2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0" name="Picture 2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4" name="Picture 2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00000000-0008-0000-09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0" name="Picture 2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2" name="Picture 2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8" name="Picture 2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0" name="Picture 2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4" name="Picture 2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2" name="Picture 2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4" name="Picture 2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8" name="Picture 2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0" name="Picture 2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4" name="Picture 2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6" name="Picture 2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8" name="Picture 2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0" name="Picture 2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2" name="Picture 2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4" name="Picture 2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2" name="Picture 2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4" name="Picture 2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8" name="Picture 2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0" name="Picture 2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4" name="Picture 2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0" name="Picture 2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2" name="Picture 2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8" name="Picture 2">
          <a:extLst>
            <a:ext uri="{FF2B5EF4-FFF2-40B4-BE49-F238E27FC236}">
              <a16:creationId xmlns:a16="http://schemas.microsoft.com/office/drawing/2014/main" id="{00000000-0008-0000-0A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0" name="Picture 2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4" name="Picture 2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2" name="Picture 2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4" name="Picture 2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8" name="Picture 2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0" name="Picture 2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4" name="Picture 2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6" name="Picture 2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8" name="Picture 2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0" name="Picture 2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2" name="Picture 2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4" name="Picture 2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2" name="Picture 2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4" name="Picture 2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8" name="Picture 2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0" name="Picture 2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4" name="Picture 2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0" name="Picture 2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2" name="Picture 2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8" name="Picture 2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0" name="Picture 2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22" name="Picture 2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3" name="Picture 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4" name="Picture 2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5" name="Picture 2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26" name="Picture 2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7" name="Picture 2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8" name="Picture 2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9" name="Picture 2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30" name="Picture 2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1" name="Picture 2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32" name="Picture 2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3" name="Picture 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34" name="Picture 2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5" name="Picture 2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36" name="Picture 2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7" name="Picture 2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38" name="Picture 2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9" name="Picture 2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40" name="Picture 2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41" name="Picture 2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2" name="Picture 2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43" name="Picture 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44" name="Picture 2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45" name="Picture 2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6" name="Picture 2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47" name="Picture 2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48" name="Picture 2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49" name="Picture 2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50" name="Picture 2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1" name="Picture 2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52" name="Picture 2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3" name="Picture 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54" name="Picture 2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5" name="Picture 2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56" name="Picture 2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58" name="Picture 2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0" name="Picture 2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62" name="Picture 2">
          <a:extLst>
            <a:ext uri="{FF2B5EF4-FFF2-40B4-BE49-F238E27FC236}">
              <a16:creationId xmlns:a16="http://schemas.microsoft.com/office/drawing/2014/main" id="{00000000-0008-0000-0B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4" name="Picture 2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66" name="Picture 2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8" name="Picture 2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70" name="Picture 2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72" name="Picture 2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74" name="Picture 2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5" name="Picture 2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76" name="Picture 2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7" name="Picture 2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78" name="Picture 2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9" name="Picture 2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80" name="Picture 2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81" name="Picture 2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82" name="Picture 2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83" name="Picture 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84" name="Picture 2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85" name="Picture 2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86" name="Picture 2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87" name="Picture 2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88" name="Picture 2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89" name="Picture 2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90" name="Picture 2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1" name="Picture 2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92" name="Picture 2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3" name="Picture 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94" name="Picture 2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5" name="Picture 2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96" name="Picture 2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7" name="Picture 2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98" name="Picture 2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9" name="Picture 2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0" name="Picture 2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01" name="Picture 2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02" name="Picture 2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03" name="Picture 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4" name="Picture 2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05" name="Picture 2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06" name="Picture 2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07" name="Picture 2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8" name="Picture 2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09" name="Picture 2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10" name="Picture 2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1" name="Picture 2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12" name="Picture 2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3" name="Picture 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14" name="Picture 2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5" name="Picture 2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16" name="Picture 2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7" name="Picture 2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18" name="Picture 2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9" name="Picture 2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20" name="Picture 2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21" name="Picture 2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22" name="Picture 2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23" name="Picture 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24" name="Picture 2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25" name="Picture 2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26" name="Picture 2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27" name="Picture 2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28" name="Picture 2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29" name="Picture 2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30" name="Picture 2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1" name="Picture 2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32" name="Picture 2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3" name="Picture 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34" name="Picture 2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5" name="Picture 2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36" name="Picture 2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7" name="Picture 2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38" name="Picture 2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9" name="Picture 2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40" name="Picture 2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41" name="Picture 2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4" name="Picture 2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2" name="Picture 2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4" name="Picture 2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8" name="Picture 2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0" name="Picture 2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4" name="Picture 2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6" name="Picture 2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8" name="Picture 2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0" name="Picture 2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2" name="Picture 2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4" name="Picture 2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2" name="Picture 2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4" name="Picture 2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8" name="Picture 2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0" name="Picture 2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4" name="Picture 2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0" name="Picture 2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2" name="Picture 2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8" name="Picture 2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0" name="Picture 2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4" name="Picture 2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2" name="Picture 2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4" name="Picture 2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8" name="Picture 2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0" name="Picture 2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4" name="Picture 2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6" name="Picture 2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8" name="Picture 2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0" name="Picture 2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2" name="Picture 2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4" name="Picture 2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2" name="Picture 2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4" name="Picture 2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8" name="Picture 2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0" name="Picture 2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4" name="Picture 2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0" name="Picture 2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2" name="Picture 2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8" name="Picture 2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0" name="Picture 2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4" name="Picture 2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2" name="Picture 2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4" name="Picture 2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8" name="Picture 2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0" name="Picture 2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4" name="Picture 2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6" name="Picture 2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8" name="Picture 2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0" name="Picture 2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2" name="Picture 2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4" name="Picture 2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2" name="Picture 2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4" name="Picture 2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8" name="Picture 2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0" name="Picture 2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4" name="Picture 2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0" name="Picture 2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2" name="Picture 2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8" name="Picture 2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0" name="Picture 2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4" name="Picture 2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2" name="Picture 2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4" name="Picture 2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8" name="Picture 2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0" name="Picture 2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4" name="Picture 2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6" name="Picture 2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8" name="Picture 2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0" name="Picture 2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2" name="Picture 2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4" name="Picture 2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2" name="Picture 2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4" name="Picture 2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8" name="Picture 2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0" name="Picture 2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4" name="Picture 2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0" name="Picture 2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2" name="Picture 2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8" name="Picture 2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0" name="Picture 2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4" name="Picture 2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2" name="Picture 2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4" name="Picture 2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8" name="Picture 2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0" name="Picture 2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4" name="Picture 2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6" name="Picture 2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8" name="Picture 2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0" name="Picture 2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2" name="Picture 2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4" name="Picture 2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2" name="Picture 2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4" name="Picture 2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8" name="Picture 2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0" name="Picture 2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4" name="Picture 2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0" name="Picture 2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2" name="Picture 2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8" name="Picture 2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0" name="Picture 2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4" name="Picture 2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2" name="Picture 2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4" name="Picture 2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8" name="Picture 2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0" name="Picture 2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4" name="Picture 2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6" name="Picture 2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8" name="Picture 2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0" name="Picture 2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2" name="Picture 2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4" name="Picture 2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2" name="Picture 2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4" name="Picture 2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8" name="Picture 2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0" name="Picture 2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4" name="Picture 2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0" name="Picture 2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2" name="Picture 2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8" name="Picture 2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0" name="Picture 2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4" name="Picture 2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2" name="Picture 2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4" name="Picture 2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8" name="Picture 2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0" name="Picture 2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4" name="Picture 2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6" name="Picture 2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8" name="Picture 2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0" name="Picture 2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2" name="Picture 2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4" name="Picture 2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2" name="Picture 2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4" name="Picture 2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8" name="Picture 2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0" name="Picture 2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4" name="Picture 2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0" name="Picture 2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2" name="Picture 2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8" name="Picture 2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0" name="Picture 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4" name="Picture 2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2" name="Picture 2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4" name="Picture 2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8" name="Picture 2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0" name="Picture 2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4" name="Picture 2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6" name="Picture 2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8" name="Picture 2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0" name="Picture 2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2" name="Picture 2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4" name="Picture 2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2" name="Picture 2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4" name="Picture 2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8" name="Picture 2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0" name="Picture 2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4" name="Picture 2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0" name="Picture 2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2" name="Picture 2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8" name="Picture 2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0" name="Picture 2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00000000-0008-0000-14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14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00000000-0008-0000-14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00000000-0008-0000-14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14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00000000-0008-0000-14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14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00000000-0008-0000-14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14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00000000-0008-0000-14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14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00000000-0008-0000-14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14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00000000-0008-0000-14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14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00000000-0008-0000-14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14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00000000-0008-0000-14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14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4" name="Picture 2">
          <a:extLst>
            <a:ext uri="{FF2B5EF4-FFF2-40B4-BE49-F238E27FC236}">
              <a16:creationId xmlns:a16="http://schemas.microsoft.com/office/drawing/2014/main" id="{00000000-0008-0000-14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14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00000000-0008-0000-14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14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00000000-0008-0000-14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14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00000000-0008-0000-14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14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2" name="Picture 2">
          <a:extLst>
            <a:ext uri="{FF2B5EF4-FFF2-40B4-BE49-F238E27FC236}">
              <a16:creationId xmlns:a16="http://schemas.microsoft.com/office/drawing/2014/main" id="{00000000-0008-0000-14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14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4" name="Picture 2">
          <a:extLst>
            <a:ext uri="{FF2B5EF4-FFF2-40B4-BE49-F238E27FC236}">
              <a16:creationId xmlns:a16="http://schemas.microsoft.com/office/drawing/2014/main" id="{00000000-0008-0000-14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14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00000000-0008-0000-14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14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8" name="Picture 2">
          <a:extLst>
            <a:ext uri="{FF2B5EF4-FFF2-40B4-BE49-F238E27FC236}">
              <a16:creationId xmlns:a16="http://schemas.microsoft.com/office/drawing/2014/main" id="{00000000-0008-0000-14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14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0" name="Picture 2">
          <a:extLst>
            <a:ext uri="{FF2B5EF4-FFF2-40B4-BE49-F238E27FC236}">
              <a16:creationId xmlns:a16="http://schemas.microsoft.com/office/drawing/2014/main" id="{00000000-0008-0000-14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14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id="{00000000-0008-0000-14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14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4" name="Picture 2">
          <a:extLst>
            <a:ext uri="{FF2B5EF4-FFF2-40B4-BE49-F238E27FC236}">
              <a16:creationId xmlns:a16="http://schemas.microsoft.com/office/drawing/2014/main" id="{00000000-0008-0000-14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14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6" name="Picture 2">
          <a:extLst>
            <a:ext uri="{FF2B5EF4-FFF2-40B4-BE49-F238E27FC236}">
              <a16:creationId xmlns:a16="http://schemas.microsoft.com/office/drawing/2014/main" id="{00000000-0008-0000-14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14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8" name="Picture 2">
          <a:extLst>
            <a:ext uri="{FF2B5EF4-FFF2-40B4-BE49-F238E27FC236}">
              <a16:creationId xmlns:a16="http://schemas.microsoft.com/office/drawing/2014/main" id="{00000000-0008-0000-14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14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0" name="Picture 2">
          <a:extLst>
            <a:ext uri="{FF2B5EF4-FFF2-40B4-BE49-F238E27FC236}">
              <a16:creationId xmlns:a16="http://schemas.microsoft.com/office/drawing/2014/main" id="{00000000-0008-0000-14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14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2" name="Picture 2">
          <a:extLst>
            <a:ext uri="{FF2B5EF4-FFF2-40B4-BE49-F238E27FC236}">
              <a16:creationId xmlns:a16="http://schemas.microsoft.com/office/drawing/2014/main" id="{00000000-0008-0000-14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14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4" name="Picture 2">
          <a:extLst>
            <a:ext uri="{FF2B5EF4-FFF2-40B4-BE49-F238E27FC236}">
              <a16:creationId xmlns:a16="http://schemas.microsoft.com/office/drawing/2014/main" id="{00000000-0008-0000-14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14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00000000-0008-0000-14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14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00000000-0008-0000-14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14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00000000-0008-0000-14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14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2" name="Picture 2">
          <a:extLst>
            <a:ext uri="{FF2B5EF4-FFF2-40B4-BE49-F238E27FC236}">
              <a16:creationId xmlns:a16="http://schemas.microsoft.com/office/drawing/2014/main" id="{00000000-0008-0000-14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14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4" name="Picture 2">
          <a:extLst>
            <a:ext uri="{FF2B5EF4-FFF2-40B4-BE49-F238E27FC236}">
              <a16:creationId xmlns:a16="http://schemas.microsoft.com/office/drawing/2014/main" id="{00000000-0008-0000-14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14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00000000-0008-0000-14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14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8" name="Picture 2">
          <a:extLst>
            <a:ext uri="{FF2B5EF4-FFF2-40B4-BE49-F238E27FC236}">
              <a16:creationId xmlns:a16="http://schemas.microsoft.com/office/drawing/2014/main" id="{00000000-0008-0000-14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14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0" name="Picture 2">
          <a:extLst>
            <a:ext uri="{FF2B5EF4-FFF2-40B4-BE49-F238E27FC236}">
              <a16:creationId xmlns:a16="http://schemas.microsoft.com/office/drawing/2014/main" id="{00000000-0008-0000-14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14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00000000-0008-0000-14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14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4" name="Picture 2">
          <a:extLst>
            <a:ext uri="{FF2B5EF4-FFF2-40B4-BE49-F238E27FC236}">
              <a16:creationId xmlns:a16="http://schemas.microsoft.com/office/drawing/2014/main" id="{00000000-0008-0000-14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14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00000000-0008-0000-14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14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00000000-0008-0000-14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14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00000000-0008-0000-14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14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00000000-0008-0000-14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14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00000000-0008-0000-14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14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00000000-0008-0000-14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14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00000000-0008-0000-14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14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0" name="Picture 2">
          <a:extLst>
            <a:ext uri="{FF2B5EF4-FFF2-40B4-BE49-F238E27FC236}">
              <a16:creationId xmlns:a16="http://schemas.microsoft.com/office/drawing/2014/main" id="{00000000-0008-0000-14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14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2" name="Picture 2">
          <a:extLst>
            <a:ext uri="{FF2B5EF4-FFF2-40B4-BE49-F238E27FC236}">
              <a16:creationId xmlns:a16="http://schemas.microsoft.com/office/drawing/2014/main" id="{00000000-0008-0000-14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14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00000000-0008-0000-14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14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00000000-0008-0000-14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14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8" name="Picture 2">
          <a:extLst>
            <a:ext uri="{FF2B5EF4-FFF2-40B4-BE49-F238E27FC236}">
              <a16:creationId xmlns:a16="http://schemas.microsoft.com/office/drawing/2014/main" id="{00000000-0008-0000-14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14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0" name="Picture 2">
          <a:extLst>
            <a:ext uri="{FF2B5EF4-FFF2-40B4-BE49-F238E27FC236}">
              <a16:creationId xmlns:a16="http://schemas.microsoft.com/office/drawing/2014/main" id="{00000000-0008-0000-14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14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1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1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1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00000000-0008-0000-15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15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00000000-0008-0000-15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15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00000000-0008-0000-15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15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00000000-0008-0000-15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15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00000000-0008-0000-15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15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00000000-0008-0000-15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15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00000000-0008-0000-15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15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00000000-0008-0000-15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15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00000000-0008-0000-15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15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00000000-0008-0000-15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15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00000000-0008-0000-15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15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00000000-0008-0000-15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15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4" name="Picture 2">
          <a:extLst>
            <a:ext uri="{FF2B5EF4-FFF2-40B4-BE49-F238E27FC236}">
              <a16:creationId xmlns:a16="http://schemas.microsoft.com/office/drawing/2014/main" id="{00000000-0008-0000-15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15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00000000-0008-0000-15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15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00000000-0008-0000-15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15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00000000-0008-0000-15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15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2" name="Picture 2">
          <a:extLst>
            <a:ext uri="{FF2B5EF4-FFF2-40B4-BE49-F238E27FC236}">
              <a16:creationId xmlns:a16="http://schemas.microsoft.com/office/drawing/2014/main" id="{00000000-0008-0000-15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15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4" name="Picture 2">
          <a:extLst>
            <a:ext uri="{FF2B5EF4-FFF2-40B4-BE49-F238E27FC236}">
              <a16:creationId xmlns:a16="http://schemas.microsoft.com/office/drawing/2014/main" id="{00000000-0008-0000-15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15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00000000-0008-0000-15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15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8" name="Picture 2">
          <a:extLst>
            <a:ext uri="{FF2B5EF4-FFF2-40B4-BE49-F238E27FC236}">
              <a16:creationId xmlns:a16="http://schemas.microsoft.com/office/drawing/2014/main" id="{00000000-0008-0000-15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15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0" name="Picture 2">
          <a:extLst>
            <a:ext uri="{FF2B5EF4-FFF2-40B4-BE49-F238E27FC236}">
              <a16:creationId xmlns:a16="http://schemas.microsoft.com/office/drawing/2014/main" id="{00000000-0008-0000-15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15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id="{00000000-0008-0000-15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15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4" name="Picture 2">
          <a:extLst>
            <a:ext uri="{FF2B5EF4-FFF2-40B4-BE49-F238E27FC236}">
              <a16:creationId xmlns:a16="http://schemas.microsoft.com/office/drawing/2014/main" id="{00000000-0008-0000-15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15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6" name="Picture 2">
          <a:extLst>
            <a:ext uri="{FF2B5EF4-FFF2-40B4-BE49-F238E27FC236}">
              <a16:creationId xmlns:a16="http://schemas.microsoft.com/office/drawing/2014/main" id="{00000000-0008-0000-15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15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8" name="Picture 2">
          <a:extLst>
            <a:ext uri="{FF2B5EF4-FFF2-40B4-BE49-F238E27FC236}">
              <a16:creationId xmlns:a16="http://schemas.microsoft.com/office/drawing/2014/main" id="{00000000-0008-0000-15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15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0" name="Picture 2">
          <a:extLst>
            <a:ext uri="{FF2B5EF4-FFF2-40B4-BE49-F238E27FC236}">
              <a16:creationId xmlns:a16="http://schemas.microsoft.com/office/drawing/2014/main" id="{00000000-0008-0000-15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15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2" name="Picture 2">
          <a:extLst>
            <a:ext uri="{FF2B5EF4-FFF2-40B4-BE49-F238E27FC236}">
              <a16:creationId xmlns:a16="http://schemas.microsoft.com/office/drawing/2014/main" id="{00000000-0008-0000-15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15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4" name="Picture 2">
          <a:extLst>
            <a:ext uri="{FF2B5EF4-FFF2-40B4-BE49-F238E27FC236}">
              <a16:creationId xmlns:a16="http://schemas.microsoft.com/office/drawing/2014/main" id="{00000000-0008-0000-15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15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00000000-0008-0000-15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15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00000000-0008-0000-15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15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00000000-0008-0000-15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15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2" name="Picture 2">
          <a:extLst>
            <a:ext uri="{FF2B5EF4-FFF2-40B4-BE49-F238E27FC236}">
              <a16:creationId xmlns:a16="http://schemas.microsoft.com/office/drawing/2014/main" id="{00000000-0008-0000-15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15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4" name="Picture 2">
          <a:extLst>
            <a:ext uri="{FF2B5EF4-FFF2-40B4-BE49-F238E27FC236}">
              <a16:creationId xmlns:a16="http://schemas.microsoft.com/office/drawing/2014/main" id="{00000000-0008-0000-15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15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00000000-0008-0000-15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15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8" name="Picture 2">
          <a:extLst>
            <a:ext uri="{FF2B5EF4-FFF2-40B4-BE49-F238E27FC236}">
              <a16:creationId xmlns:a16="http://schemas.microsoft.com/office/drawing/2014/main" id="{00000000-0008-0000-15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15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0" name="Picture 2">
          <a:extLst>
            <a:ext uri="{FF2B5EF4-FFF2-40B4-BE49-F238E27FC236}">
              <a16:creationId xmlns:a16="http://schemas.microsoft.com/office/drawing/2014/main" id="{00000000-0008-0000-15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15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00000000-0008-0000-15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15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4" name="Picture 2">
          <a:extLst>
            <a:ext uri="{FF2B5EF4-FFF2-40B4-BE49-F238E27FC236}">
              <a16:creationId xmlns:a16="http://schemas.microsoft.com/office/drawing/2014/main" id="{00000000-0008-0000-15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15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00000000-0008-0000-15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15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00000000-0008-0000-15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15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00000000-0008-0000-15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15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00000000-0008-0000-15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15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00000000-0008-0000-15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15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00000000-0008-0000-15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15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00000000-0008-0000-15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15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0" name="Picture 2">
          <a:extLst>
            <a:ext uri="{FF2B5EF4-FFF2-40B4-BE49-F238E27FC236}">
              <a16:creationId xmlns:a16="http://schemas.microsoft.com/office/drawing/2014/main" id="{00000000-0008-0000-15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15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2" name="Picture 2">
          <a:extLst>
            <a:ext uri="{FF2B5EF4-FFF2-40B4-BE49-F238E27FC236}">
              <a16:creationId xmlns:a16="http://schemas.microsoft.com/office/drawing/2014/main" id="{00000000-0008-0000-15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15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00000000-0008-0000-15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15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00000000-0008-0000-15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15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8" name="Picture 2">
          <a:extLst>
            <a:ext uri="{FF2B5EF4-FFF2-40B4-BE49-F238E27FC236}">
              <a16:creationId xmlns:a16="http://schemas.microsoft.com/office/drawing/2014/main" id="{00000000-0008-0000-15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15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0" name="Picture 2">
          <a:extLst>
            <a:ext uri="{FF2B5EF4-FFF2-40B4-BE49-F238E27FC236}">
              <a16:creationId xmlns:a16="http://schemas.microsoft.com/office/drawing/2014/main" id="{00000000-0008-0000-15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15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0000000-0008-0000-1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1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1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1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00000000-0008-0000-16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16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00000000-0008-0000-1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1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00000000-0008-0000-16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16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00000000-0008-0000-16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16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00000000-0008-0000-16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16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00000000-0008-0000-16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1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00000000-0008-0000-16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1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00000000-0008-0000-16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16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00000000-0008-0000-16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16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00000000-0008-0000-16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16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00000000-0008-0000-16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16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00000000-0008-0000-16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16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4" name="Picture 2">
          <a:extLst>
            <a:ext uri="{FF2B5EF4-FFF2-40B4-BE49-F238E27FC236}">
              <a16:creationId xmlns:a16="http://schemas.microsoft.com/office/drawing/2014/main" id="{00000000-0008-0000-16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16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00000000-0008-0000-16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16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00000000-0008-0000-16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16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00000000-0008-0000-16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16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2" name="Picture 2">
          <a:extLst>
            <a:ext uri="{FF2B5EF4-FFF2-40B4-BE49-F238E27FC236}">
              <a16:creationId xmlns:a16="http://schemas.microsoft.com/office/drawing/2014/main" id="{00000000-0008-0000-16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16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4" name="Picture 2">
          <a:extLst>
            <a:ext uri="{FF2B5EF4-FFF2-40B4-BE49-F238E27FC236}">
              <a16:creationId xmlns:a16="http://schemas.microsoft.com/office/drawing/2014/main" id="{00000000-0008-0000-16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16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00000000-0008-0000-16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16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8" name="Picture 2">
          <a:extLst>
            <a:ext uri="{FF2B5EF4-FFF2-40B4-BE49-F238E27FC236}">
              <a16:creationId xmlns:a16="http://schemas.microsoft.com/office/drawing/2014/main" id="{00000000-0008-0000-16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16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0" name="Picture 2">
          <a:extLst>
            <a:ext uri="{FF2B5EF4-FFF2-40B4-BE49-F238E27FC236}">
              <a16:creationId xmlns:a16="http://schemas.microsoft.com/office/drawing/2014/main" id="{00000000-0008-0000-16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16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id="{00000000-0008-0000-16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16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4" name="Picture 2">
          <a:extLst>
            <a:ext uri="{FF2B5EF4-FFF2-40B4-BE49-F238E27FC236}">
              <a16:creationId xmlns:a16="http://schemas.microsoft.com/office/drawing/2014/main" id="{00000000-0008-0000-16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16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6" name="Picture 2">
          <a:extLst>
            <a:ext uri="{FF2B5EF4-FFF2-40B4-BE49-F238E27FC236}">
              <a16:creationId xmlns:a16="http://schemas.microsoft.com/office/drawing/2014/main" id="{00000000-0008-0000-16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16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8" name="Picture 2">
          <a:extLst>
            <a:ext uri="{FF2B5EF4-FFF2-40B4-BE49-F238E27FC236}">
              <a16:creationId xmlns:a16="http://schemas.microsoft.com/office/drawing/2014/main" id="{00000000-0008-0000-16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16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0" name="Picture 2">
          <a:extLst>
            <a:ext uri="{FF2B5EF4-FFF2-40B4-BE49-F238E27FC236}">
              <a16:creationId xmlns:a16="http://schemas.microsoft.com/office/drawing/2014/main" id="{00000000-0008-0000-16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16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2" name="Picture 2">
          <a:extLst>
            <a:ext uri="{FF2B5EF4-FFF2-40B4-BE49-F238E27FC236}">
              <a16:creationId xmlns:a16="http://schemas.microsoft.com/office/drawing/2014/main" id="{00000000-0008-0000-16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16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4" name="Picture 2">
          <a:extLst>
            <a:ext uri="{FF2B5EF4-FFF2-40B4-BE49-F238E27FC236}">
              <a16:creationId xmlns:a16="http://schemas.microsoft.com/office/drawing/2014/main" id="{00000000-0008-0000-16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16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00000000-0008-0000-16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16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00000000-0008-0000-16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16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00000000-0008-0000-16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16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2" name="Picture 2">
          <a:extLst>
            <a:ext uri="{FF2B5EF4-FFF2-40B4-BE49-F238E27FC236}">
              <a16:creationId xmlns:a16="http://schemas.microsoft.com/office/drawing/2014/main" id="{00000000-0008-0000-16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16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4" name="Picture 2">
          <a:extLst>
            <a:ext uri="{FF2B5EF4-FFF2-40B4-BE49-F238E27FC236}">
              <a16:creationId xmlns:a16="http://schemas.microsoft.com/office/drawing/2014/main" id="{00000000-0008-0000-16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16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00000000-0008-0000-16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16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8" name="Picture 2">
          <a:extLst>
            <a:ext uri="{FF2B5EF4-FFF2-40B4-BE49-F238E27FC236}">
              <a16:creationId xmlns:a16="http://schemas.microsoft.com/office/drawing/2014/main" id="{00000000-0008-0000-16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16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0" name="Picture 2">
          <a:extLst>
            <a:ext uri="{FF2B5EF4-FFF2-40B4-BE49-F238E27FC236}">
              <a16:creationId xmlns:a16="http://schemas.microsoft.com/office/drawing/2014/main" id="{00000000-0008-0000-16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16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00000000-0008-0000-16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16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4" name="Picture 2">
          <a:extLst>
            <a:ext uri="{FF2B5EF4-FFF2-40B4-BE49-F238E27FC236}">
              <a16:creationId xmlns:a16="http://schemas.microsoft.com/office/drawing/2014/main" id="{00000000-0008-0000-16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16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00000000-0008-0000-16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16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00000000-0008-0000-16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16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00000000-0008-0000-16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16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00000000-0008-0000-16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16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00000000-0008-0000-16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16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00000000-0008-0000-16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16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00000000-0008-0000-16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16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0" name="Picture 2">
          <a:extLst>
            <a:ext uri="{FF2B5EF4-FFF2-40B4-BE49-F238E27FC236}">
              <a16:creationId xmlns:a16="http://schemas.microsoft.com/office/drawing/2014/main" id="{00000000-0008-0000-16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16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2" name="Picture 2">
          <a:extLst>
            <a:ext uri="{FF2B5EF4-FFF2-40B4-BE49-F238E27FC236}">
              <a16:creationId xmlns:a16="http://schemas.microsoft.com/office/drawing/2014/main" id="{00000000-0008-0000-16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16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00000000-0008-0000-16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16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00000000-0008-0000-16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16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8" name="Picture 2">
          <a:extLst>
            <a:ext uri="{FF2B5EF4-FFF2-40B4-BE49-F238E27FC236}">
              <a16:creationId xmlns:a16="http://schemas.microsoft.com/office/drawing/2014/main" id="{00000000-0008-0000-16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16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0" name="Picture 2">
          <a:extLst>
            <a:ext uri="{FF2B5EF4-FFF2-40B4-BE49-F238E27FC236}">
              <a16:creationId xmlns:a16="http://schemas.microsoft.com/office/drawing/2014/main" id="{00000000-0008-0000-16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16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1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1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1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1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0000000-0008-0000-1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17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17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17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00000000-0008-0000-17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1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00000000-0008-0000-17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17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00000000-0008-0000-17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17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00000000-0008-0000-1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17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00000000-0008-0000-17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17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00000000-0008-0000-17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17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00000000-0008-0000-17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17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00000000-0008-0000-17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17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00000000-0008-0000-17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17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00000000-0008-0000-17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17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00000000-0008-0000-17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17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00000000-0008-0000-17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17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4" name="Picture 2">
          <a:extLst>
            <a:ext uri="{FF2B5EF4-FFF2-40B4-BE49-F238E27FC236}">
              <a16:creationId xmlns:a16="http://schemas.microsoft.com/office/drawing/2014/main" id="{00000000-0008-0000-17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17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00000000-0008-0000-17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17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00000000-0008-0000-17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17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00000000-0008-0000-17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17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2" name="Picture 2">
          <a:extLst>
            <a:ext uri="{FF2B5EF4-FFF2-40B4-BE49-F238E27FC236}">
              <a16:creationId xmlns:a16="http://schemas.microsoft.com/office/drawing/2014/main" id="{00000000-0008-0000-17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17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4" name="Picture 2">
          <a:extLst>
            <a:ext uri="{FF2B5EF4-FFF2-40B4-BE49-F238E27FC236}">
              <a16:creationId xmlns:a16="http://schemas.microsoft.com/office/drawing/2014/main" id="{00000000-0008-0000-17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17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00000000-0008-0000-17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17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8" name="Picture 2">
          <a:extLst>
            <a:ext uri="{FF2B5EF4-FFF2-40B4-BE49-F238E27FC236}">
              <a16:creationId xmlns:a16="http://schemas.microsoft.com/office/drawing/2014/main" id="{00000000-0008-0000-17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17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0" name="Picture 2">
          <a:extLst>
            <a:ext uri="{FF2B5EF4-FFF2-40B4-BE49-F238E27FC236}">
              <a16:creationId xmlns:a16="http://schemas.microsoft.com/office/drawing/2014/main" id="{00000000-0008-0000-17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17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id="{00000000-0008-0000-17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17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4" name="Picture 2">
          <a:extLst>
            <a:ext uri="{FF2B5EF4-FFF2-40B4-BE49-F238E27FC236}">
              <a16:creationId xmlns:a16="http://schemas.microsoft.com/office/drawing/2014/main" id="{00000000-0008-0000-17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17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6" name="Picture 2">
          <a:extLst>
            <a:ext uri="{FF2B5EF4-FFF2-40B4-BE49-F238E27FC236}">
              <a16:creationId xmlns:a16="http://schemas.microsoft.com/office/drawing/2014/main" id="{00000000-0008-0000-17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17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8" name="Picture 2">
          <a:extLst>
            <a:ext uri="{FF2B5EF4-FFF2-40B4-BE49-F238E27FC236}">
              <a16:creationId xmlns:a16="http://schemas.microsoft.com/office/drawing/2014/main" id="{00000000-0008-0000-17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17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0" name="Picture 2">
          <a:extLst>
            <a:ext uri="{FF2B5EF4-FFF2-40B4-BE49-F238E27FC236}">
              <a16:creationId xmlns:a16="http://schemas.microsoft.com/office/drawing/2014/main" id="{00000000-0008-0000-17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17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2" name="Picture 2">
          <a:extLst>
            <a:ext uri="{FF2B5EF4-FFF2-40B4-BE49-F238E27FC236}">
              <a16:creationId xmlns:a16="http://schemas.microsoft.com/office/drawing/2014/main" id="{00000000-0008-0000-17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17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4" name="Picture 2">
          <a:extLst>
            <a:ext uri="{FF2B5EF4-FFF2-40B4-BE49-F238E27FC236}">
              <a16:creationId xmlns:a16="http://schemas.microsoft.com/office/drawing/2014/main" id="{00000000-0008-0000-17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17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00000000-0008-0000-17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17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00000000-0008-0000-17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17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00000000-0008-0000-17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17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2" name="Picture 2">
          <a:extLst>
            <a:ext uri="{FF2B5EF4-FFF2-40B4-BE49-F238E27FC236}">
              <a16:creationId xmlns:a16="http://schemas.microsoft.com/office/drawing/2014/main" id="{00000000-0008-0000-17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17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4" name="Picture 2">
          <a:extLst>
            <a:ext uri="{FF2B5EF4-FFF2-40B4-BE49-F238E27FC236}">
              <a16:creationId xmlns:a16="http://schemas.microsoft.com/office/drawing/2014/main" id="{00000000-0008-0000-17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17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00000000-0008-0000-17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17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8" name="Picture 2">
          <a:extLst>
            <a:ext uri="{FF2B5EF4-FFF2-40B4-BE49-F238E27FC236}">
              <a16:creationId xmlns:a16="http://schemas.microsoft.com/office/drawing/2014/main" id="{00000000-0008-0000-17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17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0" name="Picture 2">
          <a:extLst>
            <a:ext uri="{FF2B5EF4-FFF2-40B4-BE49-F238E27FC236}">
              <a16:creationId xmlns:a16="http://schemas.microsoft.com/office/drawing/2014/main" id="{00000000-0008-0000-17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17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00000000-0008-0000-17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17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4" name="Picture 2">
          <a:extLst>
            <a:ext uri="{FF2B5EF4-FFF2-40B4-BE49-F238E27FC236}">
              <a16:creationId xmlns:a16="http://schemas.microsoft.com/office/drawing/2014/main" id="{00000000-0008-0000-17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17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00000000-0008-0000-17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17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00000000-0008-0000-17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17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00000000-0008-0000-17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17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00000000-0008-0000-17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17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00000000-0008-0000-17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17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00000000-0008-0000-17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17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00000000-0008-0000-17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17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0" name="Picture 2">
          <a:extLst>
            <a:ext uri="{FF2B5EF4-FFF2-40B4-BE49-F238E27FC236}">
              <a16:creationId xmlns:a16="http://schemas.microsoft.com/office/drawing/2014/main" id="{00000000-0008-0000-17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17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2" name="Picture 2">
          <a:extLst>
            <a:ext uri="{FF2B5EF4-FFF2-40B4-BE49-F238E27FC236}">
              <a16:creationId xmlns:a16="http://schemas.microsoft.com/office/drawing/2014/main" id="{00000000-0008-0000-17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17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00000000-0008-0000-17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17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00000000-0008-0000-17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17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8" name="Picture 2">
          <a:extLst>
            <a:ext uri="{FF2B5EF4-FFF2-40B4-BE49-F238E27FC236}">
              <a16:creationId xmlns:a16="http://schemas.microsoft.com/office/drawing/2014/main" id="{00000000-0008-0000-17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17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0" name="Picture 2">
          <a:extLst>
            <a:ext uri="{FF2B5EF4-FFF2-40B4-BE49-F238E27FC236}">
              <a16:creationId xmlns:a16="http://schemas.microsoft.com/office/drawing/2014/main" id="{00000000-0008-0000-17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17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18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0000000-0008-0000-18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18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18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18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00000000-0008-0000-18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18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00000000-0008-0000-18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18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00000000-0008-0000-18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18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00000000-0008-0000-18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18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00000000-0008-0000-18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18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00000000-0008-0000-18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18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00000000-0008-0000-18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18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00000000-0008-0000-18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18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00000000-0008-0000-18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18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00000000-0008-0000-18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18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00000000-0008-0000-18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18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00000000-0008-0000-18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18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4" name="Picture 2">
          <a:extLst>
            <a:ext uri="{FF2B5EF4-FFF2-40B4-BE49-F238E27FC236}">
              <a16:creationId xmlns:a16="http://schemas.microsoft.com/office/drawing/2014/main" id="{00000000-0008-0000-18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18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00000000-0008-0000-18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18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00000000-0008-0000-18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18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00000000-0008-0000-18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18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2" name="Picture 2">
          <a:extLst>
            <a:ext uri="{FF2B5EF4-FFF2-40B4-BE49-F238E27FC236}">
              <a16:creationId xmlns:a16="http://schemas.microsoft.com/office/drawing/2014/main" id="{00000000-0008-0000-18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18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4" name="Picture 2">
          <a:extLst>
            <a:ext uri="{FF2B5EF4-FFF2-40B4-BE49-F238E27FC236}">
              <a16:creationId xmlns:a16="http://schemas.microsoft.com/office/drawing/2014/main" id="{00000000-0008-0000-18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18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00000000-0008-0000-18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18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8" name="Picture 2">
          <a:extLst>
            <a:ext uri="{FF2B5EF4-FFF2-40B4-BE49-F238E27FC236}">
              <a16:creationId xmlns:a16="http://schemas.microsoft.com/office/drawing/2014/main" id="{00000000-0008-0000-18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18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0" name="Picture 2">
          <a:extLst>
            <a:ext uri="{FF2B5EF4-FFF2-40B4-BE49-F238E27FC236}">
              <a16:creationId xmlns:a16="http://schemas.microsoft.com/office/drawing/2014/main" id="{00000000-0008-0000-18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18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id="{00000000-0008-0000-18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18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4" name="Picture 2">
          <a:extLst>
            <a:ext uri="{FF2B5EF4-FFF2-40B4-BE49-F238E27FC236}">
              <a16:creationId xmlns:a16="http://schemas.microsoft.com/office/drawing/2014/main" id="{00000000-0008-0000-18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18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6" name="Picture 2">
          <a:extLst>
            <a:ext uri="{FF2B5EF4-FFF2-40B4-BE49-F238E27FC236}">
              <a16:creationId xmlns:a16="http://schemas.microsoft.com/office/drawing/2014/main" id="{00000000-0008-0000-18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18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8" name="Picture 2">
          <a:extLst>
            <a:ext uri="{FF2B5EF4-FFF2-40B4-BE49-F238E27FC236}">
              <a16:creationId xmlns:a16="http://schemas.microsoft.com/office/drawing/2014/main" id="{00000000-0008-0000-18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18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0" name="Picture 2">
          <a:extLst>
            <a:ext uri="{FF2B5EF4-FFF2-40B4-BE49-F238E27FC236}">
              <a16:creationId xmlns:a16="http://schemas.microsoft.com/office/drawing/2014/main" id="{00000000-0008-0000-18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18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2" name="Picture 2">
          <a:extLst>
            <a:ext uri="{FF2B5EF4-FFF2-40B4-BE49-F238E27FC236}">
              <a16:creationId xmlns:a16="http://schemas.microsoft.com/office/drawing/2014/main" id="{00000000-0008-0000-18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18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4" name="Picture 2">
          <a:extLst>
            <a:ext uri="{FF2B5EF4-FFF2-40B4-BE49-F238E27FC236}">
              <a16:creationId xmlns:a16="http://schemas.microsoft.com/office/drawing/2014/main" id="{00000000-0008-0000-18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18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00000000-0008-0000-18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18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00000000-0008-0000-18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18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00000000-0008-0000-18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18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2" name="Picture 2">
          <a:extLst>
            <a:ext uri="{FF2B5EF4-FFF2-40B4-BE49-F238E27FC236}">
              <a16:creationId xmlns:a16="http://schemas.microsoft.com/office/drawing/2014/main" id="{00000000-0008-0000-18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18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4" name="Picture 2">
          <a:extLst>
            <a:ext uri="{FF2B5EF4-FFF2-40B4-BE49-F238E27FC236}">
              <a16:creationId xmlns:a16="http://schemas.microsoft.com/office/drawing/2014/main" id="{00000000-0008-0000-18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18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00000000-0008-0000-18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18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8" name="Picture 2">
          <a:extLst>
            <a:ext uri="{FF2B5EF4-FFF2-40B4-BE49-F238E27FC236}">
              <a16:creationId xmlns:a16="http://schemas.microsoft.com/office/drawing/2014/main" id="{00000000-0008-0000-18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18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0" name="Picture 2">
          <a:extLst>
            <a:ext uri="{FF2B5EF4-FFF2-40B4-BE49-F238E27FC236}">
              <a16:creationId xmlns:a16="http://schemas.microsoft.com/office/drawing/2014/main" id="{00000000-0008-0000-18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18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00000000-0008-0000-18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18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4" name="Picture 2">
          <a:extLst>
            <a:ext uri="{FF2B5EF4-FFF2-40B4-BE49-F238E27FC236}">
              <a16:creationId xmlns:a16="http://schemas.microsoft.com/office/drawing/2014/main" id="{00000000-0008-0000-18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18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00000000-0008-0000-18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18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00000000-0008-0000-18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18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00000000-0008-0000-18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18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00000000-0008-0000-18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18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00000000-0008-0000-18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18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00000000-0008-0000-18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18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00000000-0008-0000-18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18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0" name="Picture 2">
          <a:extLst>
            <a:ext uri="{FF2B5EF4-FFF2-40B4-BE49-F238E27FC236}">
              <a16:creationId xmlns:a16="http://schemas.microsoft.com/office/drawing/2014/main" id="{00000000-0008-0000-18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18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2" name="Picture 2">
          <a:extLst>
            <a:ext uri="{FF2B5EF4-FFF2-40B4-BE49-F238E27FC236}">
              <a16:creationId xmlns:a16="http://schemas.microsoft.com/office/drawing/2014/main" id="{00000000-0008-0000-18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18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00000000-0008-0000-18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18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00000000-0008-0000-18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18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8" name="Picture 2">
          <a:extLst>
            <a:ext uri="{FF2B5EF4-FFF2-40B4-BE49-F238E27FC236}">
              <a16:creationId xmlns:a16="http://schemas.microsoft.com/office/drawing/2014/main" id="{00000000-0008-0000-18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18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0" name="Picture 2">
          <a:extLst>
            <a:ext uri="{FF2B5EF4-FFF2-40B4-BE49-F238E27FC236}">
              <a16:creationId xmlns:a16="http://schemas.microsoft.com/office/drawing/2014/main" id="{00000000-0008-0000-18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18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19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0000000-0008-0000-19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19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19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19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00000000-0008-0000-19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19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00000000-0008-0000-19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19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00000000-0008-0000-19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19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00000000-0008-0000-19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19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00000000-0008-0000-19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19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00000000-0008-0000-19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19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00000000-0008-0000-19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19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00000000-0008-0000-19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19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00000000-0008-0000-19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19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00000000-0008-0000-19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19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00000000-0008-0000-19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19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00000000-0008-0000-19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19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4" name="Picture 2">
          <a:extLst>
            <a:ext uri="{FF2B5EF4-FFF2-40B4-BE49-F238E27FC236}">
              <a16:creationId xmlns:a16="http://schemas.microsoft.com/office/drawing/2014/main" id="{00000000-0008-0000-19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19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00000000-0008-0000-19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19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00000000-0008-0000-19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19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00000000-0008-0000-19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19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2" name="Picture 2">
          <a:extLst>
            <a:ext uri="{FF2B5EF4-FFF2-40B4-BE49-F238E27FC236}">
              <a16:creationId xmlns:a16="http://schemas.microsoft.com/office/drawing/2014/main" id="{00000000-0008-0000-19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19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4" name="Picture 2">
          <a:extLst>
            <a:ext uri="{FF2B5EF4-FFF2-40B4-BE49-F238E27FC236}">
              <a16:creationId xmlns:a16="http://schemas.microsoft.com/office/drawing/2014/main" id="{00000000-0008-0000-19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19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00000000-0008-0000-19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19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8" name="Picture 2">
          <a:extLst>
            <a:ext uri="{FF2B5EF4-FFF2-40B4-BE49-F238E27FC236}">
              <a16:creationId xmlns:a16="http://schemas.microsoft.com/office/drawing/2014/main" id="{00000000-0008-0000-19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19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0" name="Picture 2">
          <a:extLst>
            <a:ext uri="{FF2B5EF4-FFF2-40B4-BE49-F238E27FC236}">
              <a16:creationId xmlns:a16="http://schemas.microsoft.com/office/drawing/2014/main" id="{00000000-0008-0000-19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19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id="{00000000-0008-0000-19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19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4" name="Picture 2">
          <a:extLst>
            <a:ext uri="{FF2B5EF4-FFF2-40B4-BE49-F238E27FC236}">
              <a16:creationId xmlns:a16="http://schemas.microsoft.com/office/drawing/2014/main" id="{00000000-0008-0000-19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19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6" name="Picture 2">
          <a:extLst>
            <a:ext uri="{FF2B5EF4-FFF2-40B4-BE49-F238E27FC236}">
              <a16:creationId xmlns:a16="http://schemas.microsoft.com/office/drawing/2014/main" id="{00000000-0008-0000-19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19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8" name="Picture 2">
          <a:extLst>
            <a:ext uri="{FF2B5EF4-FFF2-40B4-BE49-F238E27FC236}">
              <a16:creationId xmlns:a16="http://schemas.microsoft.com/office/drawing/2014/main" id="{00000000-0008-0000-19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19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0" name="Picture 2">
          <a:extLst>
            <a:ext uri="{FF2B5EF4-FFF2-40B4-BE49-F238E27FC236}">
              <a16:creationId xmlns:a16="http://schemas.microsoft.com/office/drawing/2014/main" id="{00000000-0008-0000-19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19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2" name="Picture 2">
          <a:extLst>
            <a:ext uri="{FF2B5EF4-FFF2-40B4-BE49-F238E27FC236}">
              <a16:creationId xmlns:a16="http://schemas.microsoft.com/office/drawing/2014/main" id="{00000000-0008-0000-19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19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4" name="Picture 2">
          <a:extLst>
            <a:ext uri="{FF2B5EF4-FFF2-40B4-BE49-F238E27FC236}">
              <a16:creationId xmlns:a16="http://schemas.microsoft.com/office/drawing/2014/main" id="{00000000-0008-0000-19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19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00000000-0008-0000-19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19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00000000-0008-0000-19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19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00000000-0008-0000-19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19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2" name="Picture 2">
          <a:extLst>
            <a:ext uri="{FF2B5EF4-FFF2-40B4-BE49-F238E27FC236}">
              <a16:creationId xmlns:a16="http://schemas.microsoft.com/office/drawing/2014/main" id="{00000000-0008-0000-19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19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4" name="Picture 2">
          <a:extLst>
            <a:ext uri="{FF2B5EF4-FFF2-40B4-BE49-F238E27FC236}">
              <a16:creationId xmlns:a16="http://schemas.microsoft.com/office/drawing/2014/main" id="{00000000-0008-0000-19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19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00000000-0008-0000-19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19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8" name="Picture 2">
          <a:extLst>
            <a:ext uri="{FF2B5EF4-FFF2-40B4-BE49-F238E27FC236}">
              <a16:creationId xmlns:a16="http://schemas.microsoft.com/office/drawing/2014/main" id="{00000000-0008-0000-19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19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0" name="Picture 2">
          <a:extLst>
            <a:ext uri="{FF2B5EF4-FFF2-40B4-BE49-F238E27FC236}">
              <a16:creationId xmlns:a16="http://schemas.microsoft.com/office/drawing/2014/main" id="{00000000-0008-0000-19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19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00000000-0008-0000-19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19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4" name="Picture 2">
          <a:extLst>
            <a:ext uri="{FF2B5EF4-FFF2-40B4-BE49-F238E27FC236}">
              <a16:creationId xmlns:a16="http://schemas.microsoft.com/office/drawing/2014/main" id="{00000000-0008-0000-19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19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00000000-0008-0000-19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19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00000000-0008-0000-19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19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00000000-0008-0000-19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19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00000000-0008-0000-19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19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00000000-0008-0000-19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19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00000000-0008-0000-19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19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00000000-0008-0000-19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19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0" name="Picture 2">
          <a:extLst>
            <a:ext uri="{FF2B5EF4-FFF2-40B4-BE49-F238E27FC236}">
              <a16:creationId xmlns:a16="http://schemas.microsoft.com/office/drawing/2014/main" id="{00000000-0008-0000-19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19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2" name="Picture 2">
          <a:extLst>
            <a:ext uri="{FF2B5EF4-FFF2-40B4-BE49-F238E27FC236}">
              <a16:creationId xmlns:a16="http://schemas.microsoft.com/office/drawing/2014/main" id="{00000000-0008-0000-19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19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00000000-0008-0000-19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19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00000000-0008-0000-19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19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8" name="Picture 2">
          <a:extLst>
            <a:ext uri="{FF2B5EF4-FFF2-40B4-BE49-F238E27FC236}">
              <a16:creationId xmlns:a16="http://schemas.microsoft.com/office/drawing/2014/main" id="{00000000-0008-0000-19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19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0" name="Picture 2">
          <a:extLst>
            <a:ext uri="{FF2B5EF4-FFF2-40B4-BE49-F238E27FC236}">
              <a16:creationId xmlns:a16="http://schemas.microsoft.com/office/drawing/2014/main" id="{00000000-0008-0000-19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19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00000000-0008-0000-1A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1A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00000000-0008-0000-1A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1A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00000000-0008-0000-1A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1A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4" name="Picture 2">
          <a:extLst>
            <a:ext uri="{FF2B5EF4-FFF2-40B4-BE49-F238E27FC236}">
              <a16:creationId xmlns:a16="http://schemas.microsoft.com/office/drawing/2014/main" id="{00000000-0008-0000-1A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1A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00000000-0008-0000-1A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1A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00000000-0008-0000-1A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1A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00000000-0008-0000-1A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1A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2" name="Picture 2">
          <a:extLst>
            <a:ext uri="{FF2B5EF4-FFF2-40B4-BE49-F238E27FC236}">
              <a16:creationId xmlns:a16="http://schemas.microsoft.com/office/drawing/2014/main" id="{00000000-0008-0000-1A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1A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4" name="Picture 2">
          <a:extLst>
            <a:ext uri="{FF2B5EF4-FFF2-40B4-BE49-F238E27FC236}">
              <a16:creationId xmlns:a16="http://schemas.microsoft.com/office/drawing/2014/main" id="{00000000-0008-0000-1A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1A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00000000-0008-0000-1A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1A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8" name="Picture 2">
          <a:extLst>
            <a:ext uri="{FF2B5EF4-FFF2-40B4-BE49-F238E27FC236}">
              <a16:creationId xmlns:a16="http://schemas.microsoft.com/office/drawing/2014/main" id="{00000000-0008-0000-1A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1A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0" name="Picture 2">
          <a:extLst>
            <a:ext uri="{FF2B5EF4-FFF2-40B4-BE49-F238E27FC236}">
              <a16:creationId xmlns:a16="http://schemas.microsoft.com/office/drawing/2014/main" id="{00000000-0008-0000-1A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1A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id="{00000000-0008-0000-1A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1A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4" name="Picture 2">
          <a:extLst>
            <a:ext uri="{FF2B5EF4-FFF2-40B4-BE49-F238E27FC236}">
              <a16:creationId xmlns:a16="http://schemas.microsoft.com/office/drawing/2014/main" id="{00000000-0008-0000-1A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1A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6" name="Picture 2">
          <a:extLst>
            <a:ext uri="{FF2B5EF4-FFF2-40B4-BE49-F238E27FC236}">
              <a16:creationId xmlns:a16="http://schemas.microsoft.com/office/drawing/2014/main" id="{00000000-0008-0000-1A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1A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8" name="Picture 2">
          <a:extLst>
            <a:ext uri="{FF2B5EF4-FFF2-40B4-BE49-F238E27FC236}">
              <a16:creationId xmlns:a16="http://schemas.microsoft.com/office/drawing/2014/main" id="{00000000-0008-0000-1A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1A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0" name="Picture 2">
          <a:extLst>
            <a:ext uri="{FF2B5EF4-FFF2-40B4-BE49-F238E27FC236}">
              <a16:creationId xmlns:a16="http://schemas.microsoft.com/office/drawing/2014/main" id="{00000000-0008-0000-1A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1A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2" name="Picture 2">
          <a:extLst>
            <a:ext uri="{FF2B5EF4-FFF2-40B4-BE49-F238E27FC236}">
              <a16:creationId xmlns:a16="http://schemas.microsoft.com/office/drawing/2014/main" id="{00000000-0008-0000-1A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1A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4" name="Picture 2">
          <a:extLst>
            <a:ext uri="{FF2B5EF4-FFF2-40B4-BE49-F238E27FC236}">
              <a16:creationId xmlns:a16="http://schemas.microsoft.com/office/drawing/2014/main" id="{00000000-0008-0000-1A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1A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00000000-0008-0000-1A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1A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00000000-0008-0000-1A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1A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00000000-0008-0000-1A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1A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2" name="Picture 2">
          <a:extLst>
            <a:ext uri="{FF2B5EF4-FFF2-40B4-BE49-F238E27FC236}">
              <a16:creationId xmlns:a16="http://schemas.microsoft.com/office/drawing/2014/main" id="{00000000-0008-0000-1A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1A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4" name="Picture 2">
          <a:extLst>
            <a:ext uri="{FF2B5EF4-FFF2-40B4-BE49-F238E27FC236}">
              <a16:creationId xmlns:a16="http://schemas.microsoft.com/office/drawing/2014/main" id="{00000000-0008-0000-1A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1A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00000000-0008-0000-1A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1A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8" name="Picture 2">
          <a:extLst>
            <a:ext uri="{FF2B5EF4-FFF2-40B4-BE49-F238E27FC236}">
              <a16:creationId xmlns:a16="http://schemas.microsoft.com/office/drawing/2014/main" id="{00000000-0008-0000-1A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1A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0" name="Picture 2">
          <a:extLst>
            <a:ext uri="{FF2B5EF4-FFF2-40B4-BE49-F238E27FC236}">
              <a16:creationId xmlns:a16="http://schemas.microsoft.com/office/drawing/2014/main" id="{00000000-0008-0000-1A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1A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00000000-0008-0000-1A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1A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4" name="Picture 2">
          <a:extLst>
            <a:ext uri="{FF2B5EF4-FFF2-40B4-BE49-F238E27FC236}">
              <a16:creationId xmlns:a16="http://schemas.microsoft.com/office/drawing/2014/main" id="{00000000-0008-0000-1A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1A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00000000-0008-0000-1A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1A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00000000-0008-0000-1A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1A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00000000-0008-0000-1A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1A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00000000-0008-0000-1A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1A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00000000-0008-0000-1A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1A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00000000-0008-0000-1A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1A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00000000-0008-0000-1A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1A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0" name="Picture 2">
          <a:extLst>
            <a:ext uri="{FF2B5EF4-FFF2-40B4-BE49-F238E27FC236}">
              <a16:creationId xmlns:a16="http://schemas.microsoft.com/office/drawing/2014/main" id="{00000000-0008-0000-1A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1A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2" name="Picture 2">
          <a:extLst>
            <a:ext uri="{FF2B5EF4-FFF2-40B4-BE49-F238E27FC236}">
              <a16:creationId xmlns:a16="http://schemas.microsoft.com/office/drawing/2014/main" id="{00000000-0008-0000-1A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1A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00000000-0008-0000-1A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1A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00000000-0008-0000-1A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1A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8" name="Picture 2">
          <a:extLst>
            <a:ext uri="{FF2B5EF4-FFF2-40B4-BE49-F238E27FC236}">
              <a16:creationId xmlns:a16="http://schemas.microsoft.com/office/drawing/2014/main" id="{00000000-0008-0000-1A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1A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0" name="Picture 2">
          <a:extLst>
            <a:ext uri="{FF2B5EF4-FFF2-40B4-BE49-F238E27FC236}">
              <a16:creationId xmlns:a16="http://schemas.microsoft.com/office/drawing/2014/main" id="{00000000-0008-0000-1A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1A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1B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1B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0000000-0008-0000-1B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1B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1B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1B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00000000-0008-0000-1B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1B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00000000-0008-0000-1B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1B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00000000-0008-0000-1B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1B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00000000-0008-0000-1B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1B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00000000-0008-0000-1B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1B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00000000-0008-0000-1B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1B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00000000-0008-0000-1B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1B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00000000-0008-0000-1B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1B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00000000-0008-0000-1B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1B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00000000-0008-0000-1B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1B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00000000-0008-0000-1B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1B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00000000-0008-0000-1B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1B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4" name="Picture 2">
          <a:extLst>
            <a:ext uri="{FF2B5EF4-FFF2-40B4-BE49-F238E27FC236}">
              <a16:creationId xmlns:a16="http://schemas.microsoft.com/office/drawing/2014/main" id="{00000000-0008-0000-1B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1B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00000000-0008-0000-1B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1B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00000000-0008-0000-1B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1B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00000000-0008-0000-1B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1B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2" name="Picture 2">
          <a:extLst>
            <a:ext uri="{FF2B5EF4-FFF2-40B4-BE49-F238E27FC236}">
              <a16:creationId xmlns:a16="http://schemas.microsoft.com/office/drawing/2014/main" id="{00000000-0008-0000-1B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1B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4" name="Picture 2">
          <a:extLst>
            <a:ext uri="{FF2B5EF4-FFF2-40B4-BE49-F238E27FC236}">
              <a16:creationId xmlns:a16="http://schemas.microsoft.com/office/drawing/2014/main" id="{00000000-0008-0000-1B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1B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00000000-0008-0000-1B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1B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8" name="Picture 2">
          <a:extLst>
            <a:ext uri="{FF2B5EF4-FFF2-40B4-BE49-F238E27FC236}">
              <a16:creationId xmlns:a16="http://schemas.microsoft.com/office/drawing/2014/main" id="{00000000-0008-0000-1B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1B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0" name="Picture 2">
          <a:extLst>
            <a:ext uri="{FF2B5EF4-FFF2-40B4-BE49-F238E27FC236}">
              <a16:creationId xmlns:a16="http://schemas.microsoft.com/office/drawing/2014/main" id="{00000000-0008-0000-1B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1B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id="{00000000-0008-0000-1B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1B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4" name="Picture 2">
          <a:extLst>
            <a:ext uri="{FF2B5EF4-FFF2-40B4-BE49-F238E27FC236}">
              <a16:creationId xmlns:a16="http://schemas.microsoft.com/office/drawing/2014/main" id="{00000000-0008-0000-1B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1B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6" name="Picture 2">
          <a:extLst>
            <a:ext uri="{FF2B5EF4-FFF2-40B4-BE49-F238E27FC236}">
              <a16:creationId xmlns:a16="http://schemas.microsoft.com/office/drawing/2014/main" id="{00000000-0008-0000-1B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1B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8" name="Picture 2">
          <a:extLst>
            <a:ext uri="{FF2B5EF4-FFF2-40B4-BE49-F238E27FC236}">
              <a16:creationId xmlns:a16="http://schemas.microsoft.com/office/drawing/2014/main" id="{00000000-0008-0000-1B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1B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0" name="Picture 2">
          <a:extLst>
            <a:ext uri="{FF2B5EF4-FFF2-40B4-BE49-F238E27FC236}">
              <a16:creationId xmlns:a16="http://schemas.microsoft.com/office/drawing/2014/main" id="{00000000-0008-0000-1B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1B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2" name="Picture 2">
          <a:extLst>
            <a:ext uri="{FF2B5EF4-FFF2-40B4-BE49-F238E27FC236}">
              <a16:creationId xmlns:a16="http://schemas.microsoft.com/office/drawing/2014/main" id="{00000000-0008-0000-1B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1B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4" name="Picture 2">
          <a:extLst>
            <a:ext uri="{FF2B5EF4-FFF2-40B4-BE49-F238E27FC236}">
              <a16:creationId xmlns:a16="http://schemas.microsoft.com/office/drawing/2014/main" id="{00000000-0008-0000-1B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1B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00000000-0008-0000-1B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1B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00000000-0008-0000-1B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1B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00000000-0008-0000-1B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1B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2" name="Picture 2">
          <a:extLst>
            <a:ext uri="{FF2B5EF4-FFF2-40B4-BE49-F238E27FC236}">
              <a16:creationId xmlns:a16="http://schemas.microsoft.com/office/drawing/2014/main" id="{00000000-0008-0000-1B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1B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4" name="Picture 2">
          <a:extLst>
            <a:ext uri="{FF2B5EF4-FFF2-40B4-BE49-F238E27FC236}">
              <a16:creationId xmlns:a16="http://schemas.microsoft.com/office/drawing/2014/main" id="{00000000-0008-0000-1B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1B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00000000-0008-0000-1B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1B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8" name="Picture 2">
          <a:extLst>
            <a:ext uri="{FF2B5EF4-FFF2-40B4-BE49-F238E27FC236}">
              <a16:creationId xmlns:a16="http://schemas.microsoft.com/office/drawing/2014/main" id="{00000000-0008-0000-1B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1B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0" name="Picture 2">
          <a:extLst>
            <a:ext uri="{FF2B5EF4-FFF2-40B4-BE49-F238E27FC236}">
              <a16:creationId xmlns:a16="http://schemas.microsoft.com/office/drawing/2014/main" id="{00000000-0008-0000-1B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1B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00000000-0008-0000-1B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1B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4" name="Picture 2">
          <a:extLst>
            <a:ext uri="{FF2B5EF4-FFF2-40B4-BE49-F238E27FC236}">
              <a16:creationId xmlns:a16="http://schemas.microsoft.com/office/drawing/2014/main" id="{00000000-0008-0000-1B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1B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00000000-0008-0000-1B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1B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00000000-0008-0000-1B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1B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00000000-0008-0000-1B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1B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00000000-0008-0000-1B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1B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00000000-0008-0000-1B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1B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00000000-0008-0000-1B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1B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00000000-0008-0000-1B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1B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0" name="Picture 2">
          <a:extLst>
            <a:ext uri="{FF2B5EF4-FFF2-40B4-BE49-F238E27FC236}">
              <a16:creationId xmlns:a16="http://schemas.microsoft.com/office/drawing/2014/main" id="{00000000-0008-0000-1B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1B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2" name="Picture 2">
          <a:extLst>
            <a:ext uri="{FF2B5EF4-FFF2-40B4-BE49-F238E27FC236}">
              <a16:creationId xmlns:a16="http://schemas.microsoft.com/office/drawing/2014/main" id="{00000000-0008-0000-1B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1B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00000000-0008-0000-1B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1B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00000000-0008-0000-1B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1B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8" name="Picture 2">
          <a:extLst>
            <a:ext uri="{FF2B5EF4-FFF2-40B4-BE49-F238E27FC236}">
              <a16:creationId xmlns:a16="http://schemas.microsoft.com/office/drawing/2014/main" id="{00000000-0008-0000-1B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1B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0" name="Picture 2">
          <a:extLst>
            <a:ext uri="{FF2B5EF4-FFF2-40B4-BE49-F238E27FC236}">
              <a16:creationId xmlns:a16="http://schemas.microsoft.com/office/drawing/2014/main" id="{00000000-0008-0000-1B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1B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1C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1C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1C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0000000-0008-0000-1C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1C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1C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1C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00000000-0008-0000-1C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1C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00000000-0008-0000-1C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1C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00000000-0008-0000-1C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1C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00000000-0008-0000-1C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1C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00000000-0008-0000-1C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1C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00000000-0008-0000-1C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1C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00000000-0008-0000-1C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1C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00000000-0008-0000-1C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1C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00000000-0008-0000-1C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1C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00000000-0008-0000-1C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1C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00000000-0008-0000-1C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1C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00000000-0008-0000-1C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1C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4" name="Picture 2">
          <a:extLst>
            <a:ext uri="{FF2B5EF4-FFF2-40B4-BE49-F238E27FC236}">
              <a16:creationId xmlns:a16="http://schemas.microsoft.com/office/drawing/2014/main" id="{00000000-0008-0000-1C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1C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00000000-0008-0000-1C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1C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00000000-0008-0000-1C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1C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00000000-0008-0000-1C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1C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2" name="Picture 2">
          <a:extLst>
            <a:ext uri="{FF2B5EF4-FFF2-40B4-BE49-F238E27FC236}">
              <a16:creationId xmlns:a16="http://schemas.microsoft.com/office/drawing/2014/main" id="{00000000-0008-0000-1C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1C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4" name="Picture 2">
          <a:extLst>
            <a:ext uri="{FF2B5EF4-FFF2-40B4-BE49-F238E27FC236}">
              <a16:creationId xmlns:a16="http://schemas.microsoft.com/office/drawing/2014/main" id="{00000000-0008-0000-1C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1C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00000000-0008-0000-1C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1C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8" name="Picture 2">
          <a:extLst>
            <a:ext uri="{FF2B5EF4-FFF2-40B4-BE49-F238E27FC236}">
              <a16:creationId xmlns:a16="http://schemas.microsoft.com/office/drawing/2014/main" id="{00000000-0008-0000-1C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1C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0" name="Picture 2">
          <a:extLst>
            <a:ext uri="{FF2B5EF4-FFF2-40B4-BE49-F238E27FC236}">
              <a16:creationId xmlns:a16="http://schemas.microsoft.com/office/drawing/2014/main" id="{00000000-0008-0000-1C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1C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id="{00000000-0008-0000-1C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1C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4" name="Picture 2">
          <a:extLst>
            <a:ext uri="{FF2B5EF4-FFF2-40B4-BE49-F238E27FC236}">
              <a16:creationId xmlns:a16="http://schemas.microsoft.com/office/drawing/2014/main" id="{00000000-0008-0000-1C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1C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6" name="Picture 2">
          <a:extLst>
            <a:ext uri="{FF2B5EF4-FFF2-40B4-BE49-F238E27FC236}">
              <a16:creationId xmlns:a16="http://schemas.microsoft.com/office/drawing/2014/main" id="{00000000-0008-0000-1C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1C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8" name="Picture 2">
          <a:extLst>
            <a:ext uri="{FF2B5EF4-FFF2-40B4-BE49-F238E27FC236}">
              <a16:creationId xmlns:a16="http://schemas.microsoft.com/office/drawing/2014/main" id="{00000000-0008-0000-1C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1C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0" name="Picture 2">
          <a:extLst>
            <a:ext uri="{FF2B5EF4-FFF2-40B4-BE49-F238E27FC236}">
              <a16:creationId xmlns:a16="http://schemas.microsoft.com/office/drawing/2014/main" id="{00000000-0008-0000-1C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1C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2" name="Picture 2">
          <a:extLst>
            <a:ext uri="{FF2B5EF4-FFF2-40B4-BE49-F238E27FC236}">
              <a16:creationId xmlns:a16="http://schemas.microsoft.com/office/drawing/2014/main" id="{00000000-0008-0000-1C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1C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4" name="Picture 2">
          <a:extLst>
            <a:ext uri="{FF2B5EF4-FFF2-40B4-BE49-F238E27FC236}">
              <a16:creationId xmlns:a16="http://schemas.microsoft.com/office/drawing/2014/main" id="{00000000-0008-0000-1C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1C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00000000-0008-0000-1C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1C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00000000-0008-0000-1C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1C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00000000-0008-0000-1C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1C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2" name="Picture 2">
          <a:extLst>
            <a:ext uri="{FF2B5EF4-FFF2-40B4-BE49-F238E27FC236}">
              <a16:creationId xmlns:a16="http://schemas.microsoft.com/office/drawing/2014/main" id="{00000000-0008-0000-1C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1C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4" name="Picture 2">
          <a:extLst>
            <a:ext uri="{FF2B5EF4-FFF2-40B4-BE49-F238E27FC236}">
              <a16:creationId xmlns:a16="http://schemas.microsoft.com/office/drawing/2014/main" id="{00000000-0008-0000-1C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1C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00000000-0008-0000-1C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1C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8" name="Picture 2">
          <a:extLst>
            <a:ext uri="{FF2B5EF4-FFF2-40B4-BE49-F238E27FC236}">
              <a16:creationId xmlns:a16="http://schemas.microsoft.com/office/drawing/2014/main" id="{00000000-0008-0000-1C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1C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0" name="Picture 2">
          <a:extLst>
            <a:ext uri="{FF2B5EF4-FFF2-40B4-BE49-F238E27FC236}">
              <a16:creationId xmlns:a16="http://schemas.microsoft.com/office/drawing/2014/main" id="{00000000-0008-0000-1C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1C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00000000-0008-0000-1C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1C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4" name="Picture 2">
          <a:extLst>
            <a:ext uri="{FF2B5EF4-FFF2-40B4-BE49-F238E27FC236}">
              <a16:creationId xmlns:a16="http://schemas.microsoft.com/office/drawing/2014/main" id="{00000000-0008-0000-1C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1C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00000000-0008-0000-1C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1C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00000000-0008-0000-1C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1C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00000000-0008-0000-1C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1C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00000000-0008-0000-1C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1C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00000000-0008-0000-1C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1C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00000000-0008-0000-1C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1C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00000000-0008-0000-1C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1C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0" name="Picture 2">
          <a:extLst>
            <a:ext uri="{FF2B5EF4-FFF2-40B4-BE49-F238E27FC236}">
              <a16:creationId xmlns:a16="http://schemas.microsoft.com/office/drawing/2014/main" id="{00000000-0008-0000-1C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1C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2" name="Picture 2">
          <a:extLst>
            <a:ext uri="{FF2B5EF4-FFF2-40B4-BE49-F238E27FC236}">
              <a16:creationId xmlns:a16="http://schemas.microsoft.com/office/drawing/2014/main" id="{00000000-0008-0000-1C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1C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00000000-0008-0000-1C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1C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00000000-0008-0000-1C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1C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8" name="Picture 2">
          <a:extLst>
            <a:ext uri="{FF2B5EF4-FFF2-40B4-BE49-F238E27FC236}">
              <a16:creationId xmlns:a16="http://schemas.microsoft.com/office/drawing/2014/main" id="{00000000-0008-0000-1C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1C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0" name="Picture 2">
          <a:extLst>
            <a:ext uri="{FF2B5EF4-FFF2-40B4-BE49-F238E27FC236}">
              <a16:creationId xmlns:a16="http://schemas.microsoft.com/office/drawing/2014/main" id="{00000000-0008-0000-1C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1C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1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1D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1D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1D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1D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0000000-0008-0000-1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1D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1D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1D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00000000-0008-0000-1D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1D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00000000-0008-0000-1D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1D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00000000-0008-0000-1D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1D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00000000-0008-0000-1D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1D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00000000-0008-0000-1D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1D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00000000-0008-0000-1D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1D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00000000-0008-0000-1D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1D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00000000-0008-0000-1D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1D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00000000-0008-0000-1D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1D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00000000-0008-0000-1D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1D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00000000-0008-0000-1D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1D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00000000-0008-0000-1D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1D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4" name="Picture 2">
          <a:extLst>
            <a:ext uri="{FF2B5EF4-FFF2-40B4-BE49-F238E27FC236}">
              <a16:creationId xmlns:a16="http://schemas.microsoft.com/office/drawing/2014/main" id="{00000000-0008-0000-1D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1D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00000000-0008-0000-1D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1D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00000000-0008-0000-1D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1D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00000000-0008-0000-1D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1D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2" name="Picture 2">
          <a:extLst>
            <a:ext uri="{FF2B5EF4-FFF2-40B4-BE49-F238E27FC236}">
              <a16:creationId xmlns:a16="http://schemas.microsoft.com/office/drawing/2014/main" id="{00000000-0008-0000-1D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1D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4" name="Picture 2">
          <a:extLst>
            <a:ext uri="{FF2B5EF4-FFF2-40B4-BE49-F238E27FC236}">
              <a16:creationId xmlns:a16="http://schemas.microsoft.com/office/drawing/2014/main" id="{00000000-0008-0000-1D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1D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00000000-0008-0000-1D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1D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8" name="Picture 2">
          <a:extLst>
            <a:ext uri="{FF2B5EF4-FFF2-40B4-BE49-F238E27FC236}">
              <a16:creationId xmlns:a16="http://schemas.microsoft.com/office/drawing/2014/main" id="{00000000-0008-0000-1D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1D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0" name="Picture 2">
          <a:extLst>
            <a:ext uri="{FF2B5EF4-FFF2-40B4-BE49-F238E27FC236}">
              <a16:creationId xmlns:a16="http://schemas.microsoft.com/office/drawing/2014/main" id="{00000000-0008-0000-1D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1D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id="{00000000-0008-0000-1D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1D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4" name="Picture 2">
          <a:extLst>
            <a:ext uri="{FF2B5EF4-FFF2-40B4-BE49-F238E27FC236}">
              <a16:creationId xmlns:a16="http://schemas.microsoft.com/office/drawing/2014/main" id="{00000000-0008-0000-1D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1D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6" name="Picture 2">
          <a:extLst>
            <a:ext uri="{FF2B5EF4-FFF2-40B4-BE49-F238E27FC236}">
              <a16:creationId xmlns:a16="http://schemas.microsoft.com/office/drawing/2014/main" id="{00000000-0008-0000-1D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1D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8" name="Picture 2">
          <a:extLst>
            <a:ext uri="{FF2B5EF4-FFF2-40B4-BE49-F238E27FC236}">
              <a16:creationId xmlns:a16="http://schemas.microsoft.com/office/drawing/2014/main" id="{00000000-0008-0000-1D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1D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0" name="Picture 2">
          <a:extLst>
            <a:ext uri="{FF2B5EF4-FFF2-40B4-BE49-F238E27FC236}">
              <a16:creationId xmlns:a16="http://schemas.microsoft.com/office/drawing/2014/main" id="{00000000-0008-0000-1D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1D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2" name="Picture 2">
          <a:extLst>
            <a:ext uri="{FF2B5EF4-FFF2-40B4-BE49-F238E27FC236}">
              <a16:creationId xmlns:a16="http://schemas.microsoft.com/office/drawing/2014/main" id="{00000000-0008-0000-1D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1D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4" name="Picture 2">
          <a:extLst>
            <a:ext uri="{FF2B5EF4-FFF2-40B4-BE49-F238E27FC236}">
              <a16:creationId xmlns:a16="http://schemas.microsoft.com/office/drawing/2014/main" id="{00000000-0008-0000-1D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1D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00000000-0008-0000-1D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1D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00000000-0008-0000-1D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1D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00000000-0008-0000-1D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1D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2" name="Picture 2">
          <a:extLst>
            <a:ext uri="{FF2B5EF4-FFF2-40B4-BE49-F238E27FC236}">
              <a16:creationId xmlns:a16="http://schemas.microsoft.com/office/drawing/2014/main" id="{00000000-0008-0000-1D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1D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4" name="Picture 2">
          <a:extLst>
            <a:ext uri="{FF2B5EF4-FFF2-40B4-BE49-F238E27FC236}">
              <a16:creationId xmlns:a16="http://schemas.microsoft.com/office/drawing/2014/main" id="{00000000-0008-0000-1D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1D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00000000-0008-0000-1D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1D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8" name="Picture 2">
          <a:extLst>
            <a:ext uri="{FF2B5EF4-FFF2-40B4-BE49-F238E27FC236}">
              <a16:creationId xmlns:a16="http://schemas.microsoft.com/office/drawing/2014/main" id="{00000000-0008-0000-1D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1D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0" name="Picture 2">
          <a:extLst>
            <a:ext uri="{FF2B5EF4-FFF2-40B4-BE49-F238E27FC236}">
              <a16:creationId xmlns:a16="http://schemas.microsoft.com/office/drawing/2014/main" id="{00000000-0008-0000-1D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1D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00000000-0008-0000-1D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1D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4" name="Picture 2">
          <a:extLst>
            <a:ext uri="{FF2B5EF4-FFF2-40B4-BE49-F238E27FC236}">
              <a16:creationId xmlns:a16="http://schemas.microsoft.com/office/drawing/2014/main" id="{00000000-0008-0000-1D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1D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00000000-0008-0000-1D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1D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00000000-0008-0000-1D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1D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00000000-0008-0000-1D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1D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00000000-0008-0000-1D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1D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00000000-0008-0000-1D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1D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00000000-0008-0000-1D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1D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00000000-0008-0000-1D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1D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0" name="Picture 2">
          <a:extLst>
            <a:ext uri="{FF2B5EF4-FFF2-40B4-BE49-F238E27FC236}">
              <a16:creationId xmlns:a16="http://schemas.microsoft.com/office/drawing/2014/main" id="{00000000-0008-0000-1D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1D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2" name="Picture 2">
          <a:extLst>
            <a:ext uri="{FF2B5EF4-FFF2-40B4-BE49-F238E27FC236}">
              <a16:creationId xmlns:a16="http://schemas.microsoft.com/office/drawing/2014/main" id="{00000000-0008-0000-1D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1D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00000000-0008-0000-1D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1D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00000000-0008-0000-1D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1D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8" name="Picture 2">
          <a:extLst>
            <a:ext uri="{FF2B5EF4-FFF2-40B4-BE49-F238E27FC236}">
              <a16:creationId xmlns:a16="http://schemas.microsoft.com/office/drawing/2014/main" id="{00000000-0008-0000-1D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1D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0" name="Picture 2">
          <a:extLst>
            <a:ext uri="{FF2B5EF4-FFF2-40B4-BE49-F238E27FC236}">
              <a16:creationId xmlns:a16="http://schemas.microsoft.com/office/drawing/2014/main" id="{00000000-0008-0000-1D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1D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1E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1E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1E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0000000-0008-0000-1E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1E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1E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1E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00000000-0008-0000-1E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1E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00000000-0008-0000-1E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1E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00000000-0008-0000-1E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1E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00000000-0008-0000-1E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1E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00000000-0008-0000-1E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1E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00000000-0008-0000-1E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1E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00000000-0008-0000-1E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1E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00000000-0008-0000-1E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1E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00000000-0008-0000-1E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1E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00000000-0008-0000-1E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1E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00000000-0008-0000-1E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1E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00000000-0008-0000-1E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1E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4" name="Picture 2">
          <a:extLst>
            <a:ext uri="{FF2B5EF4-FFF2-40B4-BE49-F238E27FC236}">
              <a16:creationId xmlns:a16="http://schemas.microsoft.com/office/drawing/2014/main" id="{00000000-0008-0000-1E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1E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00000000-0008-0000-1E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1E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00000000-0008-0000-1E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1E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00000000-0008-0000-1E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1E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2" name="Picture 2">
          <a:extLst>
            <a:ext uri="{FF2B5EF4-FFF2-40B4-BE49-F238E27FC236}">
              <a16:creationId xmlns:a16="http://schemas.microsoft.com/office/drawing/2014/main" id="{00000000-0008-0000-1E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1E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4" name="Picture 2">
          <a:extLst>
            <a:ext uri="{FF2B5EF4-FFF2-40B4-BE49-F238E27FC236}">
              <a16:creationId xmlns:a16="http://schemas.microsoft.com/office/drawing/2014/main" id="{00000000-0008-0000-1E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1E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00000000-0008-0000-1E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1E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8" name="Picture 2">
          <a:extLst>
            <a:ext uri="{FF2B5EF4-FFF2-40B4-BE49-F238E27FC236}">
              <a16:creationId xmlns:a16="http://schemas.microsoft.com/office/drawing/2014/main" id="{00000000-0008-0000-1E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1E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0" name="Picture 2">
          <a:extLst>
            <a:ext uri="{FF2B5EF4-FFF2-40B4-BE49-F238E27FC236}">
              <a16:creationId xmlns:a16="http://schemas.microsoft.com/office/drawing/2014/main" id="{00000000-0008-0000-1E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1E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id="{00000000-0008-0000-1E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1E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4" name="Picture 2">
          <a:extLst>
            <a:ext uri="{FF2B5EF4-FFF2-40B4-BE49-F238E27FC236}">
              <a16:creationId xmlns:a16="http://schemas.microsoft.com/office/drawing/2014/main" id="{00000000-0008-0000-1E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1E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6" name="Picture 2">
          <a:extLst>
            <a:ext uri="{FF2B5EF4-FFF2-40B4-BE49-F238E27FC236}">
              <a16:creationId xmlns:a16="http://schemas.microsoft.com/office/drawing/2014/main" id="{00000000-0008-0000-1E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1E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8" name="Picture 2">
          <a:extLst>
            <a:ext uri="{FF2B5EF4-FFF2-40B4-BE49-F238E27FC236}">
              <a16:creationId xmlns:a16="http://schemas.microsoft.com/office/drawing/2014/main" id="{00000000-0008-0000-1E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1E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0" name="Picture 2">
          <a:extLst>
            <a:ext uri="{FF2B5EF4-FFF2-40B4-BE49-F238E27FC236}">
              <a16:creationId xmlns:a16="http://schemas.microsoft.com/office/drawing/2014/main" id="{00000000-0008-0000-1E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1E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2" name="Picture 2">
          <a:extLst>
            <a:ext uri="{FF2B5EF4-FFF2-40B4-BE49-F238E27FC236}">
              <a16:creationId xmlns:a16="http://schemas.microsoft.com/office/drawing/2014/main" id="{00000000-0008-0000-1E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1E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4" name="Picture 2">
          <a:extLst>
            <a:ext uri="{FF2B5EF4-FFF2-40B4-BE49-F238E27FC236}">
              <a16:creationId xmlns:a16="http://schemas.microsoft.com/office/drawing/2014/main" id="{00000000-0008-0000-1E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1E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00000000-0008-0000-1E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1E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00000000-0008-0000-1E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1E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00000000-0008-0000-1E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1E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2" name="Picture 2">
          <a:extLst>
            <a:ext uri="{FF2B5EF4-FFF2-40B4-BE49-F238E27FC236}">
              <a16:creationId xmlns:a16="http://schemas.microsoft.com/office/drawing/2014/main" id="{00000000-0008-0000-1E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1E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4" name="Picture 2">
          <a:extLst>
            <a:ext uri="{FF2B5EF4-FFF2-40B4-BE49-F238E27FC236}">
              <a16:creationId xmlns:a16="http://schemas.microsoft.com/office/drawing/2014/main" id="{00000000-0008-0000-1E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1E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00000000-0008-0000-1E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1E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8" name="Picture 2">
          <a:extLst>
            <a:ext uri="{FF2B5EF4-FFF2-40B4-BE49-F238E27FC236}">
              <a16:creationId xmlns:a16="http://schemas.microsoft.com/office/drawing/2014/main" id="{00000000-0008-0000-1E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1E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0" name="Picture 2">
          <a:extLst>
            <a:ext uri="{FF2B5EF4-FFF2-40B4-BE49-F238E27FC236}">
              <a16:creationId xmlns:a16="http://schemas.microsoft.com/office/drawing/2014/main" id="{00000000-0008-0000-1E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1E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00000000-0008-0000-1E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1E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4" name="Picture 2">
          <a:extLst>
            <a:ext uri="{FF2B5EF4-FFF2-40B4-BE49-F238E27FC236}">
              <a16:creationId xmlns:a16="http://schemas.microsoft.com/office/drawing/2014/main" id="{00000000-0008-0000-1E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1E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00000000-0008-0000-1E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1E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00000000-0008-0000-1E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1E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00000000-0008-0000-1E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1E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00000000-0008-0000-1E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1E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00000000-0008-0000-1E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1E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00000000-0008-0000-1E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1E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00000000-0008-0000-1E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1E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0" name="Picture 2">
          <a:extLst>
            <a:ext uri="{FF2B5EF4-FFF2-40B4-BE49-F238E27FC236}">
              <a16:creationId xmlns:a16="http://schemas.microsoft.com/office/drawing/2014/main" id="{00000000-0008-0000-1E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1E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2" name="Picture 2">
          <a:extLst>
            <a:ext uri="{FF2B5EF4-FFF2-40B4-BE49-F238E27FC236}">
              <a16:creationId xmlns:a16="http://schemas.microsoft.com/office/drawing/2014/main" id="{00000000-0008-0000-1E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1E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00000000-0008-0000-1E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1E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00000000-0008-0000-1E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1E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8" name="Picture 2">
          <a:extLst>
            <a:ext uri="{FF2B5EF4-FFF2-40B4-BE49-F238E27FC236}">
              <a16:creationId xmlns:a16="http://schemas.microsoft.com/office/drawing/2014/main" id="{00000000-0008-0000-1E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1E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0" name="Picture 2">
          <a:extLst>
            <a:ext uri="{FF2B5EF4-FFF2-40B4-BE49-F238E27FC236}">
              <a16:creationId xmlns:a16="http://schemas.microsoft.com/office/drawing/2014/main" id="{00000000-0008-0000-1E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1E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1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1F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F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F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1F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1F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1F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1F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1F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0000000-0008-0000-1F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1F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1F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1F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00000000-0008-0000-1F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1F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00000000-0008-0000-1F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1F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00000000-0008-0000-1F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1F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00000000-0008-0000-1F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1F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00000000-0008-0000-1F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1F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00000000-0008-0000-1F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1F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00000000-0008-0000-1F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1F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00000000-0008-0000-1F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1F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00000000-0008-0000-1F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1F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00000000-0008-0000-1F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1F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00000000-0008-0000-1F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1F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00000000-0008-0000-1F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1F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4" name="Picture 2">
          <a:extLst>
            <a:ext uri="{FF2B5EF4-FFF2-40B4-BE49-F238E27FC236}">
              <a16:creationId xmlns:a16="http://schemas.microsoft.com/office/drawing/2014/main" id="{00000000-0008-0000-1F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1F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00000000-0008-0000-1F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1F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00000000-0008-0000-1F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1F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00000000-0008-0000-1F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1F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2" name="Picture 2">
          <a:extLst>
            <a:ext uri="{FF2B5EF4-FFF2-40B4-BE49-F238E27FC236}">
              <a16:creationId xmlns:a16="http://schemas.microsoft.com/office/drawing/2014/main" id="{00000000-0008-0000-1F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1F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4" name="Picture 2">
          <a:extLst>
            <a:ext uri="{FF2B5EF4-FFF2-40B4-BE49-F238E27FC236}">
              <a16:creationId xmlns:a16="http://schemas.microsoft.com/office/drawing/2014/main" id="{00000000-0008-0000-1F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1F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00000000-0008-0000-1F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1F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8" name="Picture 2">
          <a:extLst>
            <a:ext uri="{FF2B5EF4-FFF2-40B4-BE49-F238E27FC236}">
              <a16:creationId xmlns:a16="http://schemas.microsoft.com/office/drawing/2014/main" id="{00000000-0008-0000-1F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1F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0" name="Picture 2">
          <a:extLst>
            <a:ext uri="{FF2B5EF4-FFF2-40B4-BE49-F238E27FC236}">
              <a16:creationId xmlns:a16="http://schemas.microsoft.com/office/drawing/2014/main" id="{00000000-0008-0000-1F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1F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id="{00000000-0008-0000-1F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1F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4" name="Picture 2">
          <a:extLst>
            <a:ext uri="{FF2B5EF4-FFF2-40B4-BE49-F238E27FC236}">
              <a16:creationId xmlns:a16="http://schemas.microsoft.com/office/drawing/2014/main" id="{00000000-0008-0000-1F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1F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6" name="Picture 2">
          <a:extLst>
            <a:ext uri="{FF2B5EF4-FFF2-40B4-BE49-F238E27FC236}">
              <a16:creationId xmlns:a16="http://schemas.microsoft.com/office/drawing/2014/main" id="{00000000-0008-0000-1F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1F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8" name="Picture 2">
          <a:extLst>
            <a:ext uri="{FF2B5EF4-FFF2-40B4-BE49-F238E27FC236}">
              <a16:creationId xmlns:a16="http://schemas.microsoft.com/office/drawing/2014/main" id="{00000000-0008-0000-1F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1F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0" name="Picture 2">
          <a:extLst>
            <a:ext uri="{FF2B5EF4-FFF2-40B4-BE49-F238E27FC236}">
              <a16:creationId xmlns:a16="http://schemas.microsoft.com/office/drawing/2014/main" id="{00000000-0008-0000-1F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1F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2" name="Picture 2">
          <a:extLst>
            <a:ext uri="{FF2B5EF4-FFF2-40B4-BE49-F238E27FC236}">
              <a16:creationId xmlns:a16="http://schemas.microsoft.com/office/drawing/2014/main" id="{00000000-0008-0000-1F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1F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4" name="Picture 2">
          <a:extLst>
            <a:ext uri="{FF2B5EF4-FFF2-40B4-BE49-F238E27FC236}">
              <a16:creationId xmlns:a16="http://schemas.microsoft.com/office/drawing/2014/main" id="{00000000-0008-0000-1F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1F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00000000-0008-0000-1F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1F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00000000-0008-0000-1F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1F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00000000-0008-0000-1F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1F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2" name="Picture 2">
          <a:extLst>
            <a:ext uri="{FF2B5EF4-FFF2-40B4-BE49-F238E27FC236}">
              <a16:creationId xmlns:a16="http://schemas.microsoft.com/office/drawing/2014/main" id="{00000000-0008-0000-1F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1F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4" name="Picture 2">
          <a:extLst>
            <a:ext uri="{FF2B5EF4-FFF2-40B4-BE49-F238E27FC236}">
              <a16:creationId xmlns:a16="http://schemas.microsoft.com/office/drawing/2014/main" id="{00000000-0008-0000-1F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1F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00000000-0008-0000-1F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1F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8" name="Picture 2">
          <a:extLst>
            <a:ext uri="{FF2B5EF4-FFF2-40B4-BE49-F238E27FC236}">
              <a16:creationId xmlns:a16="http://schemas.microsoft.com/office/drawing/2014/main" id="{00000000-0008-0000-1F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1F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0" name="Picture 2">
          <a:extLst>
            <a:ext uri="{FF2B5EF4-FFF2-40B4-BE49-F238E27FC236}">
              <a16:creationId xmlns:a16="http://schemas.microsoft.com/office/drawing/2014/main" id="{00000000-0008-0000-1F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1F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00000000-0008-0000-1F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1F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4" name="Picture 2">
          <a:extLst>
            <a:ext uri="{FF2B5EF4-FFF2-40B4-BE49-F238E27FC236}">
              <a16:creationId xmlns:a16="http://schemas.microsoft.com/office/drawing/2014/main" id="{00000000-0008-0000-1F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1F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00000000-0008-0000-1F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1F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00000000-0008-0000-1F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1F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00000000-0008-0000-1F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1F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00000000-0008-0000-1F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1F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00000000-0008-0000-1F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1F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00000000-0008-0000-1F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1F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00000000-0008-0000-1F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1F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0" name="Picture 2">
          <a:extLst>
            <a:ext uri="{FF2B5EF4-FFF2-40B4-BE49-F238E27FC236}">
              <a16:creationId xmlns:a16="http://schemas.microsoft.com/office/drawing/2014/main" id="{00000000-0008-0000-1F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1F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2" name="Picture 2">
          <a:extLst>
            <a:ext uri="{FF2B5EF4-FFF2-40B4-BE49-F238E27FC236}">
              <a16:creationId xmlns:a16="http://schemas.microsoft.com/office/drawing/2014/main" id="{00000000-0008-0000-1F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1F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00000000-0008-0000-1F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1F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00000000-0008-0000-1F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1F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8" name="Picture 2">
          <a:extLst>
            <a:ext uri="{FF2B5EF4-FFF2-40B4-BE49-F238E27FC236}">
              <a16:creationId xmlns:a16="http://schemas.microsoft.com/office/drawing/2014/main" id="{00000000-0008-0000-1F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1F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0" name="Picture 2">
          <a:extLst>
            <a:ext uri="{FF2B5EF4-FFF2-40B4-BE49-F238E27FC236}">
              <a16:creationId xmlns:a16="http://schemas.microsoft.com/office/drawing/2014/main" id="{00000000-0008-0000-1F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1F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2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2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2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2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2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0000000-0008-0000-2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2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2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2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00000000-0008-0000-2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2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00000000-0008-0000-2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2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00000000-0008-0000-2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2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00000000-0008-0000-2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2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00000000-0008-0000-2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2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00000000-0008-0000-2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2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00000000-0008-0000-2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2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00000000-0008-0000-2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2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00000000-0008-0000-2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2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00000000-0008-0000-2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2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00000000-0008-0000-2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2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00000000-0008-0000-2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2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4" name="Picture 2">
          <a:extLst>
            <a:ext uri="{FF2B5EF4-FFF2-40B4-BE49-F238E27FC236}">
              <a16:creationId xmlns:a16="http://schemas.microsoft.com/office/drawing/2014/main" id="{00000000-0008-0000-2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2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00000000-0008-0000-2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2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00000000-0008-0000-2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2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00000000-0008-0000-2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2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2" name="Picture 2">
          <a:extLst>
            <a:ext uri="{FF2B5EF4-FFF2-40B4-BE49-F238E27FC236}">
              <a16:creationId xmlns:a16="http://schemas.microsoft.com/office/drawing/2014/main" id="{00000000-0008-0000-2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2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4" name="Picture 2">
          <a:extLst>
            <a:ext uri="{FF2B5EF4-FFF2-40B4-BE49-F238E27FC236}">
              <a16:creationId xmlns:a16="http://schemas.microsoft.com/office/drawing/2014/main" id="{00000000-0008-0000-2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2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00000000-0008-0000-2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2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8" name="Picture 2">
          <a:extLst>
            <a:ext uri="{FF2B5EF4-FFF2-40B4-BE49-F238E27FC236}">
              <a16:creationId xmlns:a16="http://schemas.microsoft.com/office/drawing/2014/main" id="{00000000-0008-0000-2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2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0" name="Picture 2">
          <a:extLst>
            <a:ext uri="{FF2B5EF4-FFF2-40B4-BE49-F238E27FC236}">
              <a16:creationId xmlns:a16="http://schemas.microsoft.com/office/drawing/2014/main" id="{00000000-0008-0000-2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2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id="{00000000-0008-0000-2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2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4" name="Picture 2">
          <a:extLst>
            <a:ext uri="{FF2B5EF4-FFF2-40B4-BE49-F238E27FC236}">
              <a16:creationId xmlns:a16="http://schemas.microsoft.com/office/drawing/2014/main" id="{00000000-0008-0000-2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2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6" name="Picture 2">
          <a:extLst>
            <a:ext uri="{FF2B5EF4-FFF2-40B4-BE49-F238E27FC236}">
              <a16:creationId xmlns:a16="http://schemas.microsoft.com/office/drawing/2014/main" id="{00000000-0008-0000-2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2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8" name="Picture 2">
          <a:extLst>
            <a:ext uri="{FF2B5EF4-FFF2-40B4-BE49-F238E27FC236}">
              <a16:creationId xmlns:a16="http://schemas.microsoft.com/office/drawing/2014/main" id="{00000000-0008-0000-2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2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0" name="Picture 2">
          <a:extLst>
            <a:ext uri="{FF2B5EF4-FFF2-40B4-BE49-F238E27FC236}">
              <a16:creationId xmlns:a16="http://schemas.microsoft.com/office/drawing/2014/main" id="{00000000-0008-0000-2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2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2" name="Picture 2">
          <a:extLst>
            <a:ext uri="{FF2B5EF4-FFF2-40B4-BE49-F238E27FC236}">
              <a16:creationId xmlns:a16="http://schemas.microsoft.com/office/drawing/2014/main" id="{00000000-0008-0000-2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2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4" name="Picture 2">
          <a:extLst>
            <a:ext uri="{FF2B5EF4-FFF2-40B4-BE49-F238E27FC236}">
              <a16:creationId xmlns:a16="http://schemas.microsoft.com/office/drawing/2014/main" id="{00000000-0008-0000-2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2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00000000-0008-0000-2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2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00000000-0008-0000-2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2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00000000-0008-0000-2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2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2" name="Picture 2">
          <a:extLst>
            <a:ext uri="{FF2B5EF4-FFF2-40B4-BE49-F238E27FC236}">
              <a16:creationId xmlns:a16="http://schemas.microsoft.com/office/drawing/2014/main" id="{00000000-0008-0000-2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2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4" name="Picture 2">
          <a:extLst>
            <a:ext uri="{FF2B5EF4-FFF2-40B4-BE49-F238E27FC236}">
              <a16:creationId xmlns:a16="http://schemas.microsoft.com/office/drawing/2014/main" id="{00000000-0008-0000-2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2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00000000-0008-0000-2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2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8" name="Picture 2">
          <a:extLst>
            <a:ext uri="{FF2B5EF4-FFF2-40B4-BE49-F238E27FC236}">
              <a16:creationId xmlns:a16="http://schemas.microsoft.com/office/drawing/2014/main" id="{00000000-0008-0000-2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2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0" name="Picture 2">
          <a:extLst>
            <a:ext uri="{FF2B5EF4-FFF2-40B4-BE49-F238E27FC236}">
              <a16:creationId xmlns:a16="http://schemas.microsoft.com/office/drawing/2014/main" id="{00000000-0008-0000-2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2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00000000-0008-0000-2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2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4" name="Picture 2">
          <a:extLst>
            <a:ext uri="{FF2B5EF4-FFF2-40B4-BE49-F238E27FC236}">
              <a16:creationId xmlns:a16="http://schemas.microsoft.com/office/drawing/2014/main" id="{00000000-0008-0000-2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2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00000000-0008-0000-2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2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00000000-0008-0000-2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2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00000000-0008-0000-2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2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00000000-0008-0000-2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2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00000000-0008-0000-2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2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00000000-0008-0000-2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2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00000000-0008-0000-2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2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0" name="Picture 2">
          <a:extLst>
            <a:ext uri="{FF2B5EF4-FFF2-40B4-BE49-F238E27FC236}">
              <a16:creationId xmlns:a16="http://schemas.microsoft.com/office/drawing/2014/main" id="{00000000-0008-0000-2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2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2" name="Picture 2">
          <a:extLst>
            <a:ext uri="{FF2B5EF4-FFF2-40B4-BE49-F238E27FC236}">
              <a16:creationId xmlns:a16="http://schemas.microsoft.com/office/drawing/2014/main" id="{00000000-0008-0000-2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2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00000000-0008-0000-2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2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00000000-0008-0000-2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2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8" name="Picture 2">
          <a:extLst>
            <a:ext uri="{FF2B5EF4-FFF2-40B4-BE49-F238E27FC236}">
              <a16:creationId xmlns:a16="http://schemas.microsoft.com/office/drawing/2014/main" id="{00000000-0008-0000-2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2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0" name="Picture 2">
          <a:extLst>
            <a:ext uri="{FF2B5EF4-FFF2-40B4-BE49-F238E27FC236}">
              <a16:creationId xmlns:a16="http://schemas.microsoft.com/office/drawing/2014/main" id="{00000000-0008-0000-2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2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2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2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2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2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2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2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2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0000000-0008-0000-2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2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2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2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00000000-0008-0000-2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2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00000000-0008-0000-2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2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00000000-0008-0000-2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2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00000000-0008-0000-2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2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00000000-0008-0000-2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2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00000000-0008-0000-2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2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00000000-0008-0000-2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2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00000000-0008-0000-2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2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00000000-0008-0000-2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2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00000000-0008-0000-2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2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00000000-0008-0000-2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2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00000000-0008-0000-2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2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4" name="Picture 2">
          <a:extLst>
            <a:ext uri="{FF2B5EF4-FFF2-40B4-BE49-F238E27FC236}">
              <a16:creationId xmlns:a16="http://schemas.microsoft.com/office/drawing/2014/main" id="{00000000-0008-0000-2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2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00000000-0008-0000-2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2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00000000-0008-0000-2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2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00000000-0008-0000-2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2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2" name="Picture 2">
          <a:extLst>
            <a:ext uri="{FF2B5EF4-FFF2-40B4-BE49-F238E27FC236}">
              <a16:creationId xmlns:a16="http://schemas.microsoft.com/office/drawing/2014/main" id="{00000000-0008-0000-2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2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4" name="Picture 2">
          <a:extLst>
            <a:ext uri="{FF2B5EF4-FFF2-40B4-BE49-F238E27FC236}">
              <a16:creationId xmlns:a16="http://schemas.microsoft.com/office/drawing/2014/main" id="{00000000-0008-0000-2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2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00000000-0008-0000-2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2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8" name="Picture 2">
          <a:extLst>
            <a:ext uri="{FF2B5EF4-FFF2-40B4-BE49-F238E27FC236}">
              <a16:creationId xmlns:a16="http://schemas.microsoft.com/office/drawing/2014/main" id="{00000000-0008-0000-2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2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0" name="Picture 2">
          <a:extLst>
            <a:ext uri="{FF2B5EF4-FFF2-40B4-BE49-F238E27FC236}">
              <a16:creationId xmlns:a16="http://schemas.microsoft.com/office/drawing/2014/main" id="{00000000-0008-0000-2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2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id="{00000000-0008-0000-2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2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4" name="Picture 2">
          <a:extLst>
            <a:ext uri="{FF2B5EF4-FFF2-40B4-BE49-F238E27FC236}">
              <a16:creationId xmlns:a16="http://schemas.microsoft.com/office/drawing/2014/main" id="{00000000-0008-0000-2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2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6" name="Picture 2">
          <a:extLst>
            <a:ext uri="{FF2B5EF4-FFF2-40B4-BE49-F238E27FC236}">
              <a16:creationId xmlns:a16="http://schemas.microsoft.com/office/drawing/2014/main" id="{00000000-0008-0000-2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2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8" name="Picture 2">
          <a:extLst>
            <a:ext uri="{FF2B5EF4-FFF2-40B4-BE49-F238E27FC236}">
              <a16:creationId xmlns:a16="http://schemas.microsoft.com/office/drawing/2014/main" id="{00000000-0008-0000-2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2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0" name="Picture 2">
          <a:extLst>
            <a:ext uri="{FF2B5EF4-FFF2-40B4-BE49-F238E27FC236}">
              <a16:creationId xmlns:a16="http://schemas.microsoft.com/office/drawing/2014/main" id="{00000000-0008-0000-2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2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2" name="Picture 2">
          <a:extLst>
            <a:ext uri="{FF2B5EF4-FFF2-40B4-BE49-F238E27FC236}">
              <a16:creationId xmlns:a16="http://schemas.microsoft.com/office/drawing/2014/main" id="{00000000-0008-0000-2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2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4" name="Picture 2">
          <a:extLst>
            <a:ext uri="{FF2B5EF4-FFF2-40B4-BE49-F238E27FC236}">
              <a16:creationId xmlns:a16="http://schemas.microsoft.com/office/drawing/2014/main" id="{00000000-0008-0000-2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2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00000000-0008-0000-2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2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00000000-0008-0000-2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2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00000000-0008-0000-2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2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2" name="Picture 2">
          <a:extLst>
            <a:ext uri="{FF2B5EF4-FFF2-40B4-BE49-F238E27FC236}">
              <a16:creationId xmlns:a16="http://schemas.microsoft.com/office/drawing/2014/main" id="{00000000-0008-0000-2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2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4" name="Picture 2">
          <a:extLst>
            <a:ext uri="{FF2B5EF4-FFF2-40B4-BE49-F238E27FC236}">
              <a16:creationId xmlns:a16="http://schemas.microsoft.com/office/drawing/2014/main" id="{00000000-0008-0000-2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2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00000000-0008-0000-2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2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8" name="Picture 2">
          <a:extLst>
            <a:ext uri="{FF2B5EF4-FFF2-40B4-BE49-F238E27FC236}">
              <a16:creationId xmlns:a16="http://schemas.microsoft.com/office/drawing/2014/main" id="{00000000-0008-0000-2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2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0" name="Picture 2">
          <a:extLst>
            <a:ext uri="{FF2B5EF4-FFF2-40B4-BE49-F238E27FC236}">
              <a16:creationId xmlns:a16="http://schemas.microsoft.com/office/drawing/2014/main" id="{00000000-0008-0000-2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2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00000000-0008-0000-2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2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4" name="Picture 2">
          <a:extLst>
            <a:ext uri="{FF2B5EF4-FFF2-40B4-BE49-F238E27FC236}">
              <a16:creationId xmlns:a16="http://schemas.microsoft.com/office/drawing/2014/main" id="{00000000-0008-0000-2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2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00000000-0008-0000-2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2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00000000-0008-0000-2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2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00000000-0008-0000-2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2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00000000-0008-0000-2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2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00000000-0008-0000-2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2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00000000-0008-0000-2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2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00000000-0008-0000-2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2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0" name="Picture 2">
          <a:extLst>
            <a:ext uri="{FF2B5EF4-FFF2-40B4-BE49-F238E27FC236}">
              <a16:creationId xmlns:a16="http://schemas.microsoft.com/office/drawing/2014/main" id="{00000000-0008-0000-2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2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2" name="Picture 2">
          <a:extLst>
            <a:ext uri="{FF2B5EF4-FFF2-40B4-BE49-F238E27FC236}">
              <a16:creationId xmlns:a16="http://schemas.microsoft.com/office/drawing/2014/main" id="{00000000-0008-0000-2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2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00000000-0008-0000-2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2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00000000-0008-0000-2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2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8" name="Picture 2">
          <a:extLst>
            <a:ext uri="{FF2B5EF4-FFF2-40B4-BE49-F238E27FC236}">
              <a16:creationId xmlns:a16="http://schemas.microsoft.com/office/drawing/2014/main" id="{00000000-0008-0000-2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2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0" name="Picture 2">
          <a:extLst>
            <a:ext uri="{FF2B5EF4-FFF2-40B4-BE49-F238E27FC236}">
              <a16:creationId xmlns:a16="http://schemas.microsoft.com/office/drawing/2014/main" id="{00000000-0008-0000-2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2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2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2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2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2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2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2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2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2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2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0000000-0008-0000-2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2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2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2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00000000-0008-0000-2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2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00000000-0008-0000-2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2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00000000-0008-0000-2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2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00000000-0008-0000-2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2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00000000-0008-0000-2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2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00000000-0008-0000-2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2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00000000-0008-0000-2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2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00000000-0008-0000-2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2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00000000-0008-0000-2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2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00000000-0008-0000-2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2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00000000-0008-0000-2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22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00000000-0008-0000-2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2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4" name="Picture 2">
          <a:extLst>
            <a:ext uri="{FF2B5EF4-FFF2-40B4-BE49-F238E27FC236}">
              <a16:creationId xmlns:a16="http://schemas.microsoft.com/office/drawing/2014/main" id="{00000000-0008-0000-2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22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00000000-0008-0000-2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22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00000000-0008-0000-22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22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00000000-0008-0000-2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22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2" name="Picture 2">
          <a:extLst>
            <a:ext uri="{FF2B5EF4-FFF2-40B4-BE49-F238E27FC236}">
              <a16:creationId xmlns:a16="http://schemas.microsoft.com/office/drawing/2014/main" id="{00000000-0008-0000-2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22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4" name="Picture 2">
          <a:extLst>
            <a:ext uri="{FF2B5EF4-FFF2-40B4-BE49-F238E27FC236}">
              <a16:creationId xmlns:a16="http://schemas.microsoft.com/office/drawing/2014/main" id="{00000000-0008-0000-22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22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00000000-0008-0000-22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22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8" name="Picture 2">
          <a:extLst>
            <a:ext uri="{FF2B5EF4-FFF2-40B4-BE49-F238E27FC236}">
              <a16:creationId xmlns:a16="http://schemas.microsoft.com/office/drawing/2014/main" id="{00000000-0008-0000-2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22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0" name="Picture 2">
          <a:extLst>
            <a:ext uri="{FF2B5EF4-FFF2-40B4-BE49-F238E27FC236}">
              <a16:creationId xmlns:a16="http://schemas.microsoft.com/office/drawing/2014/main" id="{00000000-0008-0000-22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22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id="{00000000-0008-0000-22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22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4" name="Picture 2">
          <a:extLst>
            <a:ext uri="{FF2B5EF4-FFF2-40B4-BE49-F238E27FC236}">
              <a16:creationId xmlns:a16="http://schemas.microsoft.com/office/drawing/2014/main" id="{00000000-0008-0000-22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22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6" name="Picture 2">
          <a:extLst>
            <a:ext uri="{FF2B5EF4-FFF2-40B4-BE49-F238E27FC236}">
              <a16:creationId xmlns:a16="http://schemas.microsoft.com/office/drawing/2014/main" id="{00000000-0008-0000-22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22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8" name="Picture 2">
          <a:extLst>
            <a:ext uri="{FF2B5EF4-FFF2-40B4-BE49-F238E27FC236}">
              <a16:creationId xmlns:a16="http://schemas.microsoft.com/office/drawing/2014/main" id="{00000000-0008-0000-22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22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0" name="Picture 2">
          <a:extLst>
            <a:ext uri="{FF2B5EF4-FFF2-40B4-BE49-F238E27FC236}">
              <a16:creationId xmlns:a16="http://schemas.microsoft.com/office/drawing/2014/main" id="{00000000-0008-0000-22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22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2" name="Picture 2">
          <a:extLst>
            <a:ext uri="{FF2B5EF4-FFF2-40B4-BE49-F238E27FC236}">
              <a16:creationId xmlns:a16="http://schemas.microsoft.com/office/drawing/2014/main" id="{00000000-0008-0000-22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22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4" name="Picture 2">
          <a:extLst>
            <a:ext uri="{FF2B5EF4-FFF2-40B4-BE49-F238E27FC236}">
              <a16:creationId xmlns:a16="http://schemas.microsoft.com/office/drawing/2014/main" id="{00000000-0008-0000-22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22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00000000-0008-0000-22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22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00000000-0008-0000-22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22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00000000-0008-0000-22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22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2" name="Picture 2">
          <a:extLst>
            <a:ext uri="{FF2B5EF4-FFF2-40B4-BE49-F238E27FC236}">
              <a16:creationId xmlns:a16="http://schemas.microsoft.com/office/drawing/2014/main" id="{00000000-0008-0000-22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22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4" name="Picture 2">
          <a:extLst>
            <a:ext uri="{FF2B5EF4-FFF2-40B4-BE49-F238E27FC236}">
              <a16:creationId xmlns:a16="http://schemas.microsoft.com/office/drawing/2014/main" id="{00000000-0008-0000-22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22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00000000-0008-0000-22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22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8" name="Picture 2">
          <a:extLst>
            <a:ext uri="{FF2B5EF4-FFF2-40B4-BE49-F238E27FC236}">
              <a16:creationId xmlns:a16="http://schemas.microsoft.com/office/drawing/2014/main" id="{00000000-0008-0000-22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22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0" name="Picture 2">
          <a:extLst>
            <a:ext uri="{FF2B5EF4-FFF2-40B4-BE49-F238E27FC236}">
              <a16:creationId xmlns:a16="http://schemas.microsoft.com/office/drawing/2014/main" id="{00000000-0008-0000-22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22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00000000-0008-0000-22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22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4" name="Picture 2">
          <a:extLst>
            <a:ext uri="{FF2B5EF4-FFF2-40B4-BE49-F238E27FC236}">
              <a16:creationId xmlns:a16="http://schemas.microsoft.com/office/drawing/2014/main" id="{00000000-0008-0000-22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22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00000000-0008-0000-22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22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00000000-0008-0000-22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22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00000000-0008-0000-22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22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00000000-0008-0000-22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22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00000000-0008-0000-22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22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00000000-0008-0000-2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2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00000000-0008-0000-2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2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0" name="Picture 2">
          <a:extLst>
            <a:ext uri="{FF2B5EF4-FFF2-40B4-BE49-F238E27FC236}">
              <a16:creationId xmlns:a16="http://schemas.microsoft.com/office/drawing/2014/main" id="{00000000-0008-0000-2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2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2" name="Picture 2">
          <a:extLst>
            <a:ext uri="{FF2B5EF4-FFF2-40B4-BE49-F238E27FC236}">
              <a16:creationId xmlns:a16="http://schemas.microsoft.com/office/drawing/2014/main" id="{00000000-0008-0000-2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2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00000000-0008-0000-2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2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00000000-0008-0000-2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2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8" name="Picture 2">
          <a:extLst>
            <a:ext uri="{FF2B5EF4-FFF2-40B4-BE49-F238E27FC236}">
              <a16:creationId xmlns:a16="http://schemas.microsoft.com/office/drawing/2014/main" id="{00000000-0008-0000-2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2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0" name="Picture 2">
          <a:extLst>
            <a:ext uri="{FF2B5EF4-FFF2-40B4-BE49-F238E27FC236}">
              <a16:creationId xmlns:a16="http://schemas.microsoft.com/office/drawing/2014/main" id="{00000000-0008-0000-2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2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2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2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2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2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2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2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2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2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2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0000000-0008-0000-2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2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2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23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00000000-0008-0000-23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23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00000000-0008-0000-23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23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00000000-0008-0000-23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23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00000000-0008-0000-23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23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00000000-0008-0000-2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23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00000000-0008-0000-23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23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00000000-0008-0000-23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23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00000000-0008-0000-23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23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00000000-0008-0000-23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23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00000000-0008-0000-23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23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00000000-0008-0000-23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23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00000000-0008-0000-23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23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4" name="Picture 2">
          <a:extLst>
            <a:ext uri="{FF2B5EF4-FFF2-40B4-BE49-F238E27FC236}">
              <a16:creationId xmlns:a16="http://schemas.microsoft.com/office/drawing/2014/main" id="{00000000-0008-0000-23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23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00000000-0008-0000-23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23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00000000-0008-0000-23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23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00000000-0008-0000-23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23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2" name="Picture 2">
          <a:extLst>
            <a:ext uri="{FF2B5EF4-FFF2-40B4-BE49-F238E27FC236}">
              <a16:creationId xmlns:a16="http://schemas.microsoft.com/office/drawing/2014/main" id="{00000000-0008-0000-23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23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4" name="Picture 2">
          <a:extLst>
            <a:ext uri="{FF2B5EF4-FFF2-40B4-BE49-F238E27FC236}">
              <a16:creationId xmlns:a16="http://schemas.microsoft.com/office/drawing/2014/main" id="{00000000-0008-0000-23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23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00000000-0008-0000-23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23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8" name="Picture 2">
          <a:extLst>
            <a:ext uri="{FF2B5EF4-FFF2-40B4-BE49-F238E27FC236}">
              <a16:creationId xmlns:a16="http://schemas.microsoft.com/office/drawing/2014/main" id="{00000000-0008-0000-23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23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0" name="Picture 2">
          <a:extLst>
            <a:ext uri="{FF2B5EF4-FFF2-40B4-BE49-F238E27FC236}">
              <a16:creationId xmlns:a16="http://schemas.microsoft.com/office/drawing/2014/main" id="{00000000-0008-0000-23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23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id="{00000000-0008-0000-23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23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4" name="Picture 2">
          <a:extLst>
            <a:ext uri="{FF2B5EF4-FFF2-40B4-BE49-F238E27FC236}">
              <a16:creationId xmlns:a16="http://schemas.microsoft.com/office/drawing/2014/main" id="{00000000-0008-0000-23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23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6" name="Picture 2">
          <a:extLst>
            <a:ext uri="{FF2B5EF4-FFF2-40B4-BE49-F238E27FC236}">
              <a16:creationId xmlns:a16="http://schemas.microsoft.com/office/drawing/2014/main" id="{00000000-0008-0000-23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23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8" name="Picture 2">
          <a:extLst>
            <a:ext uri="{FF2B5EF4-FFF2-40B4-BE49-F238E27FC236}">
              <a16:creationId xmlns:a16="http://schemas.microsoft.com/office/drawing/2014/main" id="{00000000-0008-0000-23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23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0" name="Picture 2">
          <a:extLst>
            <a:ext uri="{FF2B5EF4-FFF2-40B4-BE49-F238E27FC236}">
              <a16:creationId xmlns:a16="http://schemas.microsoft.com/office/drawing/2014/main" id="{00000000-0008-0000-23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23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2" name="Picture 2">
          <a:extLst>
            <a:ext uri="{FF2B5EF4-FFF2-40B4-BE49-F238E27FC236}">
              <a16:creationId xmlns:a16="http://schemas.microsoft.com/office/drawing/2014/main" id="{00000000-0008-0000-23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23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4" name="Picture 2">
          <a:extLst>
            <a:ext uri="{FF2B5EF4-FFF2-40B4-BE49-F238E27FC236}">
              <a16:creationId xmlns:a16="http://schemas.microsoft.com/office/drawing/2014/main" id="{00000000-0008-0000-23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23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00000000-0008-0000-23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23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00000000-0008-0000-23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23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00000000-0008-0000-23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23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2" name="Picture 2">
          <a:extLst>
            <a:ext uri="{FF2B5EF4-FFF2-40B4-BE49-F238E27FC236}">
              <a16:creationId xmlns:a16="http://schemas.microsoft.com/office/drawing/2014/main" id="{00000000-0008-0000-23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23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4" name="Picture 2">
          <a:extLst>
            <a:ext uri="{FF2B5EF4-FFF2-40B4-BE49-F238E27FC236}">
              <a16:creationId xmlns:a16="http://schemas.microsoft.com/office/drawing/2014/main" id="{00000000-0008-0000-23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23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00000000-0008-0000-23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23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8" name="Picture 2">
          <a:extLst>
            <a:ext uri="{FF2B5EF4-FFF2-40B4-BE49-F238E27FC236}">
              <a16:creationId xmlns:a16="http://schemas.microsoft.com/office/drawing/2014/main" id="{00000000-0008-0000-23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23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0" name="Picture 2">
          <a:extLst>
            <a:ext uri="{FF2B5EF4-FFF2-40B4-BE49-F238E27FC236}">
              <a16:creationId xmlns:a16="http://schemas.microsoft.com/office/drawing/2014/main" id="{00000000-0008-0000-23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23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00000000-0008-0000-23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23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4" name="Picture 2">
          <a:extLst>
            <a:ext uri="{FF2B5EF4-FFF2-40B4-BE49-F238E27FC236}">
              <a16:creationId xmlns:a16="http://schemas.microsoft.com/office/drawing/2014/main" id="{00000000-0008-0000-23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23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00000000-0008-0000-23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23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00000000-0008-0000-23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23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00000000-0008-0000-23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23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00000000-0008-0000-23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23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00000000-0008-0000-23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23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00000000-0008-0000-23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23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00000000-0008-0000-23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23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0" name="Picture 2">
          <a:extLst>
            <a:ext uri="{FF2B5EF4-FFF2-40B4-BE49-F238E27FC236}">
              <a16:creationId xmlns:a16="http://schemas.microsoft.com/office/drawing/2014/main" id="{00000000-0008-0000-23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23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2" name="Picture 2">
          <a:extLst>
            <a:ext uri="{FF2B5EF4-FFF2-40B4-BE49-F238E27FC236}">
              <a16:creationId xmlns:a16="http://schemas.microsoft.com/office/drawing/2014/main" id="{00000000-0008-0000-23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23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00000000-0008-0000-23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23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00000000-0008-0000-23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23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8" name="Picture 2">
          <a:extLst>
            <a:ext uri="{FF2B5EF4-FFF2-40B4-BE49-F238E27FC236}">
              <a16:creationId xmlns:a16="http://schemas.microsoft.com/office/drawing/2014/main" id="{00000000-0008-0000-23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23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0" name="Picture 2">
          <a:extLst>
            <a:ext uri="{FF2B5EF4-FFF2-40B4-BE49-F238E27FC236}">
              <a16:creationId xmlns:a16="http://schemas.microsoft.com/office/drawing/2014/main" id="{00000000-0008-0000-23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23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2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2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2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2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2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2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2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2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0000000-0008-0000-2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2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2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2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00000000-0008-0000-2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2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00000000-0008-0000-2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24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00000000-0008-0000-24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24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00000000-0008-0000-24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2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00000000-0008-0000-24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24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00000000-0008-0000-24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24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00000000-0008-0000-24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24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00000000-0008-0000-24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24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00000000-0008-0000-24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24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00000000-0008-0000-24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24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00000000-0008-0000-24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24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00000000-0008-0000-24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24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4" name="Picture 2">
          <a:extLst>
            <a:ext uri="{FF2B5EF4-FFF2-40B4-BE49-F238E27FC236}">
              <a16:creationId xmlns:a16="http://schemas.microsoft.com/office/drawing/2014/main" id="{00000000-0008-0000-24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24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00000000-0008-0000-24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24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00000000-0008-0000-24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24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00000000-0008-0000-24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24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2" name="Picture 2">
          <a:extLst>
            <a:ext uri="{FF2B5EF4-FFF2-40B4-BE49-F238E27FC236}">
              <a16:creationId xmlns:a16="http://schemas.microsoft.com/office/drawing/2014/main" id="{00000000-0008-0000-24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24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4" name="Picture 2">
          <a:extLst>
            <a:ext uri="{FF2B5EF4-FFF2-40B4-BE49-F238E27FC236}">
              <a16:creationId xmlns:a16="http://schemas.microsoft.com/office/drawing/2014/main" id="{00000000-0008-0000-24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24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00000000-0008-0000-24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24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8" name="Picture 2">
          <a:extLst>
            <a:ext uri="{FF2B5EF4-FFF2-40B4-BE49-F238E27FC236}">
              <a16:creationId xmlns:a16="http://schemas.microsoft.com/office/drawing/2014/main" id="{00000000-0008-0000-24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24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0" name="Picture 2">
          <a:extLst>
            <a:ext uri="{FF2B5EF4-FFF2-40B4-BE49-F238E27FC236}">
              <a16:creationId xmlns:a16="http://schemas.microsoft.com/office/drawing/2014/main" id="{00000000-0008-0000-24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24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id="{00000000-0008-0000-24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24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4" name="Picture 2">
          <a:extLst>
            <a:ext uri="{FF2B5EF4-FFF2-40B4-BE49-F238E27FC236}">
              <a16:creationId xmlns:a16="http://schemas.microsoft.com/office/drawing/2014/main" id="{00000000-0008-0000-24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24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6" name="Picture 2">
          <a:extLst>
            <a:ext uri="{FF2B5EF4-FFF2-40B4-BE49-F238E27FC236}">
              <a16:creationId xmlns:a16="http://schemas.microsoft.com/office/drawing/2014/main" id="{00000000-0008-0000-24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24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8" name="Picture 2">
          <a:extLst>
            <a:ext uri="{FF2B5EF4-FFF2-40B4-BE49-F238E27FC236}">
              <a16:creationId xmlns:a16="http://schemas.microsoft.com/office/drawing/2014/main" id="{00000000-0008-0000-24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24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0" name="Picture 2">
          <a:extLst>
            <a:ext uri="{FF2B5EF4-FFF2-40B4-BE49-F238E27FC236}">
              <a16:creationId xmlns:a16="http://schemas.microsoft.com/office/drawing/2014/main" id="{00000000-0008-0000-24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24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2" name="Picture 2">
          <a:extLst>
            <a:ext uri="{FF2B5EF4-FFF2-40B4-BE49-F238E27FC236}">
              <a16:creationId xmlns:a16="http://schemas.microsoft.com/office/drawing/2014/main" id="{00000000-0008-0000-24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24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4" name="Picture 2">
          <a:extLst>
            <a:ext uri="{FF2B5EF4-FFF2-40B4-BE49-F238E27FC236}">
              <a16:creationId xmlns:a16="http://schemas.microsoft.com/office/drawing/2014/main" id="{00000000-0008-0000-24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24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00000000-0008-0000-24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24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00000000-0008-0000-24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24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00000000-0008-0000-24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24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2" name="Picture 2">
          <a:extLst>
            <a:ext uri="{FF2B5EF4-FFF2-40B4-BE49-F238E27FC236}">
              <a16:creationId xmlns:a16="http://schemas.microsoft.com/office/drawing/2014/main" id="{00000000-0008-0000-24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24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4" name="Picture 2">
          <a:extLst>
            <a:ext uri="{FF2B5EF4-FFF2-40B4-BE49-F238E27FC236}">
              <a16:creationId xmlns:a16="http://schemas.microsoft.com/office/drawing/2014/main" id="{00000000-0008-0000-24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24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00000000-0008-0000-24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24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8" name="Picture 2">
          <a:extLst>
            <a:ext uri="{FF2B5EF4-FFF2-40B4-BE49-F238E27FC236}">
              <a16:creationId xmlns:a16="http://schemas.microsoft.com/office/drawing/2014/main" id="{00000000-0008-0000-24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24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0" name="Picture 2">
          <a:extLst>
            <a:ext uri="{FF2B5EF4-FFF2-40B4-BE49-F238E27FC236}">
              <a16:creationId xmlns:a16="http://schemas.microsoft.com/office/drawing/2014/main" id="{00000000-0008-0000-24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24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00000000-0008-0000-24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24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4" name="Picture 2">
          <a:extLst>
            <a:ext uri="{FF2B5EF4-FFF2-40B4-BE49-F238E27FC236}">
              <a16:creationId xmlns:a16="http://schemas.microsoft.com/office/drawing/2014/main" id="{00000000-0008-0000-24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24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00000000-0008-0000-24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24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00000000-0008-0000-24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24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00000000-0008-0000-24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24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00000000-0008-0000-24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24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00000000-0008-0000-24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24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00000000-0008-0000-24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24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00000000-0008-0000-24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24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0" name="Picture 2">
          <a:extLst>
            <a:ext uri="{FF2B5EF4-FFF2-40B4-BE49-F238E27FC236}">
              <a16:creationId xmlns:a16="http://schemas.microsoft.com/office/drawing/2014/main" id="{00000000-0008-0000-24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24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2" name="Picture 2">
          <a:extLst>
            <a:ext uri="{FF2B5EF4-FFF2-40B4-BE49-F238E27FC236}">
              <a16:creationId xmlns:a16="http://schemas.microsoft.com/office/drawing/2014/main" id="{00000000-0008-0000-24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24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00000000-0008-0000-24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24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00000000-0008-0000-24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24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18" name="Picture 2">
          <a:extLst>
            <a:ext uri="{FF2B5EF4-FFF2-40B4-BE49-F238E27FC236}">
              <a16:creationId xmlns:a16="http://schemas.microsoft.com/office/drawing/2014/main" id="{00000000-0008-0000-24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24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0" name="Picture 2">
          <a:extLst>
            <a:ext uri="{FF2B5EF4-FFF2-40B4-BE49-F238E27FC236}">
              <a16:creationId xmlns:a16="http://schemas.microsoft.com/office/drawing/2014/main" id="{00000000-0008-0000-24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24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9647" y="101601"/>
          <a:ext cx="725466" cy="71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2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2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2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2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2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2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2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2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2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0000000-0008-0000-2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2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2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2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00000000-0008-0000-25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25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00000000-0008-0000-25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25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00000000-0008-0000-25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25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00000000-0008-0000-25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25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00000000-0008-0000-25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25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00000000-0008-0000-25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25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00000000-0008-0000-25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25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00000000-0008-0000-25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25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00000000-0008-0000-25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25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00000000-0008-0000-25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25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00000000-0008-0000-25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25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00000000-0008-0000-25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25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4" name="Picture 2">
          <a:extLst>
            <a:ext uri="{FF2B5EF4-FFF2-40B4-BE49-F238E27FC236}">
              <a16:creationId xmlns:a16="http://schemas.microsoft.com/office/drawing/2014/main" id="{00000000-0008-0000-25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25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00000000-0008-0000-25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25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00000000-0008-0000-25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25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00000000-0008-0000-25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25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2" name="Picture 2">
          <a:extLst>
            <a:ext uri="{FF2B5EF4-FFF2-40B4-BE49-F238E27FC236}">
              <a16:creationId xmlns:a16="http://schemas.microsoft.com/office/drawing/2014/main" id="{00000000-0008-0000-25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25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4" name="Picture 2">
          <a:extLst>
            <a:ext uri="{FF2B5EF4-FFF2-40B4-BE49-F238E27FC236}">
              <a16:creationId xmlns:a16="http://schemas.microsoft.com/office/drawing/2014/main" id="{00000000-0008-0000-25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25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00000000-0008-0000-25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25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58" name="Picture 2">
          <a:extLst>
            <a:ext uri="{FF2B5EF4-FFF2-40B4-BE49-F238E27FC236}">
              <a16:creationId xmlns:a16="http://schemas.microsoft.com/office/drawing/2014/main" id="{00000000-0008-0000-25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25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0" name="Picture 2">
          <a:extLst>
            <a:ext uri="{FF2B5EF4-FFF2-40B4-BE49-F238E27FC236}">
              <a16:creationId xmlns:a16="http://schemas.microsoft.com/office/drawing/2014/main" id="{00000000-0008-0000-25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25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id="{00000000-0008-0000-25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25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4" name="Picture 2">
          <a:extLst>
            <a:ext uri="{FF2B5EF4-FFF2-40B4-BE49-F238E27FC236}">
              <a16:creationId xmlns:a16="http://schemas.microsoft.com/office/drawing/2014/main" id="{00000000-0008-0000-25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25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6" name="Picture 2">
          <a:extLst>
            <a:ext uri="{FF2B5EF4-FFF2-40B4-BE49-F238E27FC236}">
              <a16:creationId xmlns:a16="http://schemas.microsoft.com/office/drawing/2014/main" id="{00000000-0008-0000-25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25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68" name="Picture 2">
          <a:extLst>
            <a:ext uri="{FF2B5EF4-FFF2-40B4-BE49-F238E27FC236}">
              <a16:creationId xmlns:a16="http://schemas.microsoft.com/office/drawing/2014/main" id="{00000000-0008-0000-25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25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0" name="Picture 2">
          <a:extLst>
            <a:ext uri="{FF2B5EF4-FFF2-40B4-BE49-F238E27FC236}">
              <a16:creationId xmlns:a16="http://schemas.microsoft.com/office/drawing/2014/main" id="{00000000-0008-0000-25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25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2" name="Picture 2">
          <a:extLst>
            <a:ext uri="{FF2B5EF4-FFF2-40B4-BE49-F238E27FC236}">
              <a16:creationId xmlns:a16="http://schemas.microsoft.com/office/drawing/2014/main" id="{00000000-0008-0000-25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25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4" name="Picture 2">
          <a:extLst>
            <a:ext uri="{FF2B5EF4-FFF2-40B4-BE49-F238E27FC236}">
              <a16:creationId xmlns:a16="http://schemas.microsoft.com/office/drawing/2014/main" id="{00000000-0008-0000-25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25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00000000-0008-0000-25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25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00000000-0008-0000-25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25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00000000-0008-0000-25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25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2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2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2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2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2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2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2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2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26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0000000-0008-0000-2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2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2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2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00000000-0008-0000-26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26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00000000-0008-0000-2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2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00000000-0008-0000-26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26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00000000-0008-0000-26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26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00000000-0008-0000-26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26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00000000-0008-0000-26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2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00000000-0008-0000-26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2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00000000-0008-0000-26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26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00000000-0008-0000-26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26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00000000-0008-0000-26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26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00000000-0008-0000-26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26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644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O29"/>
  <sheetViews>
    <sheetView showZeros="0" tabSelected="1" topLeftCell="A11" zoomScale="80" zoomScaleNormal="80" workbookViewId="0">
      <selection activeCell="Q16" sqref="Q16"/>
    </sheetView>
  </sheetViews>
  <sheetFormatPr defaultColWidth="9.07421875" defaultRowHeight="14.15"/>
  <cols>
    <col min="1" max="1" width="5.69140625" style="57" customWidth="1"/>
    <col min="2" max="2" width="15.61328125" style="57" customWidth="1"/>
    <col min="3" max="3" width="7.15234375" style="77" customWidth="1"/>
    <col min="4" max="4" width="5.61328125" style="57" customWidth="1"/>
    <col min="5" max="5" width="5.69140625" style="57" customWidth="1"/>
    <col min="6" max="6" width="15.61328125" style="57" customWidth="1"/>
    <col min="7" max="7" width="13.4609375" style="78" customWidth="1"/>
    <col min="8" max="8" width="5.921875" style="57" customWidth="1"/>
    <col min="9" max="9" width="7.921875" style="57" customWidth="1"/>
    <col min="10" max="10" width="15.61328125" style="57" customWidth="1"/>
    <col min="11" max="11" width="5.61328125" style="79" customWidth="1"/>
    <col min="12" max="12" width="6.15234375" style="57" customWidth="1"/>
    <col min="13" max="13" width="4.69140625" style="57" customWidth="1"/>
    <col min="14" max="14" width="15.61328125" style="57" customWidth="1"/>
    <col min="15" max="15" width="10.61328125" style="79" customWidth="1"/>
    <col min="16" max="16384" width="9.07421875" style="57"/>
  </cols>
  <sheetData>
    <row r="1" spans="1:15" s="55" customFormat="1" ht="85.65" customHeight="1">
      <c r="A1" s="215" t="s">
        <v>82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</row>
    <row r="2" spans="1:15" s="34" customFormat="1" ht="30" customHeight="1">
      <c r="A2" s="216" t="s">
        <v>90</v>
      </c>
      <c r="B2" s="216"/>
      <c r="C2" s="216"/>
      <c r="E2" s="216" t="s">
        <v>120</v>
      </c>
      <c r="F2" s="216"/>
      <c r="G2" s="217"/>
      <c r="H2" s="56"/>
      <c r="I2" s="224" t="s">
        <v>121</v>
      </c>
      <c r="J2" s="225"/>
      <c r="K2" s="226"/>
      <c r="M2" s="218" t="s">
        <v>200</v>
      </c>
      <c r="N2" s="219"/>
      <c r="O2" s="220"/>
    </row>
    <row r="3" spans="1:15" ht="15" customHeight="1">
      <c r="A3" s="194">
        <v>1</v>
      </c>
      <c r="B3" s="193" t="str">
        <f>Point!B3</f>
        <v>Kim P.</v>
      </c>
      <c r="C3" s="193">
        <f>Point!C3</f>
        <v>163</v>
      </c>
      <c r="E3" s="194">
        <v>1</v>
      </c>
      <c r="F3" s="195" t="str">
        <f>Money!B3</f>
        <v>Kim P.</v>
      </c>
      <c r="G3" s="196">
        <f>Money!C3</f>
        <v>18890000</v>
      </c>
      <c r="H3" s="58"/>
      <c r="I3" s="194">
        <v>1</v>
      </c>
      <c r="J3" s="193" t="str">
        <f>Puts!B3</f>
        <v>Steen N.</v>
      </c>
      <c r="K3" s="193">
        <f>Puts!C3</f>
        <v>481</v>
      </c>
      <c r="L3" s="58"/>
      <c r="M3" s="194">
        <v>1</v>
      </c>
      <c r="N3" s="191" t="str">
        <f>'Tæt Flag'!B5</f>
        <v>Robin T.</v>
      </c>
      <c r="O3" s="192">
        <f>'Tæt Flag'!D5</f>
        <v>0.22</v>
      </c>
    </row>
    <row r="4" spans="1:15" ht="15" customHeight="1">
      <c r="A4" s="194">
        <v>2</v>
      </c>
      <c r="B4" s="193" t="str">
        <f>Point!B4</f>
        <v>Martin K.</v>
      </c>
      <c r="C4" s="193">
        <f>Point!C4</f>
        <v>151</v>
      </c>
      <c r="E4" s="194">
        <v>2</v>
      </c>
      <c r="F4" s="195" t="str">
        <f>Money!B4</f>
        <v>René S.</v>
      </c>
      <c r="G4" s="196">
        <f>Money!C4</f>
        <v>16550000</v>
      </c>
      <c r="H4" s="58"/>
      <c r="I4" s="194">
        <v>2</v>
      </c>
      <c r="J4" s="193" t="str">
        <f>Puts!B4</f>
        <v>Erik M.</v>
      </c>
      <c r="K4" s="193">
        <f>Puts!C4</f>
        <v>485</v>
      </c>
      <c r="L4" s="58"/>
      <c r="M4" s="194">
        <v>2</v>
      </c>
      <c r="N4" s="191" t="str">
        <f>'Tæt Flag'!B6</f>
        <v>Ole S.</v>
      </c>
      <c r="O4" s="192">
        <f>'Tæt Flag'!D6</f>
        <v>0.88</v>
      </c>
    </row>
    <row r="5" spans="1:15" ht="15" customHeight="1">
      <c r="A5" s="194">
        <v>3</v>
      </c>
      <c r="B5" s="193" t="str">
        <f>Point!B5</f>
        <v>René S.</v>
      </c>
      <c r="C5" s="193">
        <f>Point!C5</f>
        <v>145</v>
      </c>
      <c r="E5" s="194">
        <v>3</v>
      </c>
      <c r="F5" s="195" t="str">
        <f>Money!B5</f>
        <v>Martin K.</v>
      </c>
      <c r="G5" s="196">
        <f>Money!C5</f>
        <v>15775000</v>
      </c>
      <c r="H5" s="58"/>
      <c r="I5" s="194">
        <v>3</v>
      </c>
      <c r="J5" s="193" t="str">
        <f>Puts!B5</f>
        <v>Jesper V.</v>
      </c>
      <c r="K5" s="193">
        <f>Puts!C5</f>
        <v>493</v>
      </c>
      <c r="L5" s="58"/>
      <c r="M5" s="194">
        <v>3</v>
      </c>
      <c r="N5" s="191" t="str">
        <f>'Tæt Flag'!B7</f>
        <v>Kim P</v>
      </c>
      <c r="O5" s="192">
        <f>'Tæt Flag'!D7</f>
        <v>1</v>
      </c>
    </row>
    <row r="6" spans="1:15" ht="15" customHeight="1">
      <c r="A6" s="68">
        <v>4</v>
      </c>
      <c r="B6" s="188" t="str">
        <f>Point!B6</f>
        <v>Steen N.</v>
      </c>
      <c r="C6" s="188">
        <f>Point!C6</f>
        <v>142</v>
      </c>
      <c r="E6" s="68">
        <v>4</v>
      </c>
      <c r="F6" s="189" t="str">
        <f>Money!B6</f>
        <v>Steen N.</v>
      </c>
      <c r="G6" s="190">
        <f>Money!C6</f>
        <v>15360000</v>
      </c>
      <c r="H6" s="58"/>
      <c r="I6" s="68">
        <v>4</v>
      </c>
      <c r="J6" s="188" t="str">
        <f>Puts!B6</f>
        <v>Morten C.</v>
      </c>
      <c r="K6" s="188">
        <f>Puts!C6</f>
        <v>493</v>
      </c>
      <c r="L6" s="58"/>
      <c r="M6" s="68">
        <v>4</v>
      </c>
      <c r="N6" s="197" t="str">
        <f>'Tæt Flag'!B8</f>
        <v>Martin K</v>
      </c>
      <c r="O6" s="198">
        <f>'Tæt Flag'!D8</f>
        <v>1.01</v>
      </c>
    </row>
    <row r="7" spans="1:15" ht="15" customHeight="1">
      <c r="A7" s="68">
        <v>5</v>
      </c>
      <c r="B7" s="188" t="str">
        <f>Point!B7</f>
        <v>Jan H.</v>
      </c>
      <c r="C7" s="188">
        <f>Point!C7</f>
        <v>141</v>
      </c>
      <c r="E7" s="68">
        <v>5</v>
      </c>
      <c r="F7" s="189" t="str">
        <f>Money!B7</f>
        <v>Jan H.</v>
      </c>
      <c r="G7" s="190">
        <f>Money!C7</f>
        <v>15240000</v>
      </c>
      <c r="H7" s="58"/>
      <c r="I7" s="68">
        <v>5</v>
      </c>
      <c r="J7" s="188" t="str">
        <f>Puts!B7</f>
        <v>Kim P.</v>
      </c>
      <c r="K7" s="188">
        <f>Puts!C7</f>
        <v>494</v>
      </c>
      <c r="L7" s="58"/>
      <c r="M7" s="68">
        <v>5</v>
      </c>
      <c r="N7" s="197" t="str">
        <f>'Tæt Flag'!B9</f>
        <v>Anders N.</v>
      </c>
      <c r="O7" s="198">
        <f>'Tæt Flag'!D9</f>
        <v>1.36</v>
      </c>
    </row>
    <row r="8" spans="1:15" ht="15" customHeight="1">
      <c r="A8" s="68">
        <v>6</v>
      </c>
      <c r="B8" s="188" t="str">
        <f>Point!B8</f>
        <v>Erik M.</v>
      </c>
      <c r="C8" s="188">
        <f>Point!C8</f>
        <v>131</v>
      </c>
      <c r="E8" s="68">
        <v>6</v>
      </c>
      <c r="F8" s="189" t="str">
        <f>Money!B8</f>
        <v>Erik M.</v>
      </c>
      <c r="G8" s="190">
        <f>Money!C8</f>
        <v>14780000</v>
      </c>
      <c r="H8" s="58"/>
      <c r="I8" s="68">
        <v>6</v>
      </c>
      <c r="J8" s="188" t="str">
        <f>Puts!B8</f>
        <v>Karsten V.</v>
      </c>
      <c r="K8" s="188">
        <f>Puts!C8</f>
        <v>497</v>
      </c>
      <c r="L8" s="58"/>
      <c r="M8" s="68">
        <v>6</v>
      </c>
      <c r="N8" s="197" t="str">
        <f>'Tæt Flag'!B10</f>
        <v>Kim O.</v>
      </c>
      <c r="O8" s="198">
        <f>'Tæt Flag'!D10</f>
        <v>1.51</v>
      </c>
    </row>
    <row r="9" spans="1:15" ht="15" customHeight="1">
      <c r="A9" s="68">
        <v>7</v>
      </c>
      <c r="B9" s="188" t="str">
        <f>Point!B9</f>
        <v>Karsten V.</v>
      </c>
      <c r="C9" s="188">
        <f>Point!C9</f>
        <v>125</v>
      </c>
      <c r="E9" s="68">
        <v>7</v>
      </c>
      <c r="F9" s="189" t="str">
        <f>Money!B9</f>
        <v>Morten C.</v>
      </c>
      <c r="G9" s="190">
        <f>Money!C9</f>
        <v>14110000</v>
      </c>
      <c r="H9" s="58"/>
      <c r="I9" s="68">
        <v>7</v>
      </c>
      <c r="J9" s="188" t="str">
        <f>Puts!B9</f>
        <v>Carsten L.</v>
      </c>
      <c r="K9" s="188">
        <f>Puts!C9</f>
        <v>500</v>
      </c>
      <c r="L9" s="58"/>
      <c r="M9" s="68">
        <v>7</v>
      </c>
      <c r="N9" s="197" t="str">
        <f>'Tæt Flag'!B11</f>
        <v>Martin K</v>
      </c>
      <c r="O9" s="198">
        <f>'Tæt Flag'!D11</f>
        <v>1.96</v>
      </c>
    </row>
    <row r="10" spans="1:15" ht="15" customHeight="1">
      <c r="A10" s="68">
        <v>8</v>
      </c>
      <c r="B10" s="188" t="str">
        <f>Point!B10</f>
        <v>Morten C.</v>
      </c>
      <c r="C10" s="188">
        <f>Point!C10</f>
        <v>119</v>
      </c>
      <c r="E10" s="68">
        <v>8</v>
      </c>
      <c r="F10" s="189" t="str">
        <f>Money!B10</f>
        <v>Karsten V.</v>
      </c>
      <c r="G10" s="190">
        <f>Money!C10</f>
        <v>12485000</v>
      </c>
      <c r="H10" s="58"/>
      <c r="I10" s="68">
        <v>8</v>
      </c>
      <c r="J10" s="188" t="str">
        <f>Puts!B10</f>
        <v>René S.</v>
      </c>
      <c r="K10" s="188">
        <f>Puts!C10</f>
        <v>505</v>
      </c>
      <c r="L10" s="58"/>
      <c r="M10" s="68">
        <v>8</v>
      </c>
      <c r="N10" s="197" t="str">
        <f>'Tæt Flag'!B12</f>
        <v>Peder C.</v>
      </c>
      <c r="O10" s="198">
        <f>'Tæt Flag'!D12</f>
        <v>2.02</v>
      </c>
    </row>
    <row r="11" spans="1:15" ht="15" customHeight="1">
      <c r="A11" s="68">
        <v>9</v>
      </c>
      <c r="B11" s="188" t="str">
        <f>Point!B11</f>
        <v>Carsten L.</v>
      </c>
      <c r="C11" s="188">
        <f>Point!C11</f>
        <v>117</v>
      </c>
      <c r="E11" s="68">
        <v>9</v>
      </c>
      <c r="F11" s="189" t="str">
        <f>Money!B11</f>
        <v>Carsten L.</v>
      </c>
      <c r="G11" s="190">
        <f>Money!C11</f>
        <v>11500000</v>
      </c>
      <c r="H11" s="58"/>
      <c r="I11" s="68">
        <v>9</v>
      </c>
      <c r="J11" s="188" t="str">
        <f>Puts!B11</f>
        <v>Robin T.</v>
      </c>
      <c r="K11" s="188">
        <f>Puts!C11</f>
        <v>517</v>
      </c>
      <c r="L11" s="58"/>
      <c r="M11" s="68">
        <v>9</v>
      </c>
      <c r="N11" s="197" t="str">
        <f>'Tæt Flag'!B13</f>
        <v>Steen N.</v>
      </c>
      <c r="O11" s="198">
        <f>'Tæt Flag'!D13</f>
        <v>2.36</v>
      </c>
    </row>
    <row r="12" spans="1:15" ht="15" customHeight="1">
      <c r="A12" s="68">
        <v>10</v>
      </c>
      <c r="B12" s="188" t="str">
        <f>Point!B12</f>
        <v>Martin A.</v>
      </c>
      <c r="C12" s="188">
        <f>Point!C12</f>
        <v>89</v>
      </c>
      <c r="E12" s="68">
        <v>10</v>
      </c>
      <c r="F12" s="189" t="str">
        <f>Money!B12</f>
        <v>Anders N.</v>
      </c>
      <c r="G12" s="190">
        <f>Money!C12</f>
        <v>10000000</v>
      </c>
      <c r="H12" s="58"/>
      <c r="I12" s="68">
        <v>10</v>
      </c>
      <c r="J12" s="188" t="str">
        <f>Puts!B12</f>
        <v>Martin K.</v>
      </c>
      <c r="K12" s="188">
        <f>Puts!C12</f>
        <v>519</v>
      </c>
      <c r="L12" s="58"/>
      <c r="M12" s="68">
        <v>10</v>
      </c>
      <c r="N12" s="197" t="str">
        <f>'Tæt Flag'!B14</f>
        <v>Torben J.</v>
      </c>
      <c r="O12" s="198">
        <f>'Tæt Flag'!D14</f>
        <v>2.37</v>
      </c>
    </row>
    <row r="13" spans="1:15" ht="15" customHeight="1">
      <c r="A13" s="68">
        <v>11</v>
      </c>
      <c r="B13" s="188" t="str">
        <f>Point!B13</f>
        <v>Anders N.</v>
      </c>
      <c r="C13" s="188">
        <f>Point!C13</f>
        <v>84</v>
      </c>
      <c r="E13" s="68">
        <v>11</v>
      </c>
      <c r="F13" s="189" t="str">
        <f>Money!B13</f>
        <v>Børge H.</v>
      </c>
      <c r="G13" s="190">
        <f>Money!C13</f>
        <v>8570000</v>
      </c>
      <c r="H13" s="58"/>
      <c r="I13" s="68">
        <v>11</v>
      </c>
      <c r="J13" s="188" t="str">
        <f>Puts!B13</f>
        <v>Børge H.</v>
      </c>
      <c r="K13" s="188">
        <f>Puts!C13</f>
        <v>523</v>
      </c>
      <c r="L13" s="58"/>
      <c r="M13" s="70"/>
      <c r="N13" s="71"/>
      <c r="O13" s="72"/>
    </row>
    <row r="14" spans="1:15" ht="15" customHeight="1">
      <c r="A14" s="68">
        <v>12</v>
      </c>
      <c r="B14" s="188" t="str">
        <f>Point!B14</f>
        <v>Peder C.</v>
      </c>
      <c r="C14" s="188">
        <f>Point!C14</f>
        <v>76</v>
      </c>
      <c r="E14" s="68">
        <v>12</v>
      </c>
      <c r="F14" s="189" t="str">
        <f>Money!B14</f>
        <v>Martin A.</v>
      </c>
      <c r="G14" s="190">
        <f>Money!C14</f>
        <v>8450000</v>
      </c>
      <c r="H14" s="58"/>
      <c r="I14" s="68">
        <v>12</v>
      </c>
      <c r="J14" s="188" t="str">
        <f>Puts!B14</f>
        <v>Henning B.</v>
      </c>
      <c r="K14" s="188">
        <f>Puts!C14</f>
        <v>525</v>
      </c>
      <c r="L14" s="58"/>
      <c r="M14" s="227" t="s">
        <v>122</v>
      </c>
      <c r="N14" s="227"/>
      <c r="O14" s="227"/>
    </row>
    <row r="15" spans="1:15" ht="15" customHeight="1">
      <c r="A15" s="68">
        <v>13</v>
      </c>
      <c r="B15" s="188" t="str">
        <f>Point!B15</f>
        <v>Børge H.</v>
      </c>
      <c r="C15" s="188">
        <f>Point!C15</f>
        <v>75</v>
      </c>
      <c r="E15" s="68">
        <v>13</v>
      </c>
      <c r="F15" s="189" t="str">
        <f>Money!B15</f>
        <v>Peder C.</v>
      </c>
      <c r="G15" s="190">
        <f>Money!C15</f>
        <v>7370000</v>
      </c>
      <c r="H15" s="58"/>
      <c r="I15" s="68">
        <v>13</v>
      </c>
      <c r="J15" s="188" t="str">
        <f>Puts!B15</f>
        <v>Jan H.</v>
      </c>
      <c r="K15" s="188">
        <f>Puts!C15</f>
        <v>540</v>
      </c>
      <c r="L15" s="58"/>
      <c r="M15" s="219"/>
      <c r="N15" s="219"/>
      <c r="O15" s="219"/>
    </row>
    <row r="16" spans="1:15" ht="15" customHeight="1">
      <c r="A16" s="68">
        <v>14</v>
      </c>
      <c r="B16" s="188" t="str">
        <f>Point!B16</f>
        <v>Ole S.</v>
      </c>
      <c r="C16" s="188">
        <f>Point!C16</f>
        <v>72</v>
      </c>
      <c r="E16" s="68">
        <v>14</v>
      </c>
      <c r="F16" s="189" t="str">
        <f>Money!B16</f>
        <v>Robin T.</v>
      </c>
      <c r="G16" s="190">
        <f>Money!C16</f>
        <v>7300000</v>
      </c>
      <c r="H16" s="58"/>
      <c r="I16" s="68">
        <v>14</v>
      </c>
      <c r="J16" s="188" t="str">
        <f>Puts!B16</f>
        <v>Anders N.</v>
      </c>
      <c r="K16" s="188">
        <f>Puts!C16</f>
        <v>541</v>
      </c>
      <c r="L16" s="58"/>
      <c r="M16" s="68"/>
      <c r="N16" s="188" t="str">
        <f>'Tæt Flag'!B17</f>
        <v>Martin K.</v>
      </c>
      <c r="O16" s="68" t="str">
        <f>'Tæt Flag'!C17</f>
        <v>Elbæk 2</v>
      </c>
    </row>
    <row r="17" spans="1:15" ht="15" customHeight="1">
      <c r="A17" s="68">
        <v>15</v>
      </c>
      <c r="B17" s="188" t="str">
        <f>Point!B17</f>
        <v>Per. N.</v>
      </c>
      <c r="C17" s="188">
        <f>Point!C17</f>
        <v>68</v>
      </c>
      <c r="E17" s="68">
        <v>15</v>
      </c>
      <c r="F17" s="189" t="str">
        <f>Money!B17</f>
        <v>Henning B.</v>
      </c>
      <c r="G17" s="190">
        <f>Money!C17</f>
        <v>6720000</v>
      </c>
      <c r="H17" s="58"/>
      <c r="I17" s="68">
        <v>15</v>
      </c>
      <c r="J17" s="188" t="str">
        <f>Puts!B17</f>
        <v>Per. N.</v>
      </c>
      <c r="K17" s="188">
        <f>Puts!C17</f>
        <v>541</v>
      </c>
      <c r="L17" s="58"/>
      <c r="M17" s="68"/>
      <c r="N17" s="188" t="str">
        <f>'Tæt Flag'!B18</f>
        <v>Kim P.</v>
      </c>
      <c r="O17" s="68" t="str">
        <f>'Tæt Flag'!C18</f>
        <v>Gut Apeldör</v>
      </c>
    </row>
    <row r="18" spans="1:15" ht="15" customHeight="1">
      <c r="A18" s="68">
        <v>16</v>
      </c>
      <c r="B18" s="188" t="str">
        <f>Point!B18</f>
        <v>Henning B.</v>
      </c>
      <c r="C18" s="188">
        <f>Point!C18</f>
        <v>64</v>
      </c>
      <c r="E18" s="68">
        <v>16</v>
      </c>
      <c r="F18" s="189" t="str">
        <f>Money!B18</f>
        <v>Ole S.</v>
      </c>
      <c r="G18" s="190">
        <f>Money!C18</f>
        <v>6635000</v>
      </c>
      <c r="H18" s="58"/>
      <c r="I18" s="68">
        <v>16</v>
      </c>
      <c r="J18" s="188" t="str">
        <f>Puts!B18</f>
        <v>Torben J.</v>
      </c>
      <c r="K18" s="188">
        <f>Puts!C18</f>
        <v>542</v>
      </c>
      <c r="L18" s="58"/>
      <c r="M18" s="68"/>
      <c r="N18" s="188" t="str">
        <f>'Tæt Flag'!B19</f>
        <v>Rene S</v>
      </c>
      <c r="O18" s="68" t="str">
        <f>'Tæt Flag'!C19</f>
        <v>Gut Apeldör</v>
      </c>
    </row>
    <row r="19" spans="1:15" ht="15" customHeight="1">
      <c r="A19" s="68">
        <v>17</v>
      </c>
      <c r="B19" s="188" t="str">
        <f>Point!B19</f>
        <v>Robin T.</v>
      </c>
      <c r="C19" s="188">
        <f>Point!C19</f>
        <v>61</v>
      </c>
      <c r="E19" s="68">
        <v>17</v>
      </c>
      <c r="F19" s="189" t="str">
        <f>Money!B19</f>
        <v>Per. N.</v>
      </c>
      <c r="G19" s="190">
        <f>Money!C19</f>
        <v>6390000</v>
      </c>
      <c r="H19" s="58"/>
      <c r="I19" s="68">
        <v>17</v>
      </c>
      <c r="J19" s="188" t="str">
        <f>Puts!B19</f>
        <v>Martin A.</v>
      </c>
      <c r="K19" s="188">
        <f>Puts!C19</f>
        <v>543</v>
      </c>
      <c r="L19" s="58"/>
      <c r="M19" s="68"/>
      <c r="N19" s="188" t="str">
        <f>'Tæt Flag'!B20</f>
        <v>Marin K.</v>
      </c>
      <c r="O19" s="68" t="str">
        <f>'Tæt Flag'!C20</f>
        <v>Final</v>
      </c>
    </row>
    <row r="20" spans="1:15" ht="15" customHeight="1">
      <c r="A20" s="68">
        <v>18</v>
      </c>
      <c r="B20" s="188" t="str">
        <f>Point!B20</f>
        <v>Jens L.</v>
      </c>
      <c r="C20" s="188">
        <f>Point!C20</f>
        <v>52</v>
      </c>
      <c r="E20" s="68">
        <v>18</v>
      </c>
      <c r="F20" s="189" t="str">
        <f>Money!B20</f>
        <v>Bo H.</v>
      </c>
      <c r="G20" s="190">
        <f>Money!C20</f>
        <v>5560000</v>
      </c>
      <c r="H20" s="58"/>
      <c r="I20" s="68">
        <v>18</v>
      </c>
      <c r="J20" s="188" t="str">
        <f>Puts!B20</f>
        <v>Jens L.</v>
      </c>
      <c r="K20" s="188">
        <f>Puts!C20</f>
        <v>544</v>
      </c>
      <c r="L20" s="58"/>
      <c r="M20" s="68"/>
      <c r="N20" s="188">
        <f>'Tæt Flag'!B21</f>
        <v>0</v>
      </c>
      <c r="O20" s="68">
        <f>'Tæt Flag'!C21</f>
        <v>0</v>
      </c>
    </row>
    <row r="21" spans="1:15" ht="15" customHeight="1">
      <c r="A21" s="68">
        <v>19</v>
      </c>
      <c r="B21" s="188" t="str">
        <f>Point!B21</f>
        <v>Bo H.</v>
      </c>
      <c r="C21" s="188">
        <f>Point!C21</f>
        <v>52</v>
      </c>
      <c r="E21" s="68">
        <v>19</v>
      </c>
      <c r="F21" s="189" t="str">
        <f>Money!B21</f>
        <v>Jesper V.</v>
      </c>
      <c r="G21" s="190">
        <f>Money!C21</f>
        <v>5190000</v>
      </c>
      <c r="H21" s="58"/>
      <c r="I21" s="68">
        <v>19</v>
      </c>
      <c r="J21" s="188" t="str">
        <f>Puts!B21</f>
        <v>Bo H.</v>
      </c>
      <c r="K21" s="188">
        <f>Puts!C21</f>
        <v>550</v>
      </c>
      <c r="L21" s="58"/>
      <c r="M21" s="75"/>
      <c r="N21" s="75"/>
      <c r="O21" s="75"/>
    </row>
    <row r="22" spans="1:15" ht="15" customHeight="1">
      <c r="A22" s="68">
        <v>20</v>
      </c>
      <c r="B22" s="188" t="str">
        <f>Point!B22</f>
        <v>Jesper V.</v>
      </c>
      <c r="C22" s="188">
        <f>Point!C22</f>
        <v>46</v>
      </c>
      <c r="E22" s="68">
        <v>20</v>
      </c>
      <c r="F22" s="189" t="str">
        <f>Money!B22</f>
        <v>Jens L.</v>
      </c>
      <c r="G22" s="190">
        <f>Money!C22</f>
        <v>4420000</v>
      </c>
      <c r="H22" s="58"/>
      <c r="I22" s="68">
        <v>20</v>
      </c>
      <c r="J22" s="188" t="str">
        <f>Puts!B22</f>
        <v>Claus J.</v>
      </c>
      <c r="K22" s="188">
        <f>Puts!C22</f>
        <v>552</v>
      </c>
      <c r="L22" s="58"/>
      <c r="M22" s="70"/>
      <c r="N22" s="71"/>
      <c r="O22" s="72"/>
    </row>
    <row r="23" spans="1:15" ht="15" customHeight="1">
      <c r="A23" s="68">
        <v>21</v>
      </c>
      <c r="B23" s="188" t="str">
        <f>Point!B23</f>
        <v>Torben J.</v>
      </c>
      <c r="C23" s="188">
        <f>Point!C23</f>
        <v>22</v>
      </c>
      <c r="E23" s="68">
        <v>21</v>
      </c>
      <c r="F23" s="189" t="str">
        <f>Money!B23</f>
        <v>Torben J.</v>
      </c>
      <c r="G23" s="190">
        <f>Money!C23</f>
        <v>2855000</v>
      </c>
      <c r="H23" s="58"/>
      <c r="I23" s="68">
        <v>21</v>
      </c>
      <c r="J23" s="188" t="str">
        <f>Puts!B23</f>
        <v>Henning V.</v>
      </c>
      <c r="K23" s="188">
        <f>Puts!C23</f>
        <v>553</v>
      </c>
      <c r="L23" s="58"/>
      <c r="M23" s="70"/>
      <c r="N23" s="71"/>
      <c r="O23" s="72"/>
    </row>
    <row r="24" spans="1:15" ht="15" customHeight="1">
      <c r="A24" s="68">
        <v>22</v>
      </c>
      <c r="B24" s="188" t="str">
        <f>Point!B24</f>
        <v>Claus J.</v>
      </c>
      <c r="C24" s="188">
        <f>Point!C24</f>
        <v>21</v>
      </c>
      <c r="E24" s="68">
        <v>22</v>
      </c>
      <c r="F24" s="189" t="str">
        <f>Money!B24</f>
        <v>Claus J.</v>
      </c>
      <c r="G24" s="190">
        <f>Money!C24</f>
        <v>2240000</v>
      </c>
      <c r="H24" s="58"/>
      <c r="I24" s="68">
        <v>22</v>
      </c>
      <c r="J24" s="188" t="str">
        <f>Puts!B24</f>
        <v>Peder C.</v>
      </c>
      <c r="K24" s="188">
        <f>Puts!C24</f>
        <v>554</v>
      </c>
      <c r="L24" s="58"/>
      <c r="M24" s="70"/>
      <c r="N24" s="71"/>
      <c r="O24" s="72"/>
    </row>
    <row r="25" spans="1:15" ht="15" customHeight="1">
      <c r="A25" s="68">
        <v>23</v>
      </c>
      <c r="B25" s="188" t="str">
        <f>Point!B25</f>
        <v>John S.</v>
      </c>
      <c r="C25" s="188">
        <f>Point!C25</f>
        <v>0</v>
      </c>
      <c r="E25" s="68">
        <v>23</v>
      </c>
      <c r="F25" s="189" t="str">
        <f>Money!B25</f>
        <v>Henning V.</v>
      </c>
      <c r="G25" s="190">
        <f>Money!C25</f>
        <v>180000</v>
      </c>
      <c r="H25" s="58"/>
      <c r="I25" s="68">
        <v>23</v>
      </c>
      <c r="J25" s="188" t="str">
        <f>Puts!B25</f>
        <v>Ole S.</v>
      </c>
      <c r="K25" s="188">
        <f>Puts!C25</f>
        <v>555</v>
      </c>
      <c r="L25" s="58"/>
      <c r="M25" s="70"/>
      <c r="N25" s="71"/>
      <c r="O25" s="72"/>
    </row>
    <row r="26" spans="1:15" ht="15" customHeight="1">
      <c r="A26" s="68">
        <v>24</v>
      </c>
      <c r="B26" s="188" t="str">
        <f>Point!B26</f>
        <v>Henning V.</v>
      </c>
      <c r="C26" s="188">
        <f>Point!C26</f>
        <v>0</v>
      </c>
      <c r="E26" s="68">
        <v>24</v>
      </c>
      <c r="F26" s="189" t="str">
        <f>Money!B26</f>
        <v>John S.</v>
      </c>
      <c r="G26" s="190">
        <f>Money!C26</f>
        <v>0</v>
      </c>
      <c r="H26" s="58"/>
      <c r="I26" s="68">
        <v>24</v>
      </c>
      <c r="J26" s="188" t="str">
        <f>Puts!B26</f>
        <v>John S.</v>
      </c>
      <c r="K26" s="188">
        <f>Puts!C26</f>
        <v>555</v>
      </c>
      <c r="L26" s="58"/>
      <c r="M26" s="70"/>
      <c r="N26" s="71"/>
      <c r="O26" s="72"/>
    </row>
    <row r="27" spans="1:15" ht="18" customHeight="1">
      <c r="H27" s="78"/>
      <c r="I27" s="78"/>
    </row>
    <row r="28" spans="1:15" ht="24" customHeight="1">
      <c r="A28" s="221" t="s">
        <v>123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3"/>
    </row>
    <row r="29" spans="1:15" ht="22" customHeight="1">
      <c r="A29" s="212" t="s">
        <v>124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4"/>
    </row>
  </sheetData>
  <sheetProtection selectLockedCells="1" selectUnlockedCells="1"/>
  <mergeCells count="8">
    <mergeCell ref="A29:O29"/>
    <mergeCell ref="A1:O1"/>
    <mergeCell ref="A2:C2"/>
    <mergeCell ref="E2:G2"/>
    <mergeCell ref="M2:O2"/>
    <mergeCell ref="A28:O28"/>
    <mergeCell ref="I2:K2"/>
    <mergeCell ref="M14:O15"/>
  </mergeCells>
  <printOptions horizontalCentered="1" verticalCentered="1"/>
  <pageMargins left="0.43000000000000005" right="0.43000000000000005" top="0.55000000000000004" bottom="0.55000000000000004" header="0.51" footer="0.51"/>
  <pageSetup paperSize="9" scale="96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"/>
  <sheetViews>
    <sheetView showZeros="0" zoomScale="93" zoomScaleNormal="93" workbookViewId="0">
      <selection activeCell="A7" sqref="A7"/>
    </sheetView>
  </sheetViews>
  <sheetFormatPr defaultColWidth="8.69140625" defaultRowHeight="12.45"/>
  <cols>
    <col min="1" max="1" width="6" style="44" customWidth="1"/>
    <col min="2" max="2" width="12.07421875" style="125" customWidth="1"/>
    <col min="3" max="3" width="6.61328125" style="138" customWidth="1"/>
    <col min="4" max="4" width="4.07421875" style="44" customWidth="1"/>
    <col min="5" max="5" width="11.4609375" style="44" customWidth="1"/>
    <col min="6" max="6" width="12.07421875" style="124" customWidth="1"/>
    <col min="7" max="7" width="4" style="44" customWidth="1"/>
    <col min="8" max="8" width="12.61328125" style="44" customWidth="1"/>
    <col min="9" max="9" width="9.3828125" style="123" customWidth="1"/>
    <col min="10" max="10" width="4.15234375" style="44" customWidth="1"/>
    <col min="11" max="11" width="10.4609375" style="44" customWidth="1"/>
    <col min="12" max="12" width="8.69140625" style="123"/>
    <col min="13" max="16384" width="8.69140625" style="44"/>
  </cols>
  <sheetData>
    <row r="1" spans="1:12">
      <c r="A1" s="228" t="s">
        <v>90</v>
      </c>
      <c r="B1" s="228"/>
      <c r="C1" s="228"/>
      <c r="D1" s="137"/>
      <c r="E1" s="228" t="s">
        <v>120</v>
      </c>
      <c r="F1" s="228"/>
      <c r="G1" s="137"/>
      <c r="H1" s="228" t="s">
        <v>121</v>
      </c>
      <c r="I1" s="228"/>
      <c r="J1" s="137"/>
      <c r="K1" s="228" t="s">
        <v>205</v>
      </c>
      <c r="L1" s="228"/>
    </row>
    <row r="2" spans="1:12">
      <c r="A2" s="133">
        <v>1</v>
      </c>
      <c r="B2" s="130" t="str">
        <f>Stilling!B3</f>
        <v>Kim P.</v>
      </c>
      <c r="C2" s="133">
        <f>Stilling!C3</f>
        <v>163</v>
      </c>
      <c r="D2" s="128"/>
      <c r="E2" s="132" t="str">
        <f>Stilling!F3</f>
        <v>Kim P.</v>
      </c>
      <c r="F2" s="131">
        <f>Stilling!G3</f>
        <v>18890000</v>
      </c>
      <c r="G2" s="128"/>
      <c r="H2" s="130" t="str">
        <f>Stilling!J3</f>
        <v>Steen N.</v>
      </c>
      <c r="I2" s="133">
        <f>Stilling!K3</f>
        <v>481</v>
      </c>
      <c r="J2" s="128"/>
      <c r="K2" s="136" t="str">
        <f>Stilling!N3</f>
        <v>Robin T.</v>
      </c>
      <c r="L2" s="129">
        <f>Stilling!O3</f>
        <v>0.22</v>
      </c>
    </row>
    <row r="3" spans="1:12">
      <c r="A3" s="133">
        <v>2</v>
      </c>
      <c r="B3" s="130" t="str">
        <f>Stilling!B4</f>
        <v>Martin K.</v>
      </c>
      <c r="C3" s="133">
        <f>Stilling!C4</f>
        <v>151</v>
      </c>
      <c r="D3" s="128"/>
      <c r="E3" s="132" t="str">
        <f>Stilling!F4</f>
        <v>René S.</v>
      </c>
      <c r="F3" s="131">
        <f>Stilling!G4</f>
        <v>16550000</v>
      </c>
      <c r="G3" s="128"/>
      <c r="H3" s="130" t="str">
        <f>Stilling!J4</f>
        <v>Erik M.</v>
      </c>
      <c r="I3" s="133">
        <f>Stilling!K4</f>
        <v>485</v>
      </c>
      <c r="J3" s="128"/>
      <c r="K3" s="136" t="str">
        <f>Stilling!N4</f>
        <v>Ole S.</v>
      </c>
      <c r="L3" s="129">
        <f>Stilling!O4</f>
        <v>0.88</v>
      </c>
    </row>
    <row r="4" spans="1:12">
      <c r="A4" s="133">
        <v>3</v>
      </c>
      <c r="B4" s="130" t="str">
        <f>Stilling!B5</f>
        <v>René S.</v>
      </c>
      <c r="C4" s="133">
        <f>Stilling!C5</f>
        <v>145</v>
      </c>
      <c r="D4" s="128"/>
      <c r="E4" s="132" t="str">
        <f>Stilling!F5</f>
        <v>Martin K.</v>
      </c>
      <c r="F4" s="131">
        <f>Stilling!G5</f>
        <v>15775000</v>
      </c>
      <c r="G4" s="128"/>
      <c r="H4" s="130" t="str">
        <f>Stilling!J5</f>
        <v>Jesper V.</v>
      </c>
      <c r="I4" s="133">
        <f>Stilling!K5</f>
        <v>493</v>
      </c>
      <c r="J4" s="128"/>
      <c r="K4" s="136" t="str">
        <f>Stilling!N5</f>
        <v>Kim P</v>
      </c>
      <c r="L4" s="129">
        <f>Stilling!O5</f>
        <v>1</v>
      </c>
    </row>
    <row r="5" spans="1:12">
      <c r="A5" s="133">
        <v>4</v>
      </c>
      <c r="B5" s="130" t="str">
        <f>Stilling!B6</f>
        <v>Steen N.</v>
      </c>
      <c r="C5" s="133">
        <f>Stilling!C6</f>
        <v>142</v>
      </c>
      <c r="D5" s="128"/>
      <c r="E5" s="132" t="str">
        <f>Stilling!F6</f>
        <v>Steen N.</v>
      </c>
      <c r="F5" s="131">
        <f>Stilling!G6</f>
        <v>15360000</v>
      </c>
      <c r="G5" s="128"/>
      <c r="H5" s="130" t="str">
        <f>Stilling!J6</f>
        <v>Morten C.</v>
      </c>
      <c r="I5" s="133">
        <f>Stilling!K6</f>
        <v>493</v>
      </c>
      <c r="J5" s="128"/>
      <c r="K5" s="136" t="str">
        <f>Stilling!N6</f>
        <v>Martin K</v>
      </c>
      <c r="L5" s="129">
        <f>Stilling!O6</f>
        <v>1.01</v>
      </c>
    </row>
    <row r="6" spans="1:12">
      <c r="A6" s="133">
        <v>5</v>
      </c>
      <c r="B6" s="130" t="str">
        <f>Stilling!B7</f>
        <v>Jan H.</v>
      </c>
      <c r="C6" s="133">
        <f>Stilling!C7</f>
        <v>141</v>
      </c>
      <c r="D6" s="128"/>
      <c r="E6" s="132" t="str">
        <f>Stilling!F7</f>
        <v>Jan H.</v>
      </c>
      <c r="F6" s="131">
        <f>Stilling!G7</f>
        <v>15240000</v>
      </c>
      <c r="G6" s="128"/>
      <c r="H6" s="130" t="str">
        <f>Stilling!J7</f>
        <v>Kim P.</v>
      </c>
      <c r="I6" s="133">
        <f>Stilling!K7</f>
        <v>494</v>
      </c>
      <c r="J6" s="128"/>
      <c r="K6" s="136" t="str">
        <f>Stilling!N7</f>
        <v>Anders N.</v>
      </c>
      <c r="L6" s="129">
        <f>Stilling!O7</f>
        <v>1.36</v>
      </c>
    </row>
    <row r="7" spans="1:12">
      <c r="A7" s="133">
        <v>6</v>
      </c>
      <c r="B7" s="130" t="str">
        <f>Stilling!B8</f>
        <v>Erik M.</v>
      </c>
      <c r="C7" s="133">
        <f>Stilling!C8</f>
        <v>131</v>
      </c>
      <c r="D7" s="128"/>
      <c r="E7" s="132" t="str">
        <f>Stilling!F8</f>
        <v>Erik M.</v>
      </c>
      <c r="F7" s="131">
        <f>Stilling!G8</f>
        <v>14780000</v>
      </c>
      <c r="G7" s="128"/>
      <c r="H7" s="130" t="str">
        <f>Stilling!J8</f>
        <v>Karsten V.</v>
      </c>
      <c r="I7" s="133">
        <f>Stilling!K8</f>
        <v>497</v>
      </c>
      <c r="J7" s="128"/>
      <c r="K7" s="136" t="str">
        <f>Stilling!N8</f>
        <v>Kim O.</v>
      </c>
      <c r="L7" s="129">
        <f>Stilling!O8</f>
        <v>1.51</v>
      </c>
    </row>
    <row r="8" spans="1:12">
      <c r="A8" s="133">
        <v>7</v>
      </c>
      <c r="B8" s="130" t="str">
        <f>Stilling!B9</f>
        <v>Karsten V.</v>
      </c>
      <c r="C8" s="133">
        <f>Stilling!C9</f>
        <v>125</v>
      </c>
      <c r="D8" s="128"/>
      <c r="E8" s="132" t="str">
        <f>Stilling!F9</f>
        <v>Morten C.</v>
      </c>
      <c r="F8" s="131">
        <f>Stilling!G9</f>
        <v>14110000</v>
      </c>
      <c r="G8" s="128"/>
      <c r="H8" s="130" t="str">
        <f>Stilling!J9</f>
        <v>Carsten L.</v>
      </c>
      <c r="I8" s="133">
        <f>Stilling!K9</f>
        <v>500</v>
      </c>
      <c r="J8" s="128"/>
      <c r="K8" s="136" t="str">
        <f>Stilling!N9</f>
        <v>Martin K</v>
      </c>
      <c r="L8" s="129">
        <f>Stilling!O9</f>
        <v>1.96</v>
      </c>
    </row>
    <row r="9" spans="1:12">
      <c r="A9" s="133">
        <v>8</v>
      </c>
      <c r="B9" s="130" t="str">
        <f>Stilling!B10</f>
        <v>Morten C.</v>
      </c>
      <c r="C9" s="133">
        <f>Stilling!C10</f>
        <v>119</v>
      </c>
      <c r="D9" s="128"/>
      <c r="E9" s="132" t="str">
        <f>Stilling!F10</f>
        <v>Karsten V.</v>
      </c>
      <c r="F9" s="131">
        <f>Stilling!G10</f>
        <v>12485000</v>
      </c>
      <c r="G9" s="128"/>
      <c r="H9" s="130" t="str">
        <f>Stilling!J10</f>
        <v>René S.</v>
      </c>
      <c r="I9" s="133">
        <f>Stilling!K10</f>
        <v>505</v>
      </c>
      <c r="J9" s="128"/>
      <c r="K9" s="136" t="str">
        <f>Stilling!N10</f>
        <v>Peder C.</v>
      </c>
      <c r="L9" s="129">
        <f>Stilling!O10</f>
        <v>2.02</v>
      </c>
    </row>
    <row r="10" spans="1:12">
      <c r="A10" s="133">
        <v>9</v>
      </c>
      <c r="B10" s="130" t="str">
        <f>Stilling!B11</f>
        <v>Carsten L.</v>
      </c>
      <c r="C10" s="133">
        <f>Stilling!C11</f>
        <v>117</v>
      </c>
      <c r="D10" s="128"/>
      <c r="E10" s="132" t="str">
        <f>Stilling!F11</f>
        <v>Carsten L.</v>
      </c>
      <c r="F10" s="131">
        <f>Stilling!G11</f>
        <v>11500000</v>
      </c>
      <c r="G10" s="128"/>
      <c r="H10" s="130" t="str">
        <f>Stilling!J11</f>
        <v>Robin T.</v>
      </c>
      <c r="I10" s="133">
        <f>Stilling!K11</f>
        <v>517</v>
      </c>
      <c r="J10" s="128"/>
      <c r="K10" s="136" t="str">
        <f>Stilling!N11</f>
        <v>Steen N.</v>
      </c>
      <c r="L10" s="129">
        <f>Stilling!O11</f>
        <v>2.36</v>
      </c>
    </row>
    <row r="11" spans="1:12">
      <c r="A11" s="133">
        <v>10</v>
      </c>
      <c r="B11" s="130" t="str">
        <f>Stilling!B12</f>
        <v>Martin A.</v>
      </c>
      <c r="C11" s="133">
        <f>Stilling!C12</f>
        <v>89</v>
      </c>
      <c r="D11" s="128"/>
      <c r="E11" s="132" t="str">
        <f>Stilling!F12</f>
        <v>Anders N.</v>
      </c>
      <c r="F11" s="131">
        <f>Stilling!G12</f>
        <v>10000000</v>
      </c>
      <c r="G11" s="128"/>
      <c r="H11" s="130" t="str">
        <f>Stilling!J12</f>
        <v>Martin K.</v>
      </c>
      <c r="I11" s="133">
        <f>Stilling!K12</f>
        <v>519</v>
      </c>
      <c r="J11" s="128"/>
      <c r="K11" s="136" t="str">
        <f>Stilling!N12</f>
        <v>Torben J.</v>
      </c>
      <c r="L11" s="129">
        <f>Stilling!O12</f>
        <v>2.37</v>
      </c>
    </row>
    <row r="12" spans="1:12">
      <c r="A12" s="133">
        <v>11</v>
      </c>
      <c r="B12" s="130" t="str">
        <f>Stilling!B13</f>
        <v>Anders N.</v>
      </c>
      <c r="C12" s="133">
        <f>Stilling!C13</f>
        <v>84</v>
      </c>
      <c r="D12" s="128"/>
      <c r="E12" s="132" t="str">
        <f>Stilling!F13</f>
        <v>Børge H.</v>
      </c>
      <c r="F12" s="131">
        <f>Stilling!G13</f>
        <v>8570000</v>
      </c>
      <c r="G12" s="128"/>
      <c r="H12" s="130" t="str">
        <f>Stilling!J13</f>
        <v>Børge H.</v>
      </c>
      <c r="I12" s="133">
        <f>Stilling!K13</f>
        <v>523</v>
      </c>
      <c r="J12" s="128"/>
      <c r="K12" s="228" t="s">
        <v>204</v>
      </c>
      <c r="L12" s="228"/>
    </row>
    <row r="13" spans="1:12">
      <c r="A13" s="133">
        <v>12</v>
      </c>
      <c r="B13" s="130" t="str">
        <f>Stilling!B14</f>
        <v>Peder C.</v>
      </c>
      <c r="C13" s="133">
        <f>Stilling!C14</f>
        <v>76</v>
      </c>
      <c r="D13" s="128"/>
      <c r="E13" s="132" t="str">
        <f>Stilling!F14</f>
        <v>Martin A.</v>
      </c>
      <c r="F13" s="131">
        <f>Stilling!G14</f>
        <v>8450000</v>
      </c>
      <c r="G13" s="128"/>
      <c r="H13" s="130" t="str">
        <f>Stilling!J14</f>
        <v>Henning B.</v>
      </c>
      <c r="I13" s="133">
        <f>Stilling!K14</f>
        <v>525</v>
      </c>
      <c r="J13" s="128"/>
      <c r="K13" s="130" t="str">
        <f>Stilling!N16</f>
        <v>Martin K.</v>
      </c>
      <c r="L13" s="130" t="str">
        <f>Stilling!O16</f>
        <v>Elbæk 2</v>
      </c>
    </row>
    <row r="14" spans="1:12">
      <c r="A14" s="133">
        <v>13</v>
      </c>
      <c r="B14" s="130" t="str">
        <f>Stilling!B15</f>
        <v>Børge H.</v>
      </c>
      <c r="C14" s="133">
        <f>Stilling!C15</f>
        <v>75</v>
      </c>
      <c r="D14" s="128"/>
      <c r="E14" s="132" t="str">
        <f>Stilling!F15</f>
        <v>Peder C.</v>
      </c>
      <c r="F14" s="131">
        <f>Stilling!G15</f>
        <v>7370000</v>
      </c>
      <c r="G14" s="128"/>
      <c r="H14" s="130" t="str">
        <f>Stilling!J15</f>
        <v>Jan H.</v>
      </c>
      <c r="I14" s="133">
        <f>Stilling!K15</f>
        <v>540</v>
      </c>
      <c r="J14" s="128"/>
      <c r="K14" s="130" t="str">
        <f>Stilling!N17</f>
        <v>Kim P.</v>
      </c>
      <c r="L14" s="130" t="str">
        <f>Stilling!O17</f>
        <v>Gut Apeldör</v>
      </c>
    </row>
    <row r="15" spans="1:12">
      <c r="A15" s="133">
        <v>14</v>
      </c>
      <c r="B15" s="130" t="str">
        <f>Stilling!B16</f>
        <v>Ole S.</v>
      </c>
      <c r="C15" s="133">
        <f>Stilling!C16</f>
        <v>72</v>
      </c>
      <c r="D15" s="128"/>
      <c r="E15" s="132" t="str">
        <f>Stilling!F16</f>
        <v>Robin T.</v>
      </c>
      <c r="F15" s="131">
        <f>Stilling!G16</f>
        <v>7300000</v>
      </c>
      <c r="G15" s="128"/>
      <c r="H15" s="130" t="str">
        <f>Stilling!J16</f>
        <v>Anders N.</v>
      </c>
      <c r="I15" s="133">
        <f>Stilling!K16</f>
        <v>541</v>
      </c>
      <c r="J15" s="128"/>
      <c r="K15" s="130" t="str">
        <f>Stilling!N18</f>
        <v>Rene S</v>
      </c>
      <c r="L15" s="130" t="str">
        <f>Stilling!O18</f>
        <v>Gut Apeldör</v>
      </c>
    </row>
    <row r="16" spans="1:12">
      <c r="A16" s="133">
        <v>15</v>
      </c>
      <c r="B16" s="130" t="str">
        <f>Stilling!B17</f>
        <v>Per. N.</v>
      </c>
      <c r="C16" s="133">
        <f>Stilling!C17</f>
        <v>68</v>
      </c>
      <c r="D16" s="128"/>
      <c r="E16" s="132" t="str">
        <f>Stilling!F17</f>
        <v>Henning B.</v>
      </c>
      <c r="F16" s="131">
        <f>Stilling!G17</f>
        <v>6720000</v>
      </c>
      <c r="G16" s="128"/>
      <c r="H16" s="130" t="str">
        <f>Stilling!J17</f>
        <v>Per. N.</v>
      </c>
      <c r="I16" s="133">
        <f>Stilling!K17</f>
        <v>541</v>
      </c>
      <c r="J16" s="128"/>
      <c r="K16" s="130" t="str">
        <f>Stilling!N19</f>
        <v>Marin K.</v>
      </c>
      <c r="L16" s="130" t="str">
        <f>Stilling!O19</f>
        <v>Final</v>
      </c>
    </row>
    <row r="17" spans="1:12">
      <c r="A17" s="133">
        <v>16</v>
      </c>
      <c r="B17" s="130" t="str">
        <f>Stilling!B18</f>
        <v>Henning B.</v>
      </c>
      <c r="C17" s="133">
        <f>Stilling!C18</f>
        <v>64</v>
      </c>
      <c r="D17" s="128"/>
      <c r="E17" s="132" t="str">
        <f>Stilling!F18</f>
        <v>Ole S.</v>
      </c>
      <c r="F17" s="131">
        <f>Stilling!G18</f>
        <v>6635000</v>
      </c>
      <c r="G17" s="128"/>
      <c r="H17" s="130" t="str">
        <f>Stilling!J18</f>
        <v>Torben J.</v>
      </c>
      <c r="I17" s="133">
        <f>Stilling!K18</f>
        <v>542</v>
      </c>
      <c r="J17" s="128"/>
      <c r="K17" s="130">
        <f>Stilling!N20</f>
        <v>0</v>
      </c>
      <c r="L17" s="130">
        <f>Stilling!O20</f>
        <v>0</v>
      </c>
    </row>
    <row r="18" spans="1:12">
      <c r="A18" s="133">
        <v>17</v>
      </c>
      <c r="B18" s="130" t="str">
        <f>Stilling!B19</f>
        <v>Robin T.</v>
      </c>
      <c r="C18" s="133">
        <f>Stilling!C19</f>
        <v>61</v>
      </c>
      <c r="D18" s="128"/>
      <c r="E18" s="132" t="str">
        <f>Stilling!F19</f>
        <v>Per. N.</v>
      </c>
      <c r="F18" s="131">
        <f>Stilling!G19</f>
        <v>6390000</v>
      </c>
      <c r="G18" s="128"/>
      <c r="H18" s="130" t="str">
        <f>Stilling!J19</f>
        <v>Martin A.</v>
      </c>
      <c r="I18" s="133">
        <f>Stilling!K19</f>
        <v>543</v>
      </c>
      <c r="J18" s="128"/>
      <c r="K18" s="135"/>
      <c r="L18" s="134"/>
    </row>
    <row r="19" spans="1:12">
      <c r="A19" s="133">
        <v>18</v>
      </c>
      <c r="B19" s="130" t="str">
        <f>Stilling!B20</f>
        <v>Jens L.</v>
      </c>
      <c r="C19" s="133">
        <f>Stilling!C20</f>
        <v>52</v>
      </c>
      <c r="D19" s="128"/>
      <c r="E19" s="132" t="str">
        <f>Stilling!F20</f>
        <v>Bo H.</v>
      </c>
      <c r="F19" s="131">
        <f>Stilling!G20</f>
        <v>5560000</v>
      </c>
      <c r="G19" s="128"/>
      <c r="H19" s="130" t="str">
        <f>Stilling!J20</f>
        <v>Jens L.</v>
      </c>
      <c r="I19" s="133">
        <f>Stilling!K20</f>
        <v>544</v>
      </c>
      <c r="J19" s="128"/>
      <c r="K19" s="135"/>
      <c r="L19" s="134"/>
    </row>
    <row r="20" spans="1:12">
      <c r="A20" s="133">
        <v>19</v>
      </c>
      <c r="B20" s="130" t="str">
        <f>Stilling!B21</f>
        <v>Bo H.</v>
      </c>
      <c r="C20" s="133">
        <f>Stilling!C21</f>
        <v>52</v>
      </c>
      <c r="D20" s="128"/>
      <c r="E20" s="132" t="str">
        <f>Stilling!F21</f>
        <v>Jesper V.</v>
      </c>
      <c r="F20" s="131">
        <f>Stilling!G21</f>
        <v>5190000</v>
      </c>
      <c r="G20" s="128"/>
      <c r="H20" s="130" t="str">
        <f>Stilling!J21</f>
        <v>Bo H.</v>
      </c>
      <c r="I20" s="133">
        <f>Stilling!K21</f>
        <v>550</v>
      </c>
      <c r="J20" s="128"/>
      <c r="K20" s="135"/>
      <c r="L20" s="134"/>
    </row>
    <row r="21" spans="1:12">
      <c r="A21" s="133">
        <v>20</v>
      </c>
      <c r="B21" s="130" t="str">
        <f>Stilling!B22</f>
        <v>Jesper V.</v>
      </c>
      <c r="C21" s="133">
        <f>Stilling!C22</f>
        <v>46</v>
      </c>
      <c r="D21" s="128"/>
      <c r="E21" s="132" t="str">
        <f>Stilling!F22</f>
        <v>Jens L.</v>
      </c>
      <c r="F21" s="131">
        <f>Stilling!G22</f>
        <v>4420000</v>
      </c>
      <c r="G21" s="128"/>
      <c r="H21" s="130" t="str">
        <f>Stilling!J22</f>
        <v>Claus J.</v>
      </c>
      <c r="I21" s="133">
        <f>Stilling!K22</f>
        <v>552</v>
      </c>
      <c r="J21" s="128"/>
      <c r="K21" s="135"/>
      <c r="L21" s="134"/>
    </row>
    <row r="22" spans="1:12">
      <c r="A22" s="133">
        <v>21</v>
      </c>
      <c r="B22" s="130" t="str">
        <f>Stilling!B23</f>
        <v>Torben J.</v>
      </c>
      <c r="C22" s="133">
        <f>Stilling!C23</f>
        <v>22</v>
      </c>
      <c r="D22" s="128"/>
      <c r="E22" s="132" t="str">
        <f>Stilling!F23</f>
        <v>Torben J.</v>
      </c>
      <c r="F22" s="131">
        <f>Stilling!G23</f>
        <v>2855000</v>
      </c>
      <c r="G22" s="128"/>
      <c r="H22" s="130" t="str">
        <f>Stilling!J23</f>
        <v>Henning V.</v>
      </c>
      <c r="I22" s="133">
        <f>Stilling!K23</f>
        <v>553</v>
      </c>
      <c r="J22" s="128"/>
      <c r="K22" s="127"/>
      <c r="L22" s="126"/>
    </row>
    <row r="23" spans="1:12">
      <c r="A23" s="133">
        <v>22</v>
      </c>
      <c r="B23" s="130" t="str">
        <f>Stilling!B24</f>
        <v>Claus J.</v>
      </c>
      <c r="C23" s="133">
        <f>Stilling!C24</f>
        <v>21</v>
      </c>
      <c r="D23" s="128"/>
      <c r="E23" s="132" t="str">
        <f>Stilling!F24</f>
        <v>Claus J.</v>
      </c>
      <c r="F23" s="131">
        <f>Stilling!G24</f>
        <v>2240000</v>
      </c>
      <c r="G23" s="128"/>
      <c r="H23" s="130" t="str">
        <f>Stilling!J24</f>
        <v>Peder C.</v>
      </c>
      <c r="I23" s="133">
        <f>Stilling!K24</f>
        <v>554</v>
      </c>
      <c r="J23" s="128"/>
      <c r="K23" s="127"/>
      <c r="L23" s="126"/>
    </row>
    <row r="24" spans="1:12">
      <c r="A24" s="133">
        <v>23</v>
      </c>
      <c r="B24" s="130" t="str">
        <f>Stilling!B25</f>
        <v>John S.</v>
      </c>
      <c r="C24" s="133">
        <f>Stilling!C25</f>
        <v>0</v>
      </c>
      <c r="D24" s="128"/>
      <c r="E24" s="132" t="str">
        <f>Stilling!F25</f>
        <v>Henning V.</v>
      </c>
      <c r="F24" s="131">
        <f>Stilling!G25</f>
        <v>180000</v>
      </c>
      <c r="G24" s="128"/>
      <c r="H24" s="130" t="str">
        <f>Stilling!J25</f>
        <v>Ole S.</v>
      </c>
      <c r="I24" s="133">
        <f>Stilling!K25</f>
        <v>555</v>
      </c>
      <c r="J24" s="128"/>
      <c r="K24" s="127"/>
      <c r="L24" s="126"/>
    </row>
    <row r="25" spans="1:12">
      <c r="A25" s="133">
        <v>24</v>
      </c>
      <c r="B25" s="130" t="str">
        <f>Stilling!B26</f>
        <v>Henning V.</v>
      </c>
      <c r="C25" s="133">
        <f>Stilling!C26</f>
        <v>0</v>
      </c>
      <c r="D25" s="128"/>
      <c r="E25" s="132" t="str">
        <f>Stilling!F26</f>
        <v>John S.</v>
      </c>
      <c r="F25" s="131">
        <f>Stilling!G26</f>
        <v>0</v>
      </c>
      <c r="G25" s="128"/>
      <c r="H25" s="130" t="str">
        <f>Stilling!J26</f>
        <v>John S.</v>
      </c>
      <c r="I25" s="133">
        <f>Stilling!K26</f>
        <v>555</v>
      </c>
      <c r="J25" s="128"/>
      <c r="K25" s="127"/>
      <c r="L25" s="126"/>
    </row>
  </sheetData>
  <mergeCells count="5">
    <mergeCell ref="A1:C1"/>
    <mergeCell ref="E1:F1"/>
    <mergeCell ref="H1:I1"/>
    <mergeCell ref="K1:L1"/>
    <mergeCell ref="K12:L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6"/>
  <sheetViews>
    <sheetView showZeros="0" zoomScale="93" zoomScaleNormal="93" workbookViewId="0">
      <selection activeCell="AM27" sqref="AM27"/>
    </sheetView>
  </sheetViews>
  <sheetFormatPr defaultColWidth="9.23046875" defaultRowHeight="12.45"/>
  <cols>
    <col min="1" max="1" width="4.07421875" style="124" customWidth="1"/>
    <col min="2" max="2" width="10.07421875" style="44" customWidth="1"/>
    <col min="3" max="3" width="4.61328125" style="124" customWidth="1"/>
    <col min="4" max="4" width="4.4609375" style="124" customWidth="1"/>
    <col min="5" max="5" width="2.07421875" style="124" customWidth="1"/>
    <col min="6" max="14" width="2.61328125" style="124" customWidth="1"/>
    <col min="15" max="15" width="1.61328125" style="124" customWidth="1"/>
    <col min="16" max="24" width="2.61328125" style="124" customWidth="1"/>
    <col min="25" max="25" width="1.61328125" style="124" customWidth="1"/>
    <col min="26" max="34" width="2.61328125" style="124" customWidth="1"/>
    <col min="35" max="16384" width="9.23046875" style="44"/>
  </cols>
  <sheetData>
    <row r="1" spans="1:34" s="8" customFormat="1" ht="34.5" customHeight="1">
      <c r="A1" s="157"/>
      <c r="C1" s="229" t="s">
        <v>49</v>
      </c>
      <c r="D1" s="229" t="s">
        <v>229</v>
      </c>
      <c r="E1" s="75"/>
      <c r="F1" s="231" t="s">
        <v>224</v>
      </c>
      <c r="G1" s="231"/>
      <c r="H1" s="231"/>
      <c r="I1" s="231"/>
      <c r="J1" s="231"/>
      <c r="K1" s="231"/>
      <c r="L1" s="231"/>
      <c r="M1" s="231"/>
      <c r="N1" s="231"/>
      <c r="O1" s="75"/>
      <c r="P1" s="231" t="s">
        <v>223</v>
      </c>
      <c r="Q1" s="231"/>
      <c r="R1" s="231"/>
      <c r="S1" s="231"/>
      <c r="T1" s="231"/>
      <c r="U1" s="231"/>
      <c r="V1" s="231"/>
      <c r="W1" s="231"/>
      <c r="X1" s="231"/>
      <c r="Y1" s="75"/>
      <c r="Z1" s="231" t="s">
        <v>222</v>
      </c>
      <c r="AA1" s="231"/>
      <c r="AB1" s="231"/>
      <c r="AC1" s="231"/>
      <c r="AD1" s="231"/>
      <c r="AE1" s="231"/>
      <c r="AF1" s="231"/>
      <c r="AG1" s="231"/>
      <c r="AH1" s="231"/>
    </row>
    <row r="2" spans="1:34" s="8" customFormat="1" ht="21" customHeight="1">
      <c r="A2" s="157"/>
      <c r="C2" s="230"/>
      <c r="D2" s="230"/>
      <c r="E2" s="75"/>
      <c r="F2" s="156">
        <v>1</v>
      </c>
      <c r="G2" s="156">
        <v>2</v>
      </c>
      <c r="H2" s="156">
        <v>3</v>
      </c>
      <c r="I2" s="156">
        <v>4</v>
      </c>
      <c r="J2" s="156">
        <v>5</v>
      </c>
      <c r="K2" s="156">
        <v>6</v>
      </c>
      <c r="L2" s="156">
        <v>7</v>
      </c>
      <c r="M2" s="156">
        <v>8</v>
      </c>
      <c r="N2" s="156">
        <v>9</v>
      </c>
      <c r="O2" s="75"/>
      <c r="P2" s="156">
        <v>1</v>
      </c>
      <c r="Q2" s="156">
        <v>2</v>
      </c>
      <c r="R2" s="156">
        <v>3</v>
      </c>
      <c r="S2" s="156">
        <v>4</v>
      </c>
      <c r="T2" s="156">
        <v>5</v>
      </c>
      <c r="U2" s="156">
        <v>6</v>
      </c>
      <c r="V2" s="156">
        <v>7</v>
      </c>
      <c r="W2" s="156">
        <v>8</v>
      </c>
      <c r="X2" s="156">
        <v>9</v>
      </c>
      <c r="Y2" s="75"/>
      <c r="Z2" s="156">
        <v>1</v>
      </c>
      <c r="AA2" s="156">
        <v>2</v>
      </c>
      <c r="AB2" s="156">
        <v>3</v>
      </c>
      <c r="AC2" s="156">
        <v>4</v>
      </c>
      <c r="AD2" s="156">
        <v>5</v>
      </c>
      <c r="AE2" s="156">
        <v>6</v>
      </c>
      <c r="AF2" s="156">
        <v>7</v>
      </c>
      <c r="AG2" s="156">
        <v>8</v>
      </c>
      <c r="AH2" s="156">
        <v>9</v>
      </c>
    </row>
    <row r="3" spans="1:34" ht="15.55" customHeight="1">
      <c r="A3" s="155">
        <v>1</v>
      </c>
      <c r="B3" s="154" t="str">
        <f>'Super R'!B6</f>
        <v>Renê S</v>
      </c>
      <c r="C3" s="158">
        <f>'Super R'!C6</f>
        <v>76</v>
      </c>
      <c r="D3" s="158">
        <f>'Super R'!D6</f>
        <v>27</v>
      </c>
      <c r="E3" s="154"/>
      <c r="F3" s="158">
        <f>'Super R'!F6</f>
        <v>3</v>
      </c>
      <c r="G3" s="158">
        <f>'Super R'!G6</f>
        <v>3</v>
      </c>
      <c r="H3" s="158">
        <f>'Super R'!H6</f>
        <v>2</v>
      </c>
      <c r="I3" s="158">
        <f>'Super R'!I6</f>
        <v>3</v>
      </c>
      <c r="J3" s="158">
        <f>'Super R'!J6</f>
        <v>3</v>
      </c>
      <c r="K3" s="158">
        <f>'Super R'!K6</f>
        <v>2</v>
      </c>
      <c r="L3" s="158">
        <f>'Super R'!L6</f>
        <v>1</v>
      </c>
      <c r="M3" s="158">
        <f>'Super R'!M6</f>
        <v>3</v>
      </c>
      <c r="N3" s="158">
        <f>'Super R'!N6</f>
        <v>3</v>
      </c>
      <c r="O3" s="158"/>
      <c r="P3" s="158">
        <f>'Super R'!P6</f>
        <v>3</v>
      </c>
      <c r="Q3" s="158">
        <f>'Super R'!Q6</f>
        <v>3</v>
      </c>
      <c r="R3" s="158">
        <f>'Super R'!R6</f>
        <v>3</v>
      </c>
      <c r="S3" s="158">
        <f>'Super R'!S6</f>
        <v>3</v>
      </c>
      <c r="T3" s="158">
        <f>'Super R'!T6</f>
        <v>3</v>
      </c>
      <c r="U3" s="158">
        <f>'Super R'!U6</f>
        <v>3</v>
      </c>
      <c r="V3" s="158">
        <f>'Super R'!V6</f>
        <v>3</v>
      </c>
      <c r="W3" s="158">
        <f>'Super R'!W6</f>
        <v>3</v>
      </c>
      <c r="X3" s="158">
        <f>'Super R'!X6</f>
        <v>4</v>
      </c>
      <c r="Y3" s="158"/>
      <c r="Z3" s="158">
        <f>'Super R'!Z6</f>
        <v>3</v>
      </c>
      <c r="AA3" s="158">
        <f>'Super R'!AA6</f>
        <v>2</v>
      </c>
      <c r="AB3" s="158">
        <f>'Super R'!AB6</f>
        <v>3</v>
      </c>
      <c r="AC3" s="158">
        <f>'Super R'!AC6</f>
        <v>3</v>
      </c>
      <c r="AD3" s="158">
        <f>'Super R'!AD6</f>
        <v>3</v>
      </c>
      <c r="AE3" s="158">
        <f>'Super R'!AE6</f>
        <v>3</v>
      </c>
      <c r="AF3" s="158">
        <f>'Super R'!AF6</f>
        <v>3</v>
      </c>
      <c r="AG3" s="158">
        <f>'Super R'!AG6</f>
        <v>2</v>
      </c>
      <c r="AH3" s="158">
        <f>'Super R'!AH6</f>
        <v>3</v>
      </c>
    </row>
    <row r="4" spans="1:34" ht="15.55" customHeight="1">
      <c r="A4" s="155">
        <f t="shared" ref="A4:A14" si="0">A3+1</f>
        <v>2</v>
      </c>
      <c r="B4" s="154" t="str">
        <f>'Super R'!B7</f>
        <v>Martin A</v>
      </c>
      <c r="C4" s="158">
        <f>'Super R'!C7</f>
        <v>71</v>
      </c>
      <c r="D4" s="158">
        <f>'Super R'!D7</f>
        <v>27</v>
      </c>
      <c r="E4" s="154"/>
      <c r="F4" s="158">
        <f>'Super R'!F7</f>
        <v>3</v>
      </c>
      <c r="G4" s="158">
        <f>'Super R'!G7</f>
        <v>5</v>
      </c>
      <c r="H4" s="158">
        <f>'Super R'!H7</f>
        <v>2</v>
      </c>
      <c r="I4" s="158">
        <f>'Super R'!I7</f>
        <v>3</v>
      </c>
      <c r="J4" s="158">
        <f>'Super R'!J7</f>
        <v>3</v>
      </c>
      <c r="K4" s="158">
        <f>'Super R'!K7</f>
        <v>2</v>
      </c>
      <c r="L4" s="158">
        <f>'Super R'!L7</f>
        <v>3</v>
      </c>
      <c r="M4" s="158">
        <f>'Super R'!M7</f>
        <v>3</v>
      </c>
      <c r="N4" s="158">
        <f>'Super R'!N7</f>
        <v>4</v>
      </c>
      <c r="O4" s="158"/>
      <c r="P4" s="158">
        <f>'Super R'!P7</f>
        <v>0</v>
      </c>
      <c r="Q4" s="158">
        <f>'Super R'!Q7</f>
        <v>3</v>
      </c>
      <c r="R4" s="158">
        <f>'Super R'!R7</f>
        <v>1</v>
      </c>
      <c r="S4" s="158">
        <f>'Super R'!S7</f>
        <v>3</v>
      </c>
      <c r="T4" s="158">
        <f>'Super R'!T7</f>
        <v>3</v>
      </c>
      <c r="U4" s="158">
        <f>'Super R'!U7</f>
        <v>1</v>
      </c>
      <c r="V4" s="158">
        <f>'Super R'!V7</f>
        <v>2</v>
      </c>
      <c r="W4" s="158">
        <f>'Super R'!W7</f>
        <v>2</v>
      </c>
      <c r="X4" s="158">
        <f>'Super R'!X7</f>
        <v>2</v>
      </c>
      <c r="Y4" s="158"/>
      <c r="Z4" s="158">
        <f>'Super R'!Z7</f>
        <v>2</v>
      </c>
      <c r="AA4" s="158">
        <f>'Super R'!AA7</f>
        <v>3</v>
      </c>
      <c r="AB4" s="158">
        <f>'Super R'!AB7</f>
        <v>3</v>
      </c>
      <c r="AC4" s="158">
        <f>'Super R'!AC7</f>
        <v>3</v>
      </c>
      <c r="AD4" s="158">
        <f>'Super R'!AD7</f>
        <v>3</v>
      </c>
      <c r="AE4" s="158">
        <f>'Super R'!AE7</f>
        <v>2</v>
      </c>
      <c r="AF4" s="158">
        <f>'Super R'!AF7</f>
        <v>4</v>
      </c>
      <c r="AG4" s="158">
        <f>'Super R'!AG7</f>
        <v>3</v>
      </c>
      <c r="AH4" s="158">
        <f>'Super R'!AH7</f>
        <v>3</v>
      </c>
    </row>
    <row r="5" spans="1:34" ht="15.55" customHeight="1">
      <c r="A5" s="155">
        <f t="shared" si="0"/>
        <v>3</v>
      </c>
      <c r="B5" s="154" t="str">
        <f>'Super R'!B8</f>
        <v>Martin K</v>
      </c>
      <c r="C5" s="158">
        <f>'Super R'!C8</f>
        <v>70</v>
      </c>
      <c r="D5" s="158">
        <f>'Super R'!D8</f>
        <v>27</v>
      </c>
      <c r="E5" s="154"/>
      <c r="F5" s="158">
        <f>'Super R'!F8</f>
        <v>2</v>
      </c>
      <c r="G5" s="158">
        <f>'Super R'!G8</f>
        <v>3</v>
      </c>
      <c r="H5" s="158">
        <f>'Super R'!H8</f>
        <v>0</v>
      </c>
      <c r="I5" s="158">
        <f>'Super R'!I8</f>
        <v>3</v>
      </c>
      <c r="J5" s="158">
        <f>'Super R'!J8</f>
        <v>3</v>
      </c>
      <c r="K5" s="158">
        <f>'Super R'!K8</f>
        <v>4</v>
      </c>
      <c r="L5" s="158">
        <f>'Super R'!L8</f>
        <v>3</v>
      </c>
      <c r="M5" s="158">
        <f>'Super R'!M8</f>
        <v>1</v>
      </c>
      <c r="N5" s="158">
        <f>'Super R'!N8</f>
        <v>4</v>
      </c>
      <c r="O5" s="158"/>
      <c r="P5" s="158">
        <f>'Super R'!P8</f>
        <v>3</v>
      </c>
      <c r="Q5" s="158">
        <f>'Super R'!Q8</f>
        <v>3</v>
      </c>
      <c r="R5" s="158">
        <f>'Super R'!R8</f>
        <v>3</v>
      </c>
      <c r="S5" s="158">
        <f>'Super R'!S8</f>
        <v>2</v>
      </c>
      <c r="T5" s="158">
        <f>'Super R'!T8</f>
        <v>3</v>
      </c>
      <c r="U5" s="158">
        <f>'Super R'!U8</f>
        <v>2</v>
      </c>
      <c r="V5" s="158">
        <f>'Super R'!V8</f>
        <v>3</v>
      </c>
      <c r="W5" s="158">
        <f>'Super R'!W8</f>
        <v>1</v>
      </c>
      <c r="X5" s="158">
        <f>'Super R'!X8</f>
        <v>1</v>
      </c>
      <c r="Y5" s="158"/>
      <c r="Z5" s="158">
        <f>'Super R'!Z8</f>
        <v>4</v>
      </c>
      <c r="AA5" s="158">
        <f>'Super R'!AA8</f>
        <v>1</v>
      </c>
      <c r="AB5" s="158">
        <f>'Super R'!AB8</f>
        <v>4</v>
      </c>
      <c r="AC5" s="158">
        <f>'Super R'!AC8</f>
        <v>2</v>
      </c>
      <c r="AD5" s="158">
        <f>'Super R'!AD8</f>
        <v>3</v>
      </c>
      <c r="AE5" s="158">
        <f>'Super R'!AE8</f>
        <v>3</v>
      </c>
      <c r="AF5" s="158">
        <f>'Super R'!AF8</f>
        <v>4</v>
      </c>
      <c r="AG5" s="158">
        <f>'Super R'!AG8</f>
        <v>1</v>
      </c>
      <c r="AH5" s="158">
        <f>'Super R'!AH8</f>
        <v>4</v>
      </c>
    </row>
    <row r="6" spans="1:34" ht="15.55" customHeight="1">
      <c r="A6" s="155">
        <f t="shared" si="0"/>
        <v>4</v>
      </c>
      <c r="B6" s="154" t="str">
        <f>'Super R'!B9</f>
        <v>Peder C</v>
      </c>
      <c r="C6" s="158">
        <f>'Super R'!C9</f>
        <v>65</v>
      </c>
      <c r="D6" s="158">
        <f>'Super R'!D9</f>
        <v>27</v>
      </c>
      <c r="E6" s="154"/>
      <c r="F6" s="158">
        <f>'Super R'!F9</f>
        <v>0</v>
      </c>
      <c r="G6" s="158">
        <f>'Super R'!G9</f>
        <v>3</v>
      </c>
      <c r="H6" s="158">
        <f>'Super R'!H9</f>
        <v>3</v>
      </c>
      <c r="I6" s="158">
        <f>'Super R'!I9</f>
        <v>2</v>
      </c>
      <c r="J6" s="158">
        <f>'Super R'!J9</f>
        <v>3</v>
      </c>
      <c r="K6" s="158">
        <f>'Super R'!K9</f>
        <v>1</v>
      </c>
      <c r="L6" s="158">
        <f>'Super R'!L9</f>
        <v>3</v>
      </c>
      <c r="M6" s="158">
        <f>'Super R'!M9</f>
        <v>3</v>
      </c>
      <c r="N6" s="158">
        <f>'Super R'!N9</f>
        <v>0</v>
      </c>
      <c r="O6" s="158"/>
      <c r="P6" s="158">
        <f>'Super R'!P9</f>
        <v>3</v>
      </c>
      <c r="Q6" s="158">
        <f>'Super R'!Q9</f>
        <v>3</v>
      </c>
      <c r="R6" s="158">
        <f>'Super R'!R9</f>
        <v>3</v>
      </c>
      <c r="S6" s="158">
        <f>'Super R'!S9</f>
        <v>3</v>
      </c>
      <c r="T6" s="158">
        <f>'Super R'!T9</f>
        <v>1</v>
      </c>
      <c r="U6" s="158">
        <f>'Super R'!U9</f>
        <v>3</v>
      </c>
      <c r="V6" s="158">
        <f>'Super R'!V9</f>
        <v>3</v>
      </c>
      <c r="W6" s="158">
        <f>'Super R'!W9</f>
        <v>2</v>
      </c>
      <c r="X6" s="158">
        <f>'Super R'!X9</f>
        <v>0</v>
      </c>
      <c r="Y6" s="158"/>
      <c r="Z6" s="158">
        <f>'Super R'!Z9</f>
        <v>2</v>
      </c>
      <c r="AA6" s="158">
        <f>'Super R'!AA9</f>
        <v>1</v>
      </c>
      <c r="AB6" s="158">
        <f>'Super R'!AB9</f>
        <v>3</v>
      </c>
      <c r="AC6" s="158">
        <f>'Super R'!AC9</f>
        <v>3</v>
      </c>
      <c r="AD6" s="158">
        <f>'Super R'!AD9</f>
        <v>3</v>
      </c>
      <c r="AE6" s="158">
        <f>'Super R'!AE9</f>
        <v>3</v>
      </c>
      <c r="AF6" s="158">
        <f>'Super R'!AF9</f>
        <v>4</v>
      </c>
      <c r="AG6" s="158">
        <f>'Super R'!AG9</f>
        <v>3</v>
      </c>
      <c r="AH6" s="158">
        <f>'Super R'!AH9</f>
        <v>4</v>
      </c>
    </row>
    <row r="7" spans="1:34" ht="15.55" customHeight="1">
      <c r="A7" s="155">
        <f t="shared" si="0"/>
        <v>5</v>
      </c>
      <c r="B7" s="154" t="str">
        <f>'Super R'!B10</f>
        <v>Erik P</v>
      </c>
      <c r="C7" s="158">
        <f>'Super R'!C10</f>
        <v>64</v>
      </c>
      <c r="D7" s="158">
        <f>'Super R'!D10</f>
        <v>27</v>
      </c>
      <c r="E7" s="154"/>
      <c r="F7" s="158">
        <f>'Super R'!F10</f>
        <v>2</v>
      </c>
      <c r="G7" s="158">
        <f>'Super R'!G10</f>
        <v>4</v>
      </c>
      <c r="H7" s="158">
        <f>'Super R'!H10</f>
        <v>1</v>
      </c>
      <c r="I7" s="158">
        <f>'Super R'!I10</f>
        <v>2</v>
      </c>
      <c r="J7" s="158">
        <f>'Super R'!J10</f>
        <v>3</v>
      </c>
      <c r="K7" s="158">
        <f>'Super R'!K10</f>
        <v>2</v>
      </c>
      <c r="L7" s="158">
        <f>'Super R'!L10</f>
        <v>2</v>
      </c>
      <c r="M7" s="158">
        <f>'Super R'!M10</f>
        <v>0</v>
      </c>
      <c r="N7" s="158">
        <f>'Super R'!N10</f>
        <v>3</v>
      </c>
      <c r="O7" s="158"/>
      <c r="P7" s="158">
        <f>'Super R'!P10</f>
        <v>1</v>
      </c>
      <c r="Q7" s="158">
        <f>'Super R'!Q10</f>
        <v>3</v>
      </c>
      <c r="R7" s="158">
        <f>'Super R'!R10</f>
        <v>3</v>
      </c>
      <c r="S7" s="158">
        <f>'Super R'!S10</f>
        <v>2</v>
      </c>
      <c r="T7" s="158">
        <f>'Super R'!T10</f>
        <v>2</v>
      </c>
      <c r="U7" s="158">
        <f>'Super R'!U10</f>
        <v>3</v>
      </c>
      <c r="V7" s="158">
        <f>'Super R'!V10</f>
        <v>2</v>
      </c>
      <c r="W7" s="158">
        <f>'Super R'!W10</f>
        <v>3</v>
      </c>
      <c r="X7" s="158">
        <f>'Super R'!X10</f>
        <v>3</v>
      </c>
      <c r="Y7" s="158"/>
      <c r="Z7" s="158">
        <f>'Super R'!Z10</f>
        <v>1</v>
      </c>
      <c r="AA7" s="158">
        <f>'Super R'!AA10</f>
        <v>3</v>
      </c>
      <c r="AB7" s="158">
        <f>'Super R'!AB10</f>
        <v>2</v>
      </c>
      <c r="AC7" s="158">
        <f>'Super R'!AC10</f>
        <v>3</v>
      </c>
      <c r="AD7" s="158">
        <f>'Super R'!AD10</f>
        <v>3</v>
      </c>
      <c r="AE7" s="158">
        <f>'Super R'!AE10</f>
        <v>2</v>
      </c>
      <c r="AF7" s="158">
        <f>'Super R'!AF10</f>
        <v>3</v>
      </c>
      <c r="AG7" s="158">
        <f>'Super R'!AG10</f>
        <v>3</v>
      </c>
      <c r="AH7" s="158">
        <f>'Super R'!AH10</f>
        <v>3</v>
      </c>
    </row>
    <row r="8" spans="1:34" ht="15.55" customHeight="1">
      <c r="A8" s="155">
        <f t="shared" si="0"/>
        <v>6</v>
      </c>
      <c r="B8" s="154" t="str">
        <f>'Super R'!B11</f>
        <v>Morten C</v>
      </c>
      <c r="C8" s="158">
        <f>'Super R'!C11</f>
        <v>63</v>
      </c>
      <c r="D8" s="158">
        <f>'Super R'!D11</f>
        <v>27</v>
      </c>
      <c r="E8" s="154"/>
      <c r="F8" s="158">
        <f>'Super R'!F11</f>
        <v>0</v>
      </c>
      <c r="G8" s="158">
        <f>'Super R'!G11</f>
        <v>2</v>
      </c>
      <c r="H8" s="158">
        <f>'Super R'!H11</f>
        <v>2</v>
      </c>
      <c r="I8" s="158">
        <f>'Super R'!I11</f>
        <v>2</v>
      </c>
      <c r="J8" s="158">
        <f>'Super R'!J11</f>
        <v>4</v>
      </c>
      <c r="K8" s="158">
        <f>'Super R'!K11</f>
        <v>2</v>
      </c>
      <c r="L8" s="158">
        <f>'Super R'!L11</f>
        <v>2</v>
      </c>
      <c r="M8" s="158">
        <f>'Super R'!M11</f>
        <v>2</v>
      </c>
      <c r="N8" s="158">
        <f>'Super R'!N11</f>
        <v>3</v>
      </c>
      <c r="O8" s="158"/>
      <c r="P8" s="158">
        <f>'Super R'!P11</f>
        <v>1</v>
      </c>
      <c r="Q8" s="158">
        <f>'Super R'!Q11</f>
        <v>3</v>
      </c>
      <c r="R8" s="158">
        <f>'Super R'!R11</f>
        <v>4</v>
      </c>
      <c r="S8" s="158">
        <f>'Super R'!S11</f>
        <v>2</v>
      </c>
      <c r="T8" s="158">
        <f>'Super R'!T11</f>
        <v>1</v>
      </c>
      <c r="U8" s="158">
        <f>'Super R'!U11</f>
        <v>3</v>
      </c>
      <c r="V8" s="158">
        <f>'Super R'!V11</f>
        <v>1</v>
      </c>
      <c r="W8" s="158">
        <f>'Super R'!W11</f>
        <v>1</v>
      </c>
      <c r="X8" s="158">
        <f>'Super R'!X11</f>
        <v>3</v>
      </c>
      <c r="Y8" s="158"/>
      <c r="Z8" s="158">
        <f>'Super R'!Z11</f>
        <v>3</v>
      </c>
      <c r="AA8" s="158">
        <f>'Super R'!AA11</f>
        <v>2</v>
      </c>
      <c r="AB8" s="158">
        <f>'Super R'!AB11</f>
        <v>3</v>
      </c>
      <c r="AC8" s="158">
        <f>'Super R'!AC11</f>
        <v>2</v>
      </c>
      <c r="AD8" s="158">
        <f>'Super R'!AD11</f>
        <v>3</v>
      </c>
      <c r="AE8" s="158">
        <f>'Super R'!AE11</f>
        <v>2</v>
      </c>
      <c r="AF8" s="158">
        <f>'Super R'!AF11</f>
        <v>4</v>
      </c>
      <c r="AG8" s="158">
        <f>'Super R'!AG11</f>
        <v>3</v>
      </c>
      <c r="AH8" s="158">
        <f>'Super R'!AH11</f>
        <v>3</v>
      </c>
    </row>
    <row r="9" spans="1:34" ht="15.55" customHeight="1">
      <c r="A9" s="155">
        <f t="shared" si="0"/>
        <v>7</v>
      </c>
      <c r="B9" s="154" t="str">
        <f>'Super R'!B12</f>
        <v>Per N</v>
      </c>
      <c r="C9" s="158">
        <f>'Super R'!C12</f>
        <v>63</v>
      </c>
      <c r="D9" s="158">
        <f>'Super R'!D12</f>
        <v>27</v>
      </c>
      <c r="E9" s="154"/>
      <c r="F9" s="158">
        <f>'Super R'!F12</f>
        <v>3</v>
      </c>
      <c r="G9" s="158">
        <f>'Super R'!G12</f>
        <v>4</v>
      </c>
      <c r="H9" s="158">
        <f>'Super R'!H12</f>
        <v>1</v>
      </c>
      <c r="I9" s="158">
        <f>'Super R'!I12</f>
        <v>3</v>
      </c>
      <c r="J9" s="158">
        <f>'Super R'!J12</f>
        <v>2</v>
      </c>
      <c r="K9" s="158">
        <f>'Super R'!K12</f>
        <v>0</v>
      </c>
      <c r="L9" s="158">
        <f>'Super R'!L12</f>
        <v>3</v>
      </c>
      <c r="M9" s="158">
        <f>'Super R'!M12</f>
        <v>2</v>
      </c>
      <c r="N9" s="158">
        <f>'Super R'!N12</f>
        <v>1</v>
      </c>
      <c r="O9" s="158"/>
      <c r="P9" s="158">
        <f>'Super R'!P12</f>
        <v>1</v>
      </c>
      <c r="Q9" s="158">
        <f>'Super R'!Q12</f>
        <v>3</v>
      </c>
      <c r="R9" s="158">
        <f>'Super R'!R12</f>
        <v>0</v>
      </c>
      <c r="S9" s="158">
        <f>'Super R'!S12</f>
        <v>3</v>
      </c>
      <c r="T9" s="158">
        <f>'Super R'!T12</f>
        <v>4</v>
      </c>
      <c r="U9" s="158">
        <f>'Super R'!U12</f>
        <v>2</v>
      </c>
      <c r="V9" s="158">
        <f>'Super R'!V12</f>
        <v>3</v>
      </c>
      <c r="W9" s="158">
        <f>'Super R'!W12</f>
        <v>1</v>
      </c>
      <c r="X9" s="158">
        <f>'Super R'!X12</f>
        <v>3</v>
      </c>
      <c r="Y9" s="158"/>
      <c r="Z9" s="158">
        <f>'Super R'!Z12</f>
        <v>2</v>
      </c>
      <c r="AA9" s="158">
        <f>'Super R'!AA12</f>
        <v>2</v>
      </c>
      <c r="AB9" s="158">
        <f>'Super R'!AB12</f>
        <v>3</v>
      </c>
      <c r="AC9" s="158">
        <f>'Super R'!AC12</f>
        <v>3</v>
      </c>
      <c r="AD9" s="158">
        <f>'Super R'!AD12</f>
        <v>3</v>
      </c>
      <c r="AE9" s="158">
        <f>'Super R'!AE12</f>
        <v>3</v>
      </c>
      <c r="AF9" s="158">
        <f>'Super R'!AF12</f>
        <v>3</v>
      </c>
      <c r="AG9" s="158">
        <f>'Super R'!AG12</f>
        <v>3</v>
      </c>
      <c r="AH9" s="158">
        <f>'Super R'!AH12</f>
        <v>2</v>
      </c>
    </row>
    <row r="10" spans="1:34" ht="15.55" customHeight="1">
      <c r="A10" s="155">
        <f t="shared" si="0"/>
        <v>8</v>
      </c>
      <c r="B10" s="154" t="str">
        <f>'Super R'!B13</f>
        <v>Karsten V</v>
      </c>
      <c r="C10" s="158">
        <f>'Super R'!C13</f>
        <v>62</v>
      </c>
      <c r="D10" s="158">
        <f>'Super R'!D13</f>
        <v>27</v>
      </c>
      <c r="E10" s="154"/>
      <c r="F10" s="158">
        <f>'Super R'!F13</f>
        <v>1</v>
      </c>
      <c r="G10" s="158">
        <f>'Super R'!G13</f>
        <v>2</v>
      </c>
      <c r="H10" s="158">
        <f>'Super R'!H13</f>
        <v>2</v>
      </c>
      <c r="I10" s="158">
        <f>'Super R'!I13</f>
        <v>2</v>
      </c>
      <c r="J10" s="158">
        <f>'Super R'!J13</f>
        <v>3</v>
      </c>
      <c r="K10" s="158">
        <f>'Super R'!K13</f>
        <v>2</v>
      </c>
      <c r="L10" s="158">
        <f>'Super R'!L13</f>
        <v>3</v>
      </c>
      <c r="M10" s="158">
        <f>'Super R'!M13</f>
        <v>3</v>
      </c>
      <c r="N10" s="158">
        <f>'Super R'!N13</f>
        <v>4</v>
      </c>
      <c r="O10" s="158"/>
      <c r="P10" s="158">
        <f>'Super R'!P13</f>
        <v>0</v>
      </c>
      <c r="Q10" s="158">
        <f>'Super R'!Q13</f>
        <v>1</v>
      </c>
      <c r="R10" s="158">
        <f>'Super R'!R13</f>
        <v>4</v>
      </c>
      <c r="S10" s="158">
        <f>'Super R'!S13</f>
        <v>3</v>
      </c>
      <c r="T10" s="158">
        <f>'Super R'!T13</f>
        <v>3</v>
      </c>
      <c r="U10" s="158">
        <f>'Super R'!U13</f>
        <v>3</v>
      </c>
      <c r="V10" s="158">
        <f>'Super R'!V13</f>
        <v>4</v>
      </c>
      <c r="W10" s="158">
        <f>'Super R'!W13</f>
        <v>2</v>
      </c>
      <c r="X10" s="158">
        <f>'Super R'!X13</f>
        <v>3</v>
      </c>
      <c r="Y10" s="158"/>
      <c r="Z10" s="158">
        <f>'Super R'!Z13</f>
        <v>1</v>
      </c>
      <c r="AA10" s="158">
        <f>'Super R'!AA13</f>
        <v>3</v>
      </c>
      <c r="AB10" s="158">
        <f>'Super R'!AB13</f>
        <v>2</v>
      </c>
      <c r="AC10" s="158">
        <f>'Super R'!AC13</f>
        <v>0</v>
      </c>
      <c r="AD10" s="158">
        <f>'Super R'!AD13</f>
        <v>3</v>
      </c>
      <c r="AE10" s="158">
        <f>'Super R'!AE13</f>
        <v>1</v>
      </c>
      <c r="AF10" s="158">
        <f>'Super R'!AF13</f>
        <v>4</v>
      </c>
      <c r="AG10" s="158">
        <f>'Super R'!AG13</f>
        <v>3</v>
      </c>
      <c r="AH10" s="158">
        <f>'Super R'!AH13</f>
        <v>0</v>
      </c>
    </row>
    <row r="11" spans="1:34" ht="15.55" customHeight="1">
      <c r="A11" s="155">
        <f t="shared" si="0"/>
        <v>9</v>
      </c>
      <c r="B11" s="154" t="str">
        <f>'Super R'!B14</f>
        <v>Ole S</v>
      </c>
      <c r="C11" s="158">
        <f>'Super R'!C14</f>
        <v>61</v>
      </c>
      <c r="D11" s="158">
        <f>'Super R'!D14</f>
        <v>27</v>
      </c>
      <c r="E11" s="154"/>
      <c r="F11" s="158">
        <f>'Super R'!F14</f>
        <v>0</v>
      </c>
      <c r="G11" s="158">
        <f>'Super R'!G14</f>
        <v>2</v>
      </c>
      <c r="H11" s="158">
        <f>'Super R'!H14</f>
        <v>0</v>
      </c>
      <c r="I11" s="158">
        <f>'Super R'!I14</f>
        <v>3</v>
      </c>
      <c r="J11" s="158">
        <f>'Super R'!J14</f>
        <v>2</v>
      </c>
      <c r="K11" s="158">
        <f>'Super R'!K14</f>
        <v>3</v>
      </c>
      <c r="L11" s="158">
        <f>'Super R'!L14</f>
        <v>3</v>
      </c>
      <c r="M11" s="158">
        <f>'Super R'!M14</f>
        <v>2</v>
      </c>
      <c r="N11" s="158">
        <f>'Super R'!N14</f>
        <v>2</v>
      </c>
      <c r="O11" s="158"/>
      <c r="P11" s="158">
        <f>'Super R'!P14</f>
        <v>1</v>
      </c>
      <c r="Q11" s="158">
        <f>'Super R'!Q14</f>
        <v>1</v>
      </c>
      <c r="R11" s="158">
        <f>'Super R'!R14</f>
        <v>3</v>
      </c>
      <c r="S11" s="158">
        <f>'Super R'!S14</f>
        <v>3</v>
      </c>
      <c r="T11" s="158">
        <f>'Super R'!T14</f>
        <v>3</v>
      </c>
      <c r="U11" s="158">
        <f>'Super R'!U14</f>
        <v>1</v>
      </c>
      <c r="V11" s="158">
        <f>'Super R'!V14</f>
        <v>3</v>
      </c>
      <c r="W11" s="158">
        <f>'Super R'!W14</f>
        <v>1</v>
      </c>
      <c r="X11" s="158">
        <f>'Super R'!X14</f>
        <v>4</v>
      </c>
      <c r="Y11" s="158"/>
      <c r="Z11" s="158">
        <f>'Super R'!Z14</f>
        <v>3</v>
      </c>
      <c r="AA11" s="158">
        <f>'Super R'!AA14</f>
        <v>1</v>
      </c>
      <c r="AB11" s="158">
        <f>'Super R'!AB14</f>
        <v>3</v>
      </c>
      <c r="AC11" s="158">
        <f>'Super R'!AC14</f>
        <v>3</v>
      </c>
      <c r="AD11" s="158">
        <f>'Super R'!AD14</f>
        <v>3</v>
      </c>
      <c r="AE11" s="158">
        <f>'Super R'!AE14</f>
        <v>1</v>
      </c>
      <c r="AF11" s="158">
        <f>'Super R'!AF14</f>
        <v>3</v>
      </c>
      <c r="AG11" s="158">
        <f>'Super R'!AG14</f>
        <v>4</v>
      </c>
      <c r="AH11" s="158">
        <f>'Super R'!AH14</f>
        <v>3</v>
      </c>
    </row>
    <row r="12" spans="1:34" ht="15.55" customHeight="1">
      <c r="A12" s="155">
        <f t="shared" si="0"/>
        <v>10</v>
      </c>
      <c r="B12" s="154" t="str">
        <f>'Super R'!B15</f>
        <v>Claus J</v>
      </c>
      <c r="C12" s="158">
        <f>'Super R'!C15</f>
        <v>59</v>
      </c>
      <c r="D12" s="158">
        <f>'Super R'!D15</f>
        <v>27</v>
      </c>
      <c r="E12" s="154"/>
      <c r="F12" s="158">
        <f>'Super R'!F15</f>
        <v>3</v>
      </c>
      <c r="G12" s="158">
        <f>'Super R'!G15</f>
        <v>3</v>
      </c>
      <c r="H12" s="158">
        <f>'Super R'!H15</f>
        <v>2</v>
      </c>
      <c r="I12" s="158">
        <f>'Super R'!I15</f>
        <v>1</v>
      </c>
      <c r="J12" s="158">
        <f>'Super R'!J15</f>
        <v>3</v>
      </c>
      <c r="K12" s="158">
        <f>'Super R'!K15</f>
        <v>3</v>
      </c>
      <c r="L12" s="158">
        <f>'Super R'!L15</f>
        <v>3</v>
      </c>
      <c r="M12" s="158">
        <f>'Super R'!M15</f>
        <v>3</v>
      </c>
      <c r="N12" s="158">
        <f>'Super R'!N15</f>
        <v>3</v>
      </c>
      <c r="O12" s="158"/>
      <c r="P12" s="158">
        <f>'Super R'!P15</f>
        <v>0</v>
      </c>
      <c r="Q12" s="158">
        <f>'Super R'!Q15</f>
        <v>3</v>
      </c>
      <c r="R12" s="158">
        <f>'Super R'!R15</f>
        <v>1</v>
      </c>
      <c r="S12" s="158">
        <f>'Super R'!S15</f>
        <v>2</v>
      </c>
      <c r="T12" s="158">
        <f>'Super R'!T15</f>
        <v>2</v>
      </c>
      <c r="U12" s="158">
        <f>'Super R'!U15</f>
        <v>2</v>
      </c>
      <c r="V12" s="158">
        <f>'Super R'!V15</f>
        <v>4</v>
      </c>
      <c r="W12" s="158">
        <f>'Super R'!W15</f>
        <v>2</v>
      </c>
      <c r="X12" s="158">
        <f>'Super R'!X15</f>
        <v>1</v>
      </c>
      <c r="Y12" s="158"/>
      <c r="Z12" s="158">
        <f>'Super R'!Z15</f>
        <v>0</v>
      </c>
      <c r="AA12" s="158">
        <f>'Super R'!AA15</f>
        <v>3</v>
      </c>
      <c r="AB12" s="158">
        <f>'Super R'!AB15</f>
        <v>2</v>
      </c>
      <c r="AC12" s="158">
        <f>'Super R'!AC15</f>
        <v>2</v>
      </c>
      <c r="AD12" s="158">
        <f>'Super R'!AD15</f>
        <v>3</v>
      </c>
      <c r="AE12" s="158">
        <f>'Super R'!AE15</f>
        <v>0</v>
      </c>
      <c r="AF12" s="158">
        <f>'Super R'!AF15</f>
        <v>4</v>
      </c>
      <c r="AG12" s="158">
        <f>'Super R'!AG15</f>
        <v>0</v>
      </c>
      <c r="AH12" s="158">
        <f>'Super R'!AH15</f>
        <v>4</v>
      </c>
    </row>
    <row r="13" spans="1:34" ht="15.55" customHeight="1">
      <c r="A13" s="155">
        <f t="shared" si="0"/>
        <v>11</v>
      </c>
      <c r="B13" s="154" t="str">
        <f>'Super R'!B16</f>
        <v>Kim P</v>
      </c>
      <c r="C13" s="158">
        <f>'Super R'!C16</f>
        <v>58</v>
      </c>
      <c r="D13" s="158">
        <f>'Super R'!D16</f>
        <v>27</v>
      </c>
      <c r="E13" s="154"/>
      <c r="F13" s="158">
        <f>'Super R'!F16</f>
        <v>3</v>
      </c>
      <c r="G13" s="158">
        <f>'Super R'!G16</f>
        <v>3</v>
      </c>
      <c r="H13" s="158">
        <f>'Super R'!H16</f>
        <v>3</v>
      </c>
      <c r="I13" s="158">
        <f>'Super R'!I16</f>
        <v>3</v>
      </c>
      <c r="J13" s="158">
        <f>'Super R'!J16</f>
        <v>4</v>
      </c>
      <c r="K13" s="158">
        <f>'Super R'!K16</f>
        <v>3</v>
      </c>
      <c r="L13" s="158">
        <f>'Super R'!L16</f>
        <v>1</v>
      </c>
      <c r="M13" s="158">
        <f>'Super R'!M16</f>
        <v>4</v>
      </c>
      <c r="N13" s="158">
        <f>'Super R'!N16</f>
        <v>2</v>
      </c>
      <c r="O13" s="158"/>
      <c r="P13" s="158" t="str">
        <f>'Super R'!P16</f>
        <v>3 </v>
      </c>
      <c r="Q13" s="158">
        <f>'Super R'!Q16</f>
        <v>2</v>
      </c>
      <c r="R13" s="158">
        <f>'Super R'!R16</f>
        <v>0</v>
      </c>
      <c r="S13" s="158">
        <f>'Super R'!S16</f>
        <v>3</v>
      </c>
      <c r="T13" s="158">
        <f>'Super R'!T16</f>
        <v>2</v>
      </c>
      <c r="U13" s="158" t="str">
        <f>'Super R'!U16</f>
        <v>2 </v>
      </c>
      <c r="V13" s="158">
        <f>'Super R'!V16</f>
        <v>3</v>
      </c>
      <c r="W13" s="158">
        <f>'Super R'!W16</f>
        <v>3</v>
      </c>
      <c r="X13" s="158">
        <f>'Super R'!X16</f>
        <v>2</v>
      </c>
      <c r="Y13" s="158"/>
      <c r="Z13" s="158">
        <f>'Super R'!Z16</f>
        <v>2</v>
      </c>
      <c r="AA13" s="158">
        <f>'Super R'!AA16</f>
        <v>1</v>
      </c>
      <c r="AB13" s="158">
        <f>'Super R'!AB16</f>
        <v>3</v>
      </c>
      <c r="AC13" s="158">
        <f>'Super R'!AC16</f>
        <v>1</v>
      </c>
      <c r="AD13" s="158">
        <f>'Super R'!AD16</f>
        <v>3</v>
      </c>
      <c r="AE13" s="158">
        <f>'Super R'!AE16</f>
        <v>2</v>
      </c>
      <c r="AF13" s="158">
        <f>'Super R'!AF16</f>
        <v>0</v>
      </c>
      <c r="AG13" s="158">
        <f>'Super R'!AG16</f>
        <v>2</v>
      </c>
      <c r="AH13" s="158">
        <f>'Super R'!AH16</f>
        <v>3</v>
      </c>
    </row>
    <row r="14" spans="1:34" ht="15.55" customHeight="1">
      <c r="A14" s="155">
        <f t="shared" si="0"/>
        <v>12</v>
      </c>
      <c r="B14" s="154" t="str">
        <f>'Super R'!B17</f>
        <v>Anders N</v>
      </c>
      <c r="C14" s="158">
        <f>'Super R'!C17</f>
        <v>55</v>
      </c>
      <c r="D14" s="158">
        <f>'Super R'!D17</f>
        <v>27</v>
      </c>
      <c r="E14" s="154"/>
      <c r="F14" s="158">
        <f>'Super R'!F17</f>
        <v>0</v>
      </c>
      <c r="G14" s="158">
        <f>'Super R'!G17</f>
        <v>4</v>
      </c>
      <c r="H14" s="158">
        <f>'Super R'!H17</f>
        <v>1</v>
      </c>
      <c r="I14" s="158">
        <f>'Super R'!I17</f>
        <v>3</v>
      </c>
      <c r="J14" s="158">
        <f>'Super R'!J17</f>
        <v>2</v>
      </c>
      <c r="K14" s="158">
        <f>'Super R'!K17</f>
        <v>3</v>
      </c>
      <c r="L14" s="158">
        <f>'Super R'!L17</f>
        <v>0</v>
      </c>
      <c r="M14" s="158">
        <f>'Super R'!M17</f>
        <v>0</v>
      </c>
      <c r="N14" s="158">
        <f>'Super R'!N17</f>
        <v>3</v>
      </c>
      <c r="O14" s="158"/>
      <c r="P14" s="158">
        <f>'Super R'!P17</f>
        <v>0</v>
      </c>
      <c r="Q14" s="158">
        <f>'Super R'!Q17</f>
        <v>1</v>
      </c>
      <c r="R14" s="158">
        <f>'Super R'!R17</f>
        <v>0</v>
      </c>
      <c r="S14" s="158">
        <f>'Super R'!S17</f>
        <v>3</v>
      </c>
      <c r="T14" s="158">
        <f>'Super R'!T17</f>
        <v>1</v>
      </c>
      <c r="U14" s="158">
        <f>'Super R'!U17</f>
        <v>2</v>
      </c>
      <c r="V14" s="158">
        <f>'Super R'!V17</f>
        <v>3</v>
      </c>
      <c r="W14" s="158">
        <f>'Super R'!W17</f>
        <v>3</v>
      </c>
      <c r="X14" s="158">
        <f>'Super R'!X17</f>
        <v>3</v>
      </c>
      <c r="Y14" s="158"/>
      <c r="Z14" s="158">
        <f>'Super R'!Z17</f>
        <v>2</v>
      </c>
      <c r="AA14" s="158">
        <f>'Super R'!AA17</f>
        <v>2</v>
      </c>
      <c r="AB14" s="158">
        <f>'Super R'!AB17</f>
        <v>4</v>
      </c>
      <c r="AC14" s="158">
        <f>'Super R'!AC17</f>
        <v>3</v>
      </c>
      <c r="AD14" s="158">
        <f>'Super R'!AD17</f>
        <v>3</v>
      </c>
      <c r="AE14" s="158">
        <f>'Super R'!AE17</f>
        <v>3</v>
      </c>
      <c r="AF14" s="158">
        <f>'Super R'!AF17</f>
        <v>2</v>
      </c>
      <c r="AG14" s="158">
        <f>'Super R'!AG17</f>
        <v>2</v>
      </c>
      <c r="AH14" s="158">
        <f>'Super R'!AH17</f>
        <v>2</v>
      </c>
    </row>
    <row r="15" spans="1:34">
      <c r="E15" s="75"/>
      <c r="O15" s="75"/>
      <c r="Y15" s="75"/>
    </row>
    <row r="16" spans="1:34">
      <c r="Y16" s="75"/>
    </row>
  </sheetData>
  <mergeCells count="5">
    <mergeCell ref="C1:C2"/>
    <mergeCell ref="D1:D2"/>
    <mergeCell ref="F1:N1"/>
    <mergeCell ref="P1:X1"/>
    <mergeCell ref="Z1:AH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O26"/>
  <sheetViews>
    <sheetView showZeros="0" workbookViewId="0"/>
  </sheetViews>
  <sheetFormatPr defaultRowHeight="14.6"/>
  <cols>
    <col min="1" max="1" width="21.07421875" bestFit="1" customWidth="1"/>
    <col min="2" max="2" width="11.921875" customWidth="1"/>
    <col min="3" max="3" width="7" style="3" customWidth="1"/>
    <col min="4" max="39" width="3.61328125" customWidth="1"/>
    <col min="40" max="40" width="2.84375" bestFit="1" customWidth="1"/>
    <col min="41" max="41" width="1.84375" bestFit="1" customWidth="1"/>
  </cols>
  <sheetData>
    <row r="1" spans="1:41" s="111" customFormat="1" ht="25" customHeight="1">
      <c r="C1" s="111" t="s">
        <v>197</v>
      </c>
    </row>
    <row r="2" spans="1:41" s="2" customFormat="1" ht="67.5" customHeight="1">
      <c r="C2" s="2" t="s">
        <v>49</v>
      </c>
      <c r="D2" s="2" t="s">
        <v>48</v>
      </c>
      <c r="E2" s="2" t="s">
        <v>50</v>
      </c>
      <c r="F2" s="2" t="s">
        <v>51</v>
      </c>
      <c r="G2" s="2" t="s">
        <v>52</v>
      </c>
      <c r="H2" s="2" t="s">
        <v>53</v>
      </c>
      <c r="I2" s="2" t="s">
        <v>54</v>
      </c>
      <c r="J2" s="2" t="s">
        <v>55</v>
      </c>
      <c r="K2" s="2" t="s">
        <v>56</v>
      </c>
      <c r="L2" s="2" t="s">
        <v>57</v>
      </c>
      <c r="M2" s="2" t="s">
        <v>58</v>
      </c>
      <c r="N2" s="2" t="s">
        <v>59</v>
      </c>
      <c r="O2" s="2" t="s">
        <v>60</v>
      </c>
      <c r="P2" s="2" t="s">
        <v>61</v>
      </c>
      <c r="Q2" s="2" t="s">
        <v>258</v>
      </c>
      <c r="R2" s="2" t="s">
        <v>257</v>
      </c>
      <c r="S2" s="2" t="s">
        <v>62</v>
      </c>
      <c r="T2" s="2" t="s">
        <v>63</v>
      </c>
      <c r="U2" s="2" t="s">
        <v>64</v>
      </c>
      <c r="V2" s="2" t="s">
        <v>65</v>
      </c>
      <c r="W2" s="2" t="s">
        <v>66</v>
      </c>
      <c r="X2" s="2" t="s">
        <v>67</v>
      </c>
      <c r="Y2" s="2" t="s">
        <v>68</v>
      </c>
      <c r="Z2" s="2" t="s">
        <v>69</v>
      </c>
      <c r="AA2" s="2" t="s">
        <v>70</v>
      </c>
      <c r="AB2" s="2" t="s">
        <v>71</v>
      </c>
      <c r="AC2" s="2" t="s">
        <v>72</v>
      </c>
      <c r="AD2" s="2" t="s">
        <v>73</v>
      </c>
      <c r="AE2" s="2" t="s">
        <v>74</v>
      </c>
      <c r="AF2" s="2" t="s">
        <v>75</v>
      </c>
      <c r="AG2" s="2" t="s">
        <v>76</v>
      </c>
      <c r="AH2" s="2" t="s">
        <v>77</v>
      </c>
      <c r="AI2" s="2" t="s">
        <v>78</v>
      </c>
      <c r="AJ2" s="2" t="s">
        <v>79</v>
      </c>
      <c r="AK2" s="2" t="s">
        <v>80</v>
      </c>
      <c r="AL2" s="2" t="s">
        <v>81</v>
      </c>
    </row>
    <row r="3" spans="1:41">
      <c r="A3" t="s">
        <v>10</v>
      </c>
      <c r="B3" s="1" t="s">
        <v>11</v>
      </c>
      <c r="C3" s="3">
        <f t="shared" ref="C3:C26" si="0">LARGE(D3:AL3,1)+LARGE(D3:AL3,2)+LARGE(D3:AL3,3)+LARGE(D3:AL3,4)+LARGE(D3:AL3,5)+LARGE(D3:AL3,6)+LARGE(D3:AL3,7)+LARGE(D3:AL3,8)+LARGE(D3:AL3,9)+LARGE(D3:AL3,10)+LARGE(D3:AL3,11)+LARGE(D3:AL3,12)+LARGE(D3:AL3,13)+LARGE(D3:AL3,14)+LARGE(D3:AL3,15)+LARGE(D3:AL3,16)+LARGE(D3:AL3,17)+LARGE(D3:AL3,18)</f>
        <v>163</v>
      </c>
      <c r="D3">
        <f>IFERROR(VLOOKUP($A3,'24-03'!$A$6:$L$29,6,FALSE),0)</f>
        <v>12</v>
      </c>
      <c r="E3">
        <f>IFERROR(VLOOKUP($A3,'28-03'!$A$6:$L$29,6,FALSE),0)</f>
        <v>3</v>
      </c>
      <c r="F3">
        <f>IFERROR(VLOOKUP($A3,'04-04'!$A$6:$L$29,6,FALSE),0)</f>
        <v>6</v>
      </c>
      <c r="G3">
        <f>IFERROR(VLOOKUP($A3,'11-04'!$A$6:$L$29,6,FALSE),0)</f>
        <v>0</v>
      </c>
      <c r="H3">
        <f>IFERROR(VLOOKUP($A3,'18-04'!$A$6:$L$29,6,FALSE),0)</f>
        <v>0</v>
      </c>
      <c r="I3">
        <f>IFERROR(VLOOKUP($A3,'25-04'!$A$6:$L$29,6,FALSE),0)</f>
        <v>4</v>
      </c>
      <c r="J3">
        <f>IFERROR(VLOOKUP($A3,'02-05'!$A$6:$L$29,6,FALSE),0)</f>
        <v>0</v>
      </c>
      <c r="K3">
        <f>IFERROR(VLOOKUP($A3,'09-05'!$A$6:$L$29,6,FALSE),0)</f>
        <v>6</v>
      </c>
      <c r="L3">
        <f>IFERROR(VLOOKUP($A3,'16-05'!$A$6:$L$29,6,FALSE),0)</f>
        <v>1</v>
      </c>
      <c r="M3">
        <f>IFERROR(VLOOKUP($A3,'23-05'!$A$6:$L$29,6,FALSE),0)</f>
        <v>10</v>
      </c>
      <c r="N3">
        <f>IFERROR(VLOOKUP($A3,'30-05'!$A$6:$L$29,6,FALSE),0)</f>
        <v>4</v>
      </c>
      <c r="O3">
        <f>IFERROR(VLOOKUP($A3,'06-06'!$A$6:$L$29,6,FALSE),0)</f>
        <v>6</v>
      </c>
      <c r="P3">
        <f>IFERROR(VLOOKUP($A3,'13-06'!$A$6:$L$29,6,FALSE),0)</f>
        <v>2</v>
      </c>
      <c r="Q3">
        <f>IFERROR(VLOOKUP($A3,'15-06A'!$A$6:$L$29,6,FALSE),0)</f>
        <v>0</v>
      </c>
      <c r="R3">
        <f>IFERROR(VLOOKUP($A3,'15-06B'!$A$6:$L$29,6,FALSE),0)</f>
        <v>12</v>
      </c>
      <c r="S3">
        <f>IFERROR(VLOOKUP($A3,'20-06'!$A$6:$L$29,6,FALSE),0)</f>
        <v>12</v>
      </c>
      <c r="T3">
        <f>IFERROR(VLOOKUP($A3,'27-06'!$A$6:$L$29,6,FALSE),0)</f>
        <v>10</v>
      </c>
      <c r="U3">
        <f>IFERROR(VLOOKUP($A3,'04-07'!$A$6:$L$29,6,FALSE),0)</f>
        <v>10</v>
      </c>
      <c r="V3">
        <f>IFERROR(VLOOKUP($A3,'11-07'!$A$6:$L$29,6,FALSE),0)</f>
        <v>12</v>
      </c>
      <c r="W3">
        <f>IFERROR(VLOOKUP($A3,'18-07'!$A$6:$L$29,6,FALSE),0)</f>
        <v>0</v>
      </c>
      <c r="X3">
        <f>IFERROR(VLOOKUP($A3,'25-07'!$A$6:$L$29,6,FALSE),0)</f>
        <v>0</v>
      </c>
      <c r="Y3">
        <f>IFERROR(VLOOKUP($A3,'01-08'!$A$6:$L$29,6,FALSE),0)</f>
        <v>6</v>
      </c>
      <c r="Z3">
        <f>IFERROR(VLOOKUP($A3,'08-08'!$A$6:$L$29,6,FALSE),0)</f>
        <v>0</v>
      </c>
      <c r="AA3">
        <f>IFERROR(VLOOKUP($A3,'15-08'!$A$6:$L$29,6,FALSE),0)</f>
        <v>0</v>
      </c>
      <c r="AB3">
        <f>IFERROR(VLOOKUP($A3,'22-08'!$A$6:$L$29,6,FALSE),0)</f>
        <v>10</v>
      </c>
      <c r="AC3">
        <f>IFERROR(VLOOKUP($A3,'29-08'!$A$6:$L$29,6,FALSE),0)</f>
        <v>8</v>
      </c>
      <c r="AD3">
        <f>IFERROR(VLOOKUP($A3,'31-08'!$A$6:$L$29,6,FALSE),0)</f>
        <v>8</v>
      </c>
      <c r="AE3">
        <f>IFERROR(VLOOKUP($A3,'01-09'!$A$6:$L$29,6,FALSE),0)</f>
        <v>7</v>
      </c>
      <c r="AF3">
        <f>IFERROR(VLOOKUP($A3,'05-09'!$A$6:$L$29,6,FALSE),0)</f>
        <v>8</v>
      </c>
      <c r="AG3">
        <f>IFERROR(VLOOKUP($A3,'12-09'!$A$6:$L$29,6,FALSE),0)</f>
        <v>0</v>
      </c>
      <c r="AH3">
        <f>IFERROR(VLOOKUP($A3,'19-09'!$A$6:$L$29,6,FALSE),0)</f>
        <v>10</v>
      </c>
      <c r="AI3">
        <f>IFERROR(VLOOKUP($A3,'26-09'!$A$6:$L$29,6,FALSE),0)</f>
        <v>10</v>
      </c>
      <c r="AJ3">
        <f>IFERROR(VLOOKUP($A3,'03-10'!$A$6:$L$29,6,FALSE),0)</f>
        <v>0</v>
      </c>
      <c r="AK3">
        <f>IFERROR(VLOOKUP($A3,'10-10'!$A$6:$L$29,6,FALSE),0)</f>
        <v>0</v>
      </c>
      <c r="AL3">
        <f>IFERROR(VLOOKUP($A3,'12-10'!$A$6:$L$29,6,FALSE),0)</f>
        <v>0</v>
      </c>
      <c r="AN3">
        <f>COUNTIF(D3:AL3,"&gt;0")</f>
        <v>23</v>
      </c>
      <c r="AO3">
        <f>LARGE(D3:AL3,18)</f>
        <v>6</v>
      </c>
    </row>
    <row r="4" spans="1:41">
      <c r="A4" t="s">
        <v>34</v>
      </c>
      <c r="B4" s="1" t="s">
        <v>35</v>
      </c>
      <c r="C4" s="3">
        <f t="shared" si="0"/>
        <v>151</v>
      </c>
      <c r="D4">
        <f>IFERROR(VLOOKUP($A4,'24-03'!$A$6:$L$29,6,FALSE),0)</f>
        <v>6</v>
      </c>
      <c r="E4">
        <f>IFERROR(VLOOKUP($A4,'28-03'!$A$6:$L$29,6,FALSE),0)</f>
        <v>10</v>
      </c>
      <c r="F4" t="str">
        <f>IFERROR(VLOOKUP($A4,'04-04'!$A$6:$L$29,6,FALSE),0)</f>
        <v/>
      </c>
      <c r="G4">
        <f>IFERROR(VLOOKUP($A4,'11-04'!$A$6:$L$29,6,FALSE),0)</f>
        <v>4</v>
      </c>
      <c r="H4">
        <f>IFERROR(VLOOKUP($A4,'18-04'!$A$6:$L$29,6,FALSE),0)</f>
        <v>0</v>
      </c>
      <c r="I4">
        <f>IFERROR(VLOOKUP($A4,'25-04'!$A$6:$L$29,6,FALSE),0)</f>
        <v>8</v>
      </c>
      <c r="J4">
        <f>IFERROR(VLOOKUP($A4,'02-05'!$A$6:$L$29,6,FALSE),0)</f>
        <v>0</v>
      </c>
      <c r="K4">
        <f>IFERROR(VLOOKUP($A4,'09-05'!$A$6:$L$29,6,FALSE),0)</f>
        <v>8</v>
      </c>
      <c r="L4">
        <f>IFERROR(VLOOKUP($A4,'16-05'!$A$6:$L$29,6,FALSE),0)</f>
        <v>0</v>
      </c>
      <c r="M4">
        <f>IFERROR(VLOOKUP($A4,'23-05'!$A$6:$L$29,6,FALSE),0)</f>
        <v>0</v>
      </c>
      <c r="N4">
        <f>IFERROR(VLOOKUP($A4,'30-05'!$A$6:$L$29,6,FALSE),0)</f>
        <v>7</v>
      </c>
      <c r="O4">
        <f>IFERROR(VLOOKUP($A4,'06-06'!$A$6:$L$29,6,FALSE),0)</f>
        <v>7</v>
      </c>
      <c r="P4">
        <f>IFERROR(VLOOKUP($A4,'13-06'!$A$6:$L$29,6,FALSE),0)</f>
        <v>0</v>
      </c>
      <c r="Q4">
        <f>IFERROR(VLOOKUP($A4,'15-06A'!$A$6:$L$29,6,FALSE),0)</f>
        <v>6</v>
      </c>
      <c r="R4">
        <f>IFERROR(VLOOKUP($A4,'15-06B'!$A$6:$L$29,6,FALSE),0)</f>
        <v>8</v>
      </c>
      <c r="S4">
        <f>IFERROR(VLOOKUP($A4,'20-06'!$A$6:$L$29,6,FALSE),0)</f>
        <v>0</v>
      </c>
      <c r="T4">
        <f>IFERROR(VLOOKUP($A4,'27-06'!$A$6:$L$29,6,FALSE),0)</f>
        <v>0</v>
      </c>
      <c r="U4">
        <f>IFERROR(VLOOKUP($A4,'04-07'!$A$6:$L$29,6,FALSE),0)</f>
        <v>7</v>
      </c>
      <c r="V4">
        <f>IFERROR(VLOOKUP($A4,'11-07'!$A$6:$L$29,6,FALSE),0)</f>
        <v>0</v>
      </c>
      <c r="W4">
        <f>IFERROR(VLOOKUP($A4,'18-07'!$A$6:$L$29,6,FALSE),0)</f>
        <v>2</v>
      </c>
      <c r="X4">
        <f>IFERROR(VLOOKUP($A4,'25-07'!$A$6:$L$29,6,FALSE),0)</f>
        <v>0</v>
      </c>
      <c r="Y4">
        <f>IFERROR(VLOOKUP($A4,'01-08'!$A$6:$L$29,6,FALSE),0)</f>
        <v>12</v>
      </c>
      <c r="Z4">
        <f>IFERROR(VLOOKUP($A4,'08-08'!$A$6:$L$29,6,FALSE),0)</f>
        <v>8</v>
      </c>
      <c r="AA4">
        <f>IFERROR(VLOOKUP($A4,'15-08'!$A$6:$L$29,6,FALSE),0)</f>
        <v>10</v>
      </c>
      <c r="AB4">
        <f>IFERROR(VLOOKUP($A4,'22-08'!$A$6:$L$29,6,FALSE),0)</f>
        <v>0</v>
      </c>
      <c r="AC4">
        <f>IFERROR(VLOOKUP($A4,'29-08'!$A$6:$L$29,6,FALSE),0)</f>
        <v>5</v>
      </c>
      <c r="AD4">
        <f>IFERROR(VLOOKUP($A4,'31-08'!$A$6:$L$29,6,FALSE),0)</f>
        <v>1</v>
      </c>
      <c r="AE4">
        <f>IFERROR(VLOOKUP($A4,'01-09'!$A$6:$L$29,6,FALSE),0)</f>
        <v>1</v>
      </c>
      <c r="AF4">
        <f>IFERROR(VLOOKUP($A4,'05-09'!$A$6:$L$29,6,FALSE),0)</f>
        <v>2</v>
      </c>
      <c r="AG4">
        <f>IFERROR(VLOOKUP($A4,'12-09'!$A$6:$L$29,6,FALSE),0)</f>
        <v>10</v>
      </c>
      <c r="AH4">
        <f>IFERROR(VLOOKUP($A4,'19-09'!$A$6:$L$29,6,FALSE),0)</f>
        <v>4</v>
      </c>
      <c r="AI4">
        <f>IFERROR(VLOOKUP($A4,'26-09'!$A$6:$L$29,6,FALSE),0)</f>
        <v>0</v>
      </c>
      <c r="AJ4">
        <f>IFERROR(VLOOKUP($A4,'03-10'!$A$6:$L$29,6,FALSE),0)</f>
        <v>0</v>
      </c>
      <c r="AK4">
        <f>IFERROR(VLOOKUP($A4,'10-10'!$A$6:$L$29,6,FALSE),0)</f>
        <v>7</v>
      </c>
      <c r="AL4">
        <f>IFERROR(VLOOKUP($A4,'12-10'!$A$6:$L$29,6,FALSE),0)</f>
        <v>24</v>
      </c>
      <c r="AN4">
        <f t="shared" ref="AN4:AN26" si="1">COUNTIF(D4:AL4,"&gt;0")</f>
        <v>22</v>
      </c>
      <c r="AO4">
        <f t="shared" ref="AO4:AO26" si="2">LARGE(D4:AL4,18)</f>
        <v>4</v>
      </c>
    </row>
    <row r="5" spans="1:41">
      <c r="A5" t="s">
        <v>20</v>
      </c>
      <c r="B5" s="1" t="s">
        <v>21</v>
      </c>
      <c r="C5" s="3">
        <f t="shared" si="0"/>
        <v>145</v>
      </c>
      <c r="D5">
        <f>IFERROR(VLOOKUP($A5,'24-03'!$A$6:$L$29,6,FALSE),0)</f>
        <v>7</v>
      </c>
      <c r="E5">
        <f>IFERROR(VLOOKUP($A5,'28-03'!$A$6:$L$29,6,FALSE),0)</f>
        <v>0</v>
      </c>
      <c r="F5">
        <f>IFERROR(VLOOKUP($A5,'04-04'!$A$6:$L$29,6,FALSE),0)</f>
        <v>10</v>
      </c>
      <c r="G5">
        <f>IFERROR(VLOOKUP($A5,'11-04'!$A$6:$L$29,6,FALSE),0)</f>
        <v>0</v>
      </c>
      <c r="H5">
        <f>IFERROR(VLOOKUP($A5,'18-04'!$A$6:$L$29,6,FALSE),0)</f>
        <v>12</v>
      </c>
      <c r="I5">
        <f>IFERROR(VLOOKUP($A5,'25-04'!$A$6:$L$29,6,FALSE),0)</f>
        <v>0</v>
      </c>
      <c r="J5">
        <f>IFERROR(VLOOKUP($A5,'02-05'!$A$6:$L$29,6,FALSE),0)</f>
        <v>0</v>
      </c>
      <c r="K5">
        <f>IFERROR(VLOOKUP($A5,'09-05'!$A$6:$L$29,6,FALSE),0)</f>
        <v>0</v>
      </c>
      <c r="L5">
        <f>IFERROR(VLOOKUP($A5,'16-05'!$A$6:$L$29,6,FALSE),0)</f>
        <v>0</v>
      </c>
      <c r="M5">
        <f>IFERROR(VLOOKUP($A5,'23-05'!$A$6:$L$29,6,FALSE),0)</f>
        <v>12</v>
      </c>
      <c r="N5">
        <f>IFERROR(VLOOKUP($A5,'30-05'!$A$6:$L$29,6,FALSE),0)</f>
        <v>7</v>
      </c>
      <c r="O5">
        <f>IFERROR(VLOOKUP($A5,'06-06'!$A$6:$L$29,6,FALSE),0)</f>
        <v>12</v>
      </c>
      <c r="P5">
        <f>IFERROR(VLOOKUP($A5,'13-06'!$A$6:$L$29,6,FALSE),0)</f>
        <v>12</v>
      </c>
      <c r="Q5">
        <f>IFERROR(VLOOKUP($A5,'15-06A'!$A$6:$L$29,6,FALSE),0)</f>
        <v>0</v>
      </c>
      <c r="R5">
        <f>IFERROR(VLOOKUP($A5,'15-06B'!$A$6:$L$29,6,FALSE),0)</f>
        <v>10</v>
      </c>
      <c r="S5">
        <f>IFERROR(VLOOKUP($A5,'20-06'!$A$6:$L$29,6,FALSE),0)</f>
        <v>5</v>
      </c>
      <c r="T5">
        <f>IFERROR(VLOOKUP($A5,'27-06'!$A$6:$L$29,6,FALSE),0)</f>
        <v>4</v>
      </c>
      <c r="U5">
        <f>IFERROR(VLOOKUP($A5,'04-07'!$A$6:$L$29,6,FALSE),0)</f>
        <v>8</v>
      </c>
      <c r="V5">
        <f>IFERROR(VLOOKUP($A5,'11-07'!$A$6:$L$29,6,FALSE),0)</f>
        <v>0</v>
      </c>
      <c r="W5">
        <f>IFERROR(VLOOKUP($A5,'18-07'!$A$6:$L$29,6,FALSE),0)</f>
        <v>0</v>
      </c>
      <c r="X5">
        <f>IFERROR(VLOOKUP($A5,'25-07'!$A$6:$L$29,6,FALSE),0)</f>
        <v>0</v>
      </c>
      <c r="Y5">
        <f>IFERROR(VLOOKUP($A5,'01-08'!$A$6:$L$29,6,FALSE),0)</f>
        <v>0</v>
      </c>
      <c r="Z5">
        <f>IFERROR(VLOOKUP($A5,'08-08'!$A$6:$L$29,6,FALSE),0)</f>
        <v>0</v>
      </c>
      <c r="AA5">
        <f>IFERROR(VLOOKUP($A5,'15-08'!$A$6:$L$29,6,FALSE),0)</f>
        <v>0</v>
      </c>
      <c r="AB5">
        <f>IFERROR(VLOOKUP($A5,'22-08'!$A$6:$L$29,6,FALSE),0)</f>
        <v>4</v>
      </c>
      <c r="AC5">
        <f>IFERROR(VLOOKUP($A5,'29-08'!$A$6:$L$29,6,FALSE),0)</f>
        <v>0</v>
      </c>
      <c r="AD5">
        <f>IFERROR(VLOOKUP($A5,'31-08'!$A$6:$L$29,6,FALSE),0)</f>
        <v>6</v>
      </c>
      <c r="AE5">
        <f>IFERROR(VLOOKUP($A5,'01-09'!$A$6:$L$29,6,FALSE),0)</f>
        <v>6</v>
      </c>
      <c r="AF5">
        <f>IFERROR(VLOOKUP($A5,'05-09'!$A$6:$L$29,6,FALSE),0)</f>
        <v>0</v>
      </c>
      <c r="AG5">
        <f>IFERROR(VLOOKUP($A5,'12-09'!$A$6:$L$29,6,FALSE),0)</f>
        <v>0</v>
      </c>
      <c r="AH5">
        <f>IFERROR(VLOOKUP($A5,'19-09'!$A$6:$L$29,6,FALSE),0)</f>
        <v>6</v>
      </c>
      <c r="AI5">
        <f>IFERROR(VLOOKUP($A5,'26-09'!$A$6:$L$29,6,FALSE),0)</f>
        <v>12</v>
      </c>
      <c r="AJ5">
        <f>IFERROR(VLOOKUP($A5,'03-10'!$A$6:$L$29,6,FALSE),0)</f>
        <v>8</v>
      </c>
      <c r="AK5">
        <f>IFERROR(VLOOKUP($A5,'10-10'!$A$6:$L$29,6,FALSE),0)</f>
        <v>4</v>
      </c>
      <c r="AL5">
        <f>IFERROR(VLOOKUP($A5,'12-10'!$A$6:$L$29,6,FALSE),0)</f>
        <v>4</v>
      </c>
      <c r="AN5">
        <f t="shared" si="1"/>
        <v>19</v>
      </c>
      <c r="AO5">
        <f t="shared" si="2"/>
        <v>4</v>
      </c>
    </row>
    <row r="6" spans="1:41">
      <c r="A6" t="s">
        <v>0</v>
      </c>
      <c r="B6" s="1" t="s">
        <v>1</v>
      </c>
      <c r="C6" s="3">
        <f t="shared" si="0"/>
        <v>142</v>
      </c>
      <c r="D6">
        <f>IFERROR(VLOOKUP($A6,'24-03'!$A$6:$L$29,6,FALSE),0)</f>
        <v>10</v>
      </c>
      <c r="E6">
        <f>IFERROR(VLOOKUP($A6,'28-03'!$A$6:$L$29,6,FALSE),0)</f>
        <v>12</v>
      </c>
      <c r="F6">
        <f>IFERROR(VLOOKUP($A6,'04-04'!$A$6:$L$29,6,FALSE),0)</f>
        <v>3</v>
      </c>
      <c r="G6">
        <f>IFERROR(VLOOKUP($A6,'11-04'!$A$6:$L$29,6,FALSE),0)</f>
        <v>0</v>
      </c>
      <c r="H6">
        <f>IFERROR(VLOOKUP($A6,'18-04'!$A$6:$L$29,6,FALSE),0)</f>
        <v>0</v>
      </c>
      <c r="I6">
        <f>IFERROR(VLOOKUP($A6,'25-04'!$A$6:$L$29,6,FALSE),0)</f>
        <v>0</v>
      </c>
      <c r="J6">
        <f>IFERROR(VLOOKUP($A6,'02-05'!$A$6:$L$29,6,FALSE),0)</f>
        <v>0</v>
      </c>
      <c r="K6">
        <f>IFERROR(VLOOKUP($A6,'09-05'!$A$6:$L$29,6,FALSE),0)</f>
        <v>0</v>
      </c>
      <c r="L6">
        <f>IFERROR(VLOOKUP($A6,'16-05'!$A$6:$L$29,6,FALSE),0)</f>
        <v>4</v>
      </c>
      <c r="M6">
        <f>IFERROR(VLOOKUP($A6,'23-05'!$A$6:$L$29,6,FALSE),0)</f>
        <v>8</v>
      </c>
      <c r="N6">
        <f>IFERROR(VLOOKUP($A6,'30-05'!$A$6:$L$29,6,FALSE),0)</f>
        <v>1</v>
      </c>
      <c r="O6">
        <f>IFERROR(VLOOKUP($A6,'06-06'!$A$6:$L$29,6,FALSE),0)</f>
        <v>5</v>
      </c>
      <c r="P6">
        <f>IFERROR(VLOOKUP($A6,'13-06'!$A$6:$L$29,6,FALSE),0)</f>
        <v>1</v>
      </c>
      <c r="Q6">
        <f>IFERROR(VLOOKUP($A6,'15-06A'!$A$6:$L$29,6,FALSE),0)</f>
        <v>12</v>
      </c>
      <c r="R6">
        <f>IFERROR(VLOOKUP($A6,'15-06B'!$A$6:$L$29,6,FALSE),0)</f>
        <v>3</v>
      </c>
      <c r="S6">
        <f>IFERROR(VLOOKUP($A6,'20-06'!$A$6:$L$29,6,FALSE),0)</f>
        <v>8</v>
      </c>
      <c r="T6">
        <f>IFERROR(VLOOKUP($A6,'27-06'!$A$6:$L$29,6,FALSE),0)</f>
        <v>0</v>
      </c>
      <c r="U6">
        <f>IFERROR(VLOOKUP($A6,'04-07'!$A$6:$L$29,6,FALSE),0)</f>
        <v>6</v>
      </c>
      <c r="V6">
        <f>IFERROR(VLOOKUP($A6,'11-07'!$A$6:$L$29,6,FALSE),0)</f>
        <v>10</v>
      </c>
      <c r="W6">
        <f>IFERROR(VLOOKUP($A6,'18-07'!$A$6:$L$29,6,FALSE),0)</f>
        <v>7</v>
      </c>
      <c r="X6">
        <f>IFERROR(VLOOKUP($A6,'25-07'!$A$6:$L$29,6,FALSE),0)</f>
        <v>0</v>
      </c>
      <c r="Y6">
        <f>IFERROR(VLOOKUP($A6,'01-08'!$A$6:$L$29,6,FALSE),0)</f>
        <v>0</v>
      </c>
      <c r="Z6">
        <f>IFERROR(VLOOKUP($A6,'08-08'!$A$6:$L$29,6,FALSE),0)</f>
        <v>10</v>
      </c>
      <c r="AA6">
        <f>IFERROR(VLOOKUP($A6,'15-08'!$A$6:$L$29,6,FALSE),0)</f>
        <v>2</v>
      </c>
      <c r="AB6">
        <f>IFERROR(VLOOKUP($A6,'22-08'!$A$6:$L$29,6,FALSE),0)</f>
        <v>8</v>
      </c>
      <c r="AC6">
        <f>IFERROR(VLOOKUP($A6,'29-08'!$A$6:$L$29,6,FALSE),0)</f>
        <v>2</v>
      </c>
      <c r="AD6">
        <f>IFERROR(VLOOKUP($A6,'31-08'!$A$6:$L$29,6,FALSE),0)</f>
        <v>0</v>
      </c>
      <c r="AE6">
        <f>IFERROR(VLOOKUP($A6,'01-09'!$A$6:$L$29,6,FALSE),0)</f>
        <v>0</v>
      </c>
      <c r="AF6">
        <f>IFERROR(VLOOKUP($A6,'05-09'!$A$6:$L$29,6,FALSE),0)</f>
        <v>7</v>
      </c>
      <c r="AG6">
        <f>IFERROR(VLOOKUP($A6,'12-09'!$A$6:$L$29,6,FALSE),0)</f>
        <v>8</v>
      </c>
      <c r="AH6">
        <f>IFERROR(VLOOKUP($A6,'19-09'!$A$6:$L$29,6,FALSE),0)</f>
        <v>2</v>
      </c>
      <c r="AI6">
        <f>IFERROR(VLOOKUP($A6,'26-09'!$A$6:$L$29,6,FALSE),0)</f>
        <v>7</v>
      </c>
      <c r="AJ6">
        <f>IFERROR(VLOOKUP($A6,'03-10'!$A$6:$L$29,6,FALSE),0)</f>
        <v>4</v>
      </c>
      <c r="AK6">
        <f>IFERROR(VLOOKUP($A6,'10-10'!$A$6:$L$29,6,FALSE),0)</f>
        <v>6</v>
      </c>
      <c r="AL6">
        <f>IFERROR(VLOOKUP($A6,'12-10'!$A$6:$L$29,6,FALSE),0)</f>
        <v>10</v>
      </c>
      <c r="AN6">
        <f t="shared" si="1"/>
        <v>25</v>
      </c>
      <c r="AO6">
        <f t="shared" si="2"/>
        <v>4</v>
      </c>
    </row>
    <row r="7" spans="1:41">
      <c r="A7" t="s">
        <v>22</v>
      </c>
      <c r="B7" s="1" t="s">
        <v>23</v>
      </c>
      <c r="C7" s="3">
        <f t="shared" si="0"/>
        <v>141</v>
      </c>
      <c r="D7">
        <f>IFERROR(VLOOKUP($A7,'24-03'!$A$6:$L$29,6,FALSE),0)</f>
        <v>2</v>
      </c>
      <c r="E7">
        <f>IFERROR(VLOOKUP($A7,'28-03'!$A$6:$L$29,6,FALSE),0)</f>
        <v>0</v>
      </c>
      <c r="F7" t="str">
        <f>IFERROR(VLOOKUP($A7,'04-04'!$A$6:$L$29,6,FALSE),0)</f>
        <v/>
      </c>
      <c r="G7">
        <f>IFERROR(VLOOKUP($A7,'11-04'!$A$6:$L$29,6,FALSE),0)</f>
        <v>0</v>
      </c>
      <c r="H7">
        <f>IFERROR(VLOOKUP($A7,'18-04'!$A$6:$L$29,6,FALSE),0)</f>
        <v>4</v>
      </c>
      <c r="I7">
        <f>IFERROR(VLOOKUP($A7,'25-04'!$A$6:$L$29,6,FALSE),0)</f>
        <v>0</v>
      </c>
      <c r="J7">
        <f>IFERROR(VLOOKUP($A7,'02-05'!$A$6:$L$29,6,FALSE),0)</f>
        <v>12</v>
      </c>
      <c r="K7">
        <f>IFERROR(VLOOKUP($A7,'09-05'!$A$6:$L$29,6,FALSE),0)</f>
        <v>0</v>
      </c>
      <c r="L7">
        <f>IFERROR(VLOOKUP($A7,'16-05'!$A$6:$L$29,6,FALSE),0)</f>
        <v>8</v>
      </c>
      <c r="M7">
        <f>IFERROR(VLOOKUP($A7,'23-05'!$A$6:$L$29,6,FALSE),0)</f>
        <v>0</v>
      </c>
      <c r="N7">
        <f>IFERROR(VLOOKUP($A7,'30-05'!$A$6:$L$29,6,FALSE),0)</f>
        <v>12</v>
      </c>
      <c r="O7">
        <f>IFERROR(VLOOKUP($A7,'06-06'!$A$6:$L$29,6,FALSE),0)</f>
        <v>10</v>
      </c>
      <c r="P7">
        <f>IFERROR(VLOOKUP($A7,'13-06'!$A$6:$L$29,6,FALSE),0)</f>
        <v>0</v>
      </c>
      <c r="Q7">
        <f>IFERROR(VLOOKUP($A7,'15-06A'!$A$6:$L$29,6,FALSE),0)</f>
        <v>0</v>
      </c>
      <c r="R7">
        <f>IFERROR(VLOOKUP($A7,'15-06B'!$A$6:$L$29,6,FALSE),0)</f>
        <v>0</v>
      </c>
      <c r="S7">
        <f>IFERROR(VLOOKUP($A7,'20-06'!$A$6:$L$29,6,FALSE),0)</f>
        <v>10</v>
      </c>
      <c r="T7">
        <f>IFERROR(VLOOKUP($A7,'27-06'!$A$6:$L$29,6,FALSE),0)</f>
        <v>8</v>
      </c>
      <c r="U7">
        <f>IFERROR(VLOOKUP($A7,'04-07'!$A$6:$L$29,6,FALSE),0)</f>
        <v>5</v>
      </c>
      <c r="V7">
        <f>IFERROR(VLOOKUP($A7,'11-07'!$A$6:$L$29,6,FALSE),0)</f>
        <v>4</v>
      </c>
      <c r="W7">
        <f>IFERROR(VLOOKUP($A7,'18-07'!$A$6:$L$29,6,FALSE),0)</f>
        <v>0</v>
      </c>
      <c r="X7">
        <f>IFERROR(VLOOKUP($A7,'25-07'!$A$6:$L$29,6,FALSE),0)</f>
        <v>12</v>
      </c>
      <c r="Y7">
        <f>IFERROR(VLOOKUP($A7,'01-08'!$A$6:$L$29,6,FALSE),0)</f>
        <v>4</v>
      </c>
      <c r="Z7">
        <f>IFERROR(VLOOKUP($A7,'08-08'!$A$6:$L$29,6,FALSE),0)</f>
        <v>0</v>
      </c>
      <c r="AA7">
        <f>IFERROR(VLOOKUP($A7,'15-08'!$A$6:$L$29,6,FALSE),0)</f>
        <v>1</v>
      </c>
      <c r="AB7">
        <f>IFERROR(VLOOKUP($A7,'22-08'!$A$6:$L$29,6,FALSE),0)</f>
        <v>12</v>
      </c>
      <c r="AC7">
        <f>IFERROR(VLOOKUP($A7,'29-08'!$A$6:$L$29,6,FALSE),0)</f>
        <v>0</v>
      </c>
      <c r="AD7">
        <f>IFERROR(VLOOKUP($A7,'31-08'!$A$6:$L$29,6,FALSE),0)</f>
        <v>3</v>
      </c>
      <c r="AE7">
        <f>IFERROR(VLOOKUP($A7,'01-09'!$A$6:$L$29,6,FALSE),0)</f>
        <v>4</v>
      </c>
      <c r="AF7">
        <f>IFERROR(VLOOKUP($A7,'05-09'!$A$6:$L$29,6,FALSE),0)</f>
        <v>12</v>
      </c>
      <c r="AG7">
        <f>IFERROR(VLOOKUP($A7,'12-09'!$A$6:$L$29,6,FALSE),0)</f>
        <v>6</v>
      </c>
      <c r="AH7">
        <f>IFERROR(VLOOKUP($A7,'19-09'!$A$6:$L$29,6,FALSE),0)</f>
        <v>1</v>
      </c>
      <c r="AI7">
        <f>IFERROR(VLOOKUP($A7,'26-09'!$A$6:$L$29,6,FALSE),0)</f>
        <v>3</v>
      </c>
      <c r="AJ7">
        <f>IFERROR(VLOOKUP($A7,'03-10'!$A$6:$L$29,6,FALSE),0)</f>
        <v>1</v>
      </c>
      <c r="AK7">
        <f>IFERROR(VLOOKUP($A7,'10-10'!$A$6:$L$29,6,FALSE),0)</f>
        <v>12</v>
      </c>
      <c r="AL7">
        <f>IFERROR(VLOOKUP($A7,'12-10'!$A$6:$L$29,6,FALSE),0)</f>
        <v>0</v>
      </c>
      <c r="AN7">
        <f t="shared" si="1"/>
        <v>22</v>
      </c>
      <c r="AO7">
        <f t="shared" si="2"/>
        <v>3</v>
      </c>
    </row>
    <row r="8" spans="1:41">
      <c r="A8" t="s">
        <v>2</v>
      </c>
      <c r="B8" s="1" t="s">
        <v>3</v>
      </c>
      <c r="C8" s="3">
        <f t="shared" si="0"/>
        <v>131</v>
      </c>
      <c r="D8">
        <f>IFERROR(VLOOKUP($A8,'24-03'!$A$6:$L$29,6,FALSE),0)</f>
        <v>0</v>
      </c>
      <c r="E8">
        <f>IFERROR(VLOOKUP($A8,'28-03'!$A$6:$L$29,6,FALSE),0)</f>
        <v>6</v>
      </c>
      <c r="F8" t="str">
        <f>IFERROR(VLOOKUP($A8,'04-04'!$A$6:$L$29,6,FALSE),0)</f>
        <v/>
      </c>
      <c r="G8">
        <f>IFERROR(VLOOKUP($A8,'11-04'!$A$6:$L$29,6,FALSE),0)</f>
        <v>5</v>
      </c>
      <c r="H8">
        <f>IFERROR(VLOOKUP($A8,'18-04'!$A$6:$L$29,6,FALSE),0)</f>
        <v>10</v>
      </c>
      <c r="I8">
        <f>IFERROR(VLOOKUP($A8,'25-04'!$A$6:$L$29,6,FALSE),0)</f>
        <v>12</v>
      </c>
      <c r="J8">
        <f>IFERROR(VLOOKUP($A8,'02-05'!$A$6:$L$29,6,FALSE),0)</f>
        <v>5</v>
      </c>
      <c r="K8">
        <f>IFERROR(VLOOKUP($A8,'09-05'!$A$6:$L$29,6,FALSE),0)</f>
        <v>0</v>
      </c>
      <c r="L8">
        <f>IFERROR(VLOOKUP($A8,'16-05'!$A$6:$L$29,6,FALSE),0)</f>
        <v>3</v>
      </c>
      <c r="M8">
        <f>IFERROR(VLOOKUP($A8,'23-05'!$A$6:$L$29,6,FALSE),0)</f>
        <v>3</v>
      </c>
      <c r="N8">
        <f>IFERROR(VLOOKUP($A8,'30-05'!$A$6:$L$29,6,FALSE),0)</f>
        <v>4</v>
      </c>
      <c r="O8">
        <f>IFERROR(VLOOKUP($A8,'06-06'!$A$6:$L$29,6,FALSE),0)</f>
        <v>4</v>
      </c>
      <c r="P8">
        <f>IFERROR(VLOOKUP($A8,'13-06'!$A$6:$L$29,6,FALSE),0)</f>
        <v>5</v>
      </c>
      <c r="Q8">
        <f>IFERROR(VLOOKUP($A8,'15-06A'!$A$6:$L$29,6,FALSE),0)</f>
        <v>12</v>
      </c>
      <c r="R8">
        <f>IFERROR(VLOOKUP($A8,'15-06B'!$A$6:$L$29,6,FALSE),0)</f>
        <v>5</v>
      </c>
      <c r="S8">
        <f>IFERROR(VLOOKUP($A8,'20-06'!$A$6:$L$29,6,FALSE),0)</f>
        <v>1</v>
      </c>
      <c r="T8">
        <f>IFERROR(VLOOKUP($A8,'27-06'!$A$6:$L$29,6,FALSE),0)</f>
        <v>0</v>
      </c>
      <c r="U8">
        <f>IFERROR(VLOOKUP($A8,'04-07'!$A$6:$L$29,6,FALSE),0)</f>
        <v>12</v>
      </c>
      <c r="V8">
        <f>IFERROR(VLOOKUP($A8,'11-07'!$A$6:$L$29,6,FALSE),0)</f>
        <v>6</v>
      </c>
      <c r="W8">
        <f>IFERROR(VLOOKUP($A8,'18-07'!$A$6:$L$29,6,FALSE),0)</f>
        <v>10</v>
      </c>
      <c r="X8">
        <f>IFERROR(VLOOKUP($A8,'25-07'!$A$6:$L$29,6,FALSE),0)</f>
        <v>3</v>
      </c>
      <c r="Y8">
        <f>IFERROR(VLOOKUP($A8,'01-08'!$A$6:$L$29,6,FALSE),0)</f>
        <v>1</v>
      </c>
      <c r="Z8">
        <f>IFERROR(VLOOKUP($A8,'08-08'!$A$6:$L$29,6,FALSE),0)</f>
        <v>4</v>
      </c>
      <c r="AA8">
        <f>IFERROR(VLOOKUP($A8,'15-08'!$A$6:$L$29,6,FALSE),0)</f>
        <v>0</v>
      </c>
      <c r="AB8">
        <f>IFERROR(VLOOKUP($A8,'22-08'!$A$6:$L$29,6,FALSE),0)</f>
        <v>5</v>
      </c>
      <c r="AC8">
        <f>IFERROR(VLOOKUP($A8,'29-08'!$A$6:$L$29,6,FALSE),0)</f>
        <v>10</v>
      </c>
      <c r="AD8">
        <f>IFERROR(VLOOKUP($A8,'31-08'!$A$6:$L$29,6,FALSE),0)</f>
        <v>0</v>
      </c>
      <c r="AE8">
        <f>IFERROR(VLOOKUP($A8,'01-09'!$A$6:$L$29,6,FALSE),0)</f>
        <v>10</v>
      </c>
      <c r="AF8">
        <f>IFERROR(VLOOKUP($A8,'05-09'!$A$6:$L$29,6,FALSE),0)</f>
        <v>0</v>
      </c>
      <c r="AG8">
        <f>IFERROR(VLOOKUP($A8,'12-09'!$A$6:$L$29,6,FALSE),0)</f>
        <v>4</v>
      </c>
      <c r="AH8">
        <f>IFERROR(VLOOKUP($A8,'19-09'!$A$6:$L$29,6,FALSE),0)</f>
        <v>0</v>
      </c>
      <c r="AI8">
        <f>IFERROR(VLOOKUP($A8,'26-09'!$A$6:$L$29,6,FALSE),0)</f>
        <v>5</v>
      </c>
      <c r="AJ8">
        <f>IFERROR(VLOOKUP($A8,'03-10'!$A$6:$L$29,6,FALSE),0)</f>
        <v>5</v>
      </c>
      <c r="AK8">
        <f>IFERROR(VLOOKUP($A8,'10-10'!$A$6:$L$29,6,FALSE),0)</f>
        <v>2</v>
      </c>
      <c r="AL8">
        <f>IFERROR(VLOOKUP($A8,'12-10'!$A$6:$L$29,6,FALSE),0)</f>
        <v>0</v>
      </c>
      <c r="AN8">
        <f t="shared" si="1"/>
        <v>26</v>
      </c>
      <c r="AO8">
        <f t="shared" si="2"/>
        <v>4</v>
      </c>
    </row>
    <row r="9" spans="1:41">
      <c r="A9" t="s">
        <v>14</v>
      </c>
      <c r="B9" s="1" t="s">
        <v>15</v>
      </c>
      <c r="C9" s="3">
        <f t="shared" si="0"/>
        <v>125</v>
      </c>
      <c r="D9">
        <f>IFERROR(VLOOKUP($A9,'24-03'!$A$6:$L$29,6,FALSE),0)</f>
        <v>8</v>
      </c>
      <c r="E9">
        <f>IFERROR(VLOOKUP($A9,'28-03'!$A$6:$L$29,6,FALSE),0)</f>
        <v>0</v>
      </c>
      <c r="F9" t="str">
        <f>IFERROR(VLOOKUP($A9,'04-04'!$A$6:$L$29,6,FALSE),0)</f>
        <v/>
      </c>
      <c r="G9">
        <f>IFERROR(VLOOKUP($A9,'11-04'!$A$6:$L$29,6,FALSE),0)</f>
        <v>6</v>
      </c>
      <c r="H9">
        <f>IFERROR(VLOOKUP($A9,'18-04'!$A$6:$L$29,6,FALSE),0)</f>
        <v>6</v>
      </c>
      <c r="I9">
        <f>IFERROR(VLOOKUP($A9,'25-04'!$A$6:$L$29,6,FALSE),0)</f>
        <v>7</v>
      </c>
      <c r="J9">
        <f>IFERROR(VLOOKUP($A9,'02-05'!$A$6:$L$29,6,FALSE),0)</f>
        <v>0</v>
      </c>
      <c r="K9">
        <f>IFERROR(VLOOKUP($A9,'09-05'!$A$6:$L$29,6,FALSE),0)</f>
        <v>5</v>
      </c>
      <c r="L9">
        <f>IFERROR(VLOOKUP($A9,'16-05'!$A$6:$L$29,6,FALSE),0)</f>
        <v>0</v>
      </c>
      <c r="M9">
        <f>IFERROR(VLOOKUP($A9,'23-05'!$A$6:$L$29,6,FALSE),0)</f>
        <v>1</v>
      </c>
      <c r="N9">
        <f>IFERROR(VLOOKUP($A9,'30-05'!$A$6:$L$29,6,FALSE),0)</f>
        <v>12</v>
      </c>
      <c r="O9">
        <f>IFERROR(VLOOKUP($A9,'06-06'!$A$6:$L$29,6,FALSE),0)</f>
        <v>8</v>
      </c>
      <c r="P9">
        <f>IFERROR(VLOOKUP($A9,'13-06'!$A$6:$L$29,6,FALSE),0)</f>
        <v>6</v>
      </c>
      <c r="Q9">
        <f>IFERROR(VLOOKUP($A9,'15-06A'!$A$6:$L$29,6,FALSE),0)</f>
        <v>6</v>
      </c>
      <c r="R9">
        <f>IFERROR(VLOOKUP($A9,'15-06B'!$A$6:$L$29,6,FALSE),0)</f>
        <v>4</v>
      </c>
      <c r="S9">
        <f>IFERROR(VLOOKUP($A9,'20-06'!$A$6:$L$29,6,FALSE),0)</f>
        <v>6</v>
      </c>
      <c r="T9">
        <f>IFERROR(VLOOKUP($A9,'27-06'!$A$6:$L$29,6,FALSE),0)</f>
        <v>6</v>
      </c>
      <c r="U9">
        <f>IFERROR(VLOOKUP($A9,'04-07'!$A$6:$L$29,6,FALSE),0)</f>
        <v>0</v>
      </c>
      <c r="V9">
        <f>IFERROR(VLOOKUP($A9,'11-07'!$A$6:$L$29,6,FALSE),0)</f>
        <v>0</v>
      </c>
      <c r="W9">
        <f>IFERROR(VLOOKUP($A9,'18-07'!$A$6:$L$29,6,FALSE),0)</f>
        <v>1</v>
      </c>
      <c r="X9">
        <f>IFERROR(VLOOKUP($A9,'25-07'!$A$6:$L$29,6,FALSE),0)</f>
        <v>4</v>
      </c>
      <c r="Y9">
        <f>IFERROR(VLOOKUP($A9,'01-08'!$A$6:$L$29,6,FALSE),0)</f>
        <v>0</v>
      </c>
      <c r="Z9">
        <f>IFERROR(VLOOKUP($A9,'08-08'!$A$6:$L$29,6,FALSE),0)</f>
        <v>2</v>
      </c>
      <c r="AA9">
        <f>IFERROR(VLOOKUP($A9,'15-08'!$A$6:$L$29,6,FALSE),0)</f>
        <v>6</v>
      </c>
      <c r="AB9">
        <f>IFERROR(VLOOKUP($A9,'22-08'!$A$6:$L$29,6,FALSE),0)</f>
        <v>7</v>
      </c>
      <c r="AC9">
        <f>IFERROR(VLOOKUP($A9,'29-08'!$A$6:$L$29,6,FALSE),0)</f>
        <v>3</v>
      </c>
      <c r="AD9">
        <f>IFERROR(VLOOKUP($A9,'31-08'!$A$6:$L$29,6,FALSE),0)</f>
        <v>0</v>
      </c>
      <c r="AE9">
        <f>IFERROR(VLOOKUP($A9,'01-09'!$A$6:$L$29,6,FALSE),0)</f>
        <v>0</v>
      </c>
      <c r="AF9">
        <f>IFERROR(VLOOKUP($A9,'05-09'!$A$6:$L$29,6,FALSE),0)</f>
        <v>4</v>
      </c>
      <c r="AG9">
        <f>IFERROR(VLOOKUP($A9,'12-09'!$A$6:$L$29,6,FALSE),0)</f>
        <v>5</v>
      </c>
      <c r="AH9">
        <f>IFERROR(VLOOKUP($A9,'19-09'!$A$6:$L$29,6,FALSE),0)</f>
        <v>7</v>
      </c>
      <c r="AI9">
        <f>IFERROR(VLOOKUP($A9,'26-09'!$A$6:$L$29,6,FALSE),0)</f>
        <v>2</v>
      </c>
      <c r="AJ9">
        <f>IFERROR(VLOOKUP($A9,'03-10'!$A$6:$L$29,6,FALSE),0)</f>
        <v>0</v>
      </c>
      <c r="AK9">
        <f>IFERROR(VLOOKUP($A9,'10-10'!$A$6:$L$29,6,FALSE),0)</f>
        <v>3</v>
      </c>
      <c r="AL9">
        <f>IFERROR(VLOOKUP($A9,'12-10'!$A$6:$L$29,6,FALSE),0)</f>
        <v>16</v>
      </c>
      <c r="AN9">
        <f t="shared" si="1"/>
        <v>25</v>
      </c>
      <c r="AO9">
        <f t="shared" si="2"/>
        <v>4</v>
      </c>
    </row>
    <row r="10" spans="1:41">
      <c r="A10" t="s">
        <v>6</v>
      </c>
      <c r="B10" s="1" t="s">
        <v>7</v>
      </c>
      <c r="C10" s="3">
        <f t="shared" si="0"/>
        <v>119</v>
      </c>
      <c r="D10">
        <f>IFERROR(VLOOKUP($A10,'24-03'!$A$6:$L$29,6,FALSE),0)</f>
        <v>5</v>
      </c>
      <c r="E10">
        <f>IFERROR(VLOOKUP($A10,'28-03'!$A$6:$L$29,6,FALSE),0)</f>
        <v>2</v>
      </c>
      <c r="F10">
        <f>IFERROR(VLOOKUP($A10,'04-04'!$A$6:$L$29,6,FALSE),0)</f>
        <v>5</v>
      </c>
      <c r="G10">
        <f>IFERROR(VLOOKUP($A10,'11-04'!$A$6:$L$29,6,FALSE),0)</f>
        <v>7</v>
      </c>
      <c r="H10">
        <f>IFERROR(VLOOKUP($A10,'18-04'!$A$6:$L$29,6,FALSE),0)</f>
        <v>5</v>
      </c>
      <c r="I10">
        <f>IFERROR(VLOOKUP($A10,'25-04'!$A$6:$L$29,6,FALSE),0)</f>
        <v>0</v>
      </c>
      <c r="J10">
        <f>IFERROR(VLOOKUP($A10,'02-05'!$A$6:$L$29,6,FALSE),0)</f>
        <v>7</v>
      </c>
      <c r="K10">
        <f>IFERROR(VLOOKUP($A10,'09-05'!$A$6:$L$29,6,FALSE),0)</f>
        <v>4</v>
      </c>
      <c r="L10">
        <f>IFERROR(VLOOKUP($A10,'16-05'!$A$6:$L$29,6,FALSE),0)</f>
        <v>5</v>
      </c>
      <c r="M10">
        <f>IFERROR(VLOOKUP($A10,'23-05'!$A$6:$L$29,6,FALSE),0)</f>
        <v>2</v>
      </c>
      <c r="N10">
        <f>IFERROR(VLOOKUP($A10,'30-05'!$A$6:$L$29,6,FALSE),0)</f>
        <v>4</v>
      </c>
      <c r="O10">
        <f>IFERROR(VLOOKUP($A10,'06-06'!$A$6:$L$29,6,FALSE),0)</f>
        <v>1</v>
      </c>
      <c r="P10">
        <f>IFERROR(VLOOKUP($A10,'13-06'!$A$6:$L$29,6,FALSE),0)</f>
        <v>8</v>
      </c>
      <c r="Q10">
        <f>IFERROR(VLOOKUP($A10,'15-06A'!$A$6:$L$29,6,FALSE),0)</f>
        <v>0</v>
      </c>
      <c r="R10">
        <f>IFERROR(VLOOKUP($A10,'15-06B'!$A$6:$L$29,6,FALSE),0)</f>
        <v>6</v>
      </c>
      <c r="S10">
        <f>IFERROR(VLOOKUP($A10,'20-06'!$A$6:$L$29,6,FALSE),0)</f>
        <v>3</v>
      </c>
      <c r="T10">
        <f>IFERROR(VLOOKUP($A10,'27-06'!$A$6:$L$29,6,FALSE),0)</f>
        <v>2</v>
      </c>
      <c r="U10">
        <f>IFERROR(VLOOKUP($A10,'04-07'!$A$6:$L$29,6,FALSE),0)</f>
        <v>0</v>
      </c>
      <c r="V10">
        <f>IFERROR(VLOOKUP($A10,'11-07'!$A$6:$L$29,6,FALSE),0)</f>
        <v>2</v>
      </c>
      <c r="W10">
        <f>IFERROR(VLOOKUP($A10,'18-07'!$A$6:$L$29,6,FALSE),0)</f>
        <v>6</v>
      </c>
      <c r="X10">
        <f>IFERROR(VLOOKUP($A10,'25-07'!$A$6:$L$29,6,FALSE),0)</f>
        <v>5</v>
      </c>
      <c r="Y10">
        <f>IFERROR(VLOOKUP($A10,'01-08'!$A$6:$L$29,6,FALSE),0)</f>
        <v>0</v>
      </c>
      <c r="Z10">
        <f>IFERROR(VLOOKUP($A10,'08-08'!$A$6:$L$29,6,FALSE),0)</f>
        <v>7</v>
      </c>
      <c r="AA10">
        <f>IFERROR(VLOOKUP($A10,'15-08'!$A$6:$L$29,6,FALSE),0)</f>
        <v>7</v>
      </c>
      <c r="AB10">
        <f>IFERROR(VLOOKUP($A10,'22-08'!$A$6:$L$29,6,FALSE),0)</f>
        <v>0</v>
      </c>
      <c r="AC10">
        <f>IFERROR(VLOOKUP($A10,'29-08'!$A$6:$L$29,6,FALSE),0)</f>
        <v>1</v>
      </c>
      <c r="AD10">
        <f>IFERROR(VLOOKUP($A10,'31-08'!$A$6:$L$29,6,FALSE),0)</f>
        <v>0</v>
      </c>
      <c r="AE10">
        <f>IFERROR(VLOOKUP($A10,'01-09'!$A$6:$L$29,6,FALSE),0)</f>
        <v>0</v>
      </c>
      <c r="AF10">
        <f>IFERROR(VLOOKUP($A10,'05-09'!$A$6:$L$29,6,FALSE),0)</f>
        <v>3</v>
      </c>
      <c r="AG10">
        <f>IFERROR(VLOOKUP($A10,'12-09'!$A$6:$L$29,6,FALSE),0)</f>
        <v>0</v>
      </c>
      <c r="AH10">
        <f>IFERROR(VLOOKUP($A10,'19-09'!$A$6:$L$29,6,FALSE),0)</f>
        <v>12</v>
      </c>
      <c r="AI10">
        <f>IFERROR(VLOOKUP($A10,'26-09'!$A$6:$L$29,6,FALSE),0)</f>
        <v>4</v>
      </c>
      <c r="AJ10">
        <f>IFERROR(VLOOKUP($A10,'03-10'!$A$6:$L$29,6,FALSE),0)</f>
        <v>12</v>
      </c>
      <c r="AK10">
        <f>IFERROR(VLOOKUP($A10,'10-10'!$A$6:$L$29,6,FALSE),0)</f>
        <v>10</v>
      </c>
      <c r="AL10">
        <f>IFERROR(VLOOKUP($A10,'12-10'!$A$6:$L$29,6,FALSE),0)</f>
        <v>0</v>
      </c>
      <c r="AN10">
        <f t="shared" si="1"/>
        <v>26</v>
      </c>
      <c r="AO10">
        <f t="shared" si="2"/>
        <v>4</v>
      </c>
    </row>
    <row r="11" spans="1:41">
      <c r="A11" t="s">
        <v>4</v>
      </c>
      <c r="B11" s="1" t="s">
        <v>5</v>
      </c>
      <c r="C11" s="3">
        <f t="shared" si="0"/>
        <v>117</v>
      </c>
      <c r="D11">
        <f>IFERROR(VLOOKUP($A11,'24-03'!$A$6:$L$29,6,FALSE),0)</f>
        <v>0</v>
      </c>
      <c r="E11">
        <f>IFERROR(VLOOKUP($A11,'28-03'!$A$6:$L$29,6,FALSE),0)</f>
        <v>0</v>
      </c>
      <c r="F11">
        <f>IFERROR(VLOOKUP($A11,'04-04'!$A$6:$L$29,6,FALSE),0)</f>
        <v>0</v>
      </c>
      <c r="G11">
        <f>IFERROR(VLOOKUP($A11,'11-04'!$A$6:$L$29,6,FALSE),0)</f>
        <v>8</v>
      </c>
      <c r="H11">
        <f>IFERROR(VLOOKUP($A11,'18-04'!$A$6:$L$29,6,FALSE),0)</f>
        <v>8</v>
      </c>
      <c r="I11">
        <f>IFERROR(VLOOKUP($A11,'25-04'!$A$6:$L$29,6,FALSE),0)</f>
        <v>10</v>
      </c>
      <c r="J11">
        <f>IFERROR(VLOOKUP($A11,'02-05'!$A$6:$L$29,6,FALSE),0)</f>
        <v>2</v>
      </c>
      <c r="K11">
        <f>IFERROR(VLOOKUP($A11,'09-05'!$A$6:$L$29,6,FALSE),0)</f>
        <v>0</v>
      </c>
      <c r="L11">
        <f>IFERROR(VLOOKUP($A11,'16-05'!$A$6:$L$29,6,FALSE),0)</f>
        <v>12</v>
      </c>
      <c r="M11">
        <f>IFERROR(VLOOKUP($A11,'23-05'!$A$6:$L$29,6,FALSE),0)</f>
        <v>0</v>
      </c>
      <c r="N11">
        <f>IFERROR(VLOOKUP($A11,'30-05'!$A$6:$L$29,6,FALSE),0)</f>
        <v>12</v>
      </c>
      <c r="O11">
        <f>IFERROR(VLOOKUP($A11,'06-06'!$A$6:$L$29,6,FALSE),0)</f>
        <v>0</v>
      </c>
      <c r="P11">
        <f>IFERROR(VLOOKUP($A11,'13-06'!$A$6:$L$29,6,FALSE),0)</f>
        <v>10</v>
      </c>
      <c r="Q11">
        <f>IFERROR(VLOOKUP($A11,'15-06A'!$A$6:$L$29,6,FALSE),0)</f>
        <v>2</v>
      </c>
      <c r="R11">
        <f>IFERROR(VLOOKUP($A11,'15-06B'!$A$6:$L$29,6,FALSE),0)</f>
        <v>0</v>
      </c>
      <c r="S11">
        <f>IFERROR(VLOOKUP($A11,'20-06'!$A$6:$L$29,6,FALSE),0)</f>
        <v>4</v>
      </c>
      <c r="T11">
        <f>IFERROR(VLOOKUP($A11,'27-06'!$A$6:$L$29,6,FALSE),0)</f>
        <v>5</v>
      </c>
      <c r="U11">
        <f>IFERROR(VLOOKUP($A11,'04-07'!$A$6:$L$29,6,FALSE),0)</f>
        <v>2</v>
      </c>
      <c r="V11">
        <f>IFERROR(VLOOKUP($A11,'11-07'!$A$6:$L$29,6,FALSE),0)</f>
        <v>0</v>
      </c>
      <c r="W11">
        <f>IFERROR(VLOOKUP($A11,'18-07'!$A$6:$L$29,6,FALSE),0)</f>
        <v>0</v>
      </c>
      <c r="X11">
        <f>IFERROR(VLOOKUP($A11,'25-07'!$A$6:$L$29,6,FALSE),0)</f>
        <v>8</v>
      </c>
      <c r="Y11">
        <f>IFERROR(VLOOKUP($A11,'01-08'!$A$6:$L$29,6,FALSE),0)</f>
        <v>2</v>
      </c>
      <c r="Z11">
        <f>IFERROR(VLOOKUP($A11,'08-08'!$A$6:$L$29,6,FALSE),0)</f>
        <v>0</v>
      </c>
      <c r="AA11">
        <f>IFERROR(VLOOKUP($A11,'15-08'!$A$6:$L$29,6,FALSE),0)</f>
        <v>0</v>
      </c>
      <c r="AB11">
        <f>IFERROR(VLOOKUP($A11,'22-08'!$A$6:$L$29,6,FALSE),0)</f>
        <v>0</v>
      </c>
      <c r="AC11">
        <f>IFERROR(VLOOKUP($A11,'29-08'!$A$6:$L$29,6,FALSE),0)</f>
        <v>7</v>
      </c>
      <c r="AD11">
        <f>IFERROR(VLOOKUP($A11,'31-08'!$A$6:$L$29,6,FALSE),0)</f>
        <v>0</v>
      </c>
      <c r="AE11">
        <f>IFERROR(VLOOKUP($A11,'01-09'!$A$6:$L$29,6,FALSE),0)</f>
        <v>2</v>
      </c>
      <c r="AF11">
        <f>IFERROR(VLOOKUP($A11,'05-09'!$A$6:$L$29,6,FALSE),0)</f>
        <v>0</v>
      </c>
      <c r="AG11">
        <f>IFERROR(VLOOKUP($A11,'12-09'!$A$6:$L$29,6,FALSE),0)</f>
        <v>3</v>
      </c>
      <c r="AH11">
        <f>IFERROR(VLOOKUP($A11,'19-09'!$A$6:$L$29,6,FALSE),0)</f>
        <v>8</v>
      </c>
      <c r="AI11">
        <f>IFERROR(VLOOKUP($A11,'26-09'!$A$6:$L$29,6,FALSE),0)</f>
        <v>0</v>
      </c>
      <c r="AJ11">
        <f>IFERROR(VLOOKUP($A11,'03-10'!$A$6:$L$29,6,FALSE),0)</f>
        <v>2</v>
      </c>
      <c r="AK11">
        <f>IFERROR(VLOOKUP($A11,'10-10'!$A$6:$L$29,6,FALSE),0)</f>
        <v>8</v>
      </c>
      <c r="AL11">
        <f>IFERROR(VLOOKUP($A11,'12-10'!$A$6:$L$29,6,FALSE),0)</f>
        <v>6</v>
      </c>
      <c r="AN11">
        <f t="shared" si="1"/>
        <v>20</v>
      </c>
      <c r="AO11">
        <f t="shared" si="2"/>
        <v>2</v>
      </c>
    </row>
    <row r="12" spans="1:41">
      <c r="A12" t="s">
        <v>32</v>
      </c>
      <c r="B12" s="1" t="s">
        <v>33</v>
      </c>
      <c r="C12" s="3">
        <f t="shared" si="0"/>
        <v>89</v>
      </c>
      <c r="D12">
        <f>IFERROR(VLOOKUP($A12,'24-03'!$A$6:$L$29,6,FALSE),0)</f>
        <v>3</v>
      </c>
      <c r="E12">
        <f>IFERROR(VLOOKUP($A12,'28-03'!$A$6:$L$29,6,FALSE),0)</f>
        <v>0</v>
      </c>
      <c r="F12" t="str">
        <f>IFERROR(VLOOKUP($A12,'04-04'!$A$6:$L$29,6,FALSE),0)</f>
        <v/>
      </c>
      <c r="G12">
        <f>IFERROR(VLOOKUP($A12,'11-04'!$A$6:$L$29,6,FALSE),0)</f>
        <v>12</v>
      </c>
      <c r="H12">
        <f>IFERROR(VLOOKUP($A12,'18-04'!$A$6:$L$29,6,FALSE),0)</f>
        <v>0</v>
      </c>
      <c r="I12">
        <f>IFERROR(VLOOKUP($A12,'25-04'!$A$6:$L$29,6,FALSE),0)</f>
        <v>0</v>
      </c>
      <c r="J12">
        <f>IFERROR(VLOOKUP($A12,'02-05'!$A$6:$L$29,6,FALSE),0)</f>
        <v>8</v>
      </c>
      <c r="K12">
        <f>IFERROR(VLOOKUP($A12,'09-05'!$A$6:$L$29,6,FALSE),0)</f>
        <v>0</v>
      </c>
      <c r="L12">
        <f>IFERROR(VLOOKUP($A12,'16-05'!$A$6:$L$29,6,FALSE),0)</f>
        <v>0</v>
      </c>
      <c r="M12">
        <f>IFERROR(VLOOKUP($A12,'23-05'!$A$6:$L$29,6,FALSE),0)</f>
        <v>6</v>
      </c>
      <c r="N12">
        <f>IFERROR(VLOOKUP($A12,'30-05'!$A$6:$L$29,6,FALSE),0)</f>
        <v>7</v>
      </c>
      <c r="O12">
        <f>IFERROR(VLOOKUP($A12,'06-06'!$A$6:$L$29,6,FALSE),0)</f>
        <v>3</v>
      </c>
      <c r="P12">
        <f>IFERROR(VLOOKUP($A12,'13-06'!$A$6:$L$29,6,FALSE),0)</f>
        <v>0</v>
      </c>
      <c r="Q12">
        <f>IFERROR(VLOOKUP($A12,'15-06A'!$A$6:$L$29,6,FALSE),0)</f>
        <v>0</v>
      </c>
      <c r="R12">
        <f>IFERROR(VLOOKUP($A12,'15-06B'!$A$6:$L$29,6,FALSE),0)</f>
        <v>0</v>
      </c>
      <c r="S12">
        <f>IFERROR(VLOOKUP($A12,'20-06'!$A$6:$L$29,6,FALSE),0)</f>
        <v>0</v>
      </c>
      <c r="T12">
        <f>IFERROR(VLOOKUP($A12,'27-06'!$A$6:$L$29,6,FALSE),0)</f>
        <v>0</v>
      </c>
      <c r="U12">
        <f>IFERROR(VLOOKUP($A12,'04-07'!$A$6:$L$29,6,FALSE),0)</f>
        <v>0</v>
      </c>
      <c r="V12">
        <f>IFERROR(VLOOKUP($A12,'11-07'!$A$6:$L$29,6,FALSE),0)</f>
        <v>0</v>
      </c>
      <c r="W12">
        <f>IFERROR(VLOOKUP($A12,'18-07'!$A$6:$L$29,6,FALSE),0)</f>
        <v>0</v>
      </c>
      <c r="X12">
        <f>IFERROR(VLOOKUP($A12,'25-07'!$A$6:$L$29,6,FALSE),0)</f>
        <v>0</v>
      </c>
      <c r="Y12">
        <f>IFERROR(VLOOKUP($A12,'01-08'!$A$6:$L$29,6,FALSE),0)</f>
        <v>10</v>
      </c>
      <c r="Z12">
        <f>IFERROR(VLOOKUP($A12,'08-08'!$A$6:$L$29,6,FALSE),0)</f>
        <v>3</v>
      </c>
      <c r="AA12">
        <f>IFERROR(VLOOKUP($A12,'15-08'!$A$6:$L$29,6,FALSE),0)</f>
        <v>5</v>
      </c>
      <c r="AB12">
        <f>IFERROR(VLOOKUP($A12,'22-08'!$A$6:$L$29,6,FALSE),0)</f>
        <v>0</v>
      </c>
      <c r="AC12">
        <f>IFERROR(VLOOKUP($A12,'29-08'!$A$6:$L$29,6,FALSE),0)</f>
        <v>0</v>
      </c>
      <c r="AD12">
        <f>IFERROR(VLOOKUP($A12,'31-08'!$A$6:$L$29,6,FALSE),0)</f>
        <v>0</v>
      </c>
      <c r="AE12">
        <f>IFERROR(VLOOKUP($A12,'01-09'!$A$6:$L$29,6,FALSE),0)</f>
        <v>0</v>
      </c>
      <c r="AF12">
        <f>IFERROR(VLOOKUP($A12,'05-09'!$A$6:$L$29,6,FALSE),0)</f>
        <v>5</v>
      </c>
      <c r="AG12">
        <f>IFERROR(VLOOKUP($A12,'12-09'!$A$6:$L$29,6,FALSE),0)</f>
        <v>7</v>
      </c>
      <c r="AH12">
        <f>IFERROR(VLOOKUP($A12,'19-09'!$A$6:$L$29,6,FALSE),0)</f>
        <v>0</v>
      </c>
      <c r="AI12">
        <f>IFERROR(VLOOKUP($A12,'26-09'!$A$6:$L$29,6,FALSE),0)</f>
        <v>0</v>
      </c>
      <c r="AJ12">
        <f>IFERROR(VLOOKUP($A12,'03-10'!$A$6:$L$29,6,FALSE),0)</f>
        <v>0</v>
      </c>
      <c r="AK12">
        <f>IFERROR(VLOOKUP($A12,'10-10'!$A$6:$L$29,6,FALSE),0)</f>
        <v>0</v>
      </c>
      <c r="AL12">
        <f>IFERROR(VLOOKUP($A12,'12-10'!$A$6:$L$29,6,FALSE),0)</f>
        <v>20</v>
      </c>
      <c r="AN12">
        <f t="shared" si="1"/>
        <v>12</v>
      </c>
      <c r="AO12">
        <f t="shared" si="2"/>
        <v>0</v>
      </c>
    </row>
    <row r="13" spans="1:41">
      <c r="A13" t="s">
        <v>28</v>
      </c>
      <c r="B13" s="1" t="s">
        <v>29</v>
      </c>
      <c r="C13" s="3">
        <f t="shared" si="0"/>
        <v>84</v>
      </c>
      <c r="D13">
        <f>IFERROR(VLOOKUP($A13,'24-03'!$A$6:$L$29,6,FALSE),0)</f>
        <v>0</v>
      </c>
      <c r="E13">
        <f>IFERROR(VLOOKUP($A13,'28-03'!$A$6:$L$29,6,FALSE),0)</f>
        <v>8</v>
      </c>
      <c r="F13">
        <f>IFERROR(VLOOKUP($A13,'04-04'!$A$6:$L$29,6,FALSE),0)</f>
        <v>2</v>
      </c>
      <c r="G13">
        <f>IFERROR(VLOOKUP($A13,'11-04'!$A$6:$L$29,6,FALSE),0)</f>
        <v>10</v>
      </c>
      <c r="H13">
        <f>IFERROR(VLOOKUP($A13,'18-04'!$A$6:$L$29,6,FALSE),0)</f>
        <v>2</v>
      </c>
      <c r="I13">
        <f>IFERROR(VLOOKUP($A13,'25-04'!$A$6:$L$29,6,FALSE),0)</f>
        <v>0</v>
      </c>
      <c r="J13">
        <f>IFERROR(VLOOKUP($A13,'02-05'!$A$6:$L$29,6,FALSE),0)</f>
        <v>0</v>
      </c>
      <c r="K13">
        <f>IFERROR(VLOOKUP($A13,'09-05'!$A$6:$L$29,6,FALSE),0)</f>
        <v>10</v>
      </c>
      <c r="L13">
        <f>IFERROR(VLOOKUP($A13,'16-05'!$A$6:$L$29,6,FALSE),0)</f>
        <v>0</v>
      </c>
      <c r="M13">
        <f>IFERROR(VLOOKUP($A13,'23-05'!$A$6:$L$29,6,FALSE),0)</f>
        <v>5</v>
      </c>
      <c r="N13">
        <f>IFERROR(VLOOKUP($A13,'30-05'!$A$6:$L$29,6,FALSE),0)</f>
        <v>0</v>
      </c>
      <c r="O13">
        <f>IFERROR(VLOOKUP($A13,'06-06'!$A$6:$L$29,6,FALSE),0)</f>
        <v>0</v>
      </c>
      <c r="P13">
        <f>IFERROR(VLOOKUP($A13,'13-06'!$A$6:$L$29,6,FALSE),0)</f>
        <v>3</v>
      </c>
      <c r="Q13">
        <f>IFERROR(VLOOKUP($A13,'15-06A'!$A$6:$L$29,6,FALSE),0)</f>
        <v>12</v>
      </c>
      <c r="R13">
        <f>IFERROR(VLOOKUP($A13,'15-06B'!$A$6:$L$29,6,FALSE),0)</f>
        <v>0</v>
      </c>
      <c r="S13">
        <f>IFERROR(VLOOKUP($A13,'20-06'!$A$6:$L$29,6,FALSE),0)</f>
        <v>0</v>
      </c>
      <c r="T13">
        <f>IFERROR(VLOOKUP($A13,'27-06'!$A$6:$L$29,6,FALSE),0)</f>
        <v>0</v>
      </c>
      <c r="U13">
        <f>IFERROR(VLOOKUP($A13,'04-07'!$A$6:$L$29,6,FALSE),0)</f>
        <v>0</v>
      </c>
      <c r="V13">
        <f>IFERROR(VLOOKUP($A13,'11-07'!$A$6:$L$29,6,FALSE),0)</f>
        <v>1</v>
      </c>
      <c r="W13">
        <f>IFERROR(VLOOKUP($A13,'18-07'!$A$6:$L$29,6,FALSE),0)</f>
        <v>8</v>
      </c>
      <c r="X13">
        <f>IFERROR(VLOOKUP($A13,'25-07'!$A$6:$L$29,6,FALSE),0)</f>
        <v>0</v>
      </c>
      <c r="Y13">
        <f>IFERROR(VLOOKUP($A13,'01-08'!$A$6:$L$29,6,FALSE),0)</f>
        <v>0</v>
      </c>
      <c r="Z13">
        <f>IFERROR(VLOOKUP($A13,'08-08'!$A$6:$L$29,6,FALSE),0)</f>
        <v>0</v>
      </c>
      <c r="AA13">
        <f>IFERROR(VLOOKUP($A13,'15-08'!$A$6:$L$29,6,FALSE),0)</f>
        <v>8</v>
      </c>
      <c r="AB13">
        <f>IFERROR(VLOOKUP($A13,'22-08'!$A$6:$L$29,6,FALSE),0)</f>
        <v>0</v>
      </c>
      <c r="AC13">
        <f>IFERROR(VLOOKUP($A13,'29-08'!$A$6:$L$29,6,FALSE),0)</f>
        <v>0</v>
      </c>
      <c r="AD13">
        <f>IFERROR(VLOOKUP($A13,'31-08'!$A$6:$L$29,6,FALSE),0)</f>
        <v>4</v>
      </c>
      <c r="AE13">
        <f>IFERROR(VLOOKUP($A13,'01-09'!$A$6:$L$29,6,FALSE),0)</f>
        <v>0</v>
      </c>
      <c r="AF13">
        <f>IFERROR(VLOOKUP($A13,'05-09'!$A$6:$L$29,6,FALSE),0)</f>
        <v>0</v>
      </c>
      <c r="AG13">
        <f>IFERROR(VLOOKUP($A13,'12-09'!$A$6:$L$29,6,FALSE),0)</f>
        <v>0</v>
      </c>
      <c r="AH13">
        <f>IFERROR(VLOOKUP($A13,'19-09'!$A$6:$L$29,6,FALSE),0)</f>
        <v>5</v>
      </c>
      <c r="AI13">
        <f>IFERROR(VLOOKUP($A13,'26-09'!$A$6:$L$29,6,FALSE),0)</f>
        <v>0</v>
      </c>
      <c r="AJ13">
        <f>IFERROR(VLOOKUP($A13,'03-10'!$A$6:$L$29,6,FALSE),0)</f>
        <v>6</v>
      </c>
      <c r="AK13">
        <f>IFERROR(VLOOKUP($A13,'10-10'!$A$6:$L$29,6,FALSE),0)</f>
        <v>0</v>
      </c>
      <c r="AL13">
        <f>IFERROR(VLOOKUP($A13,'12-10'!$A$6:$L$29,6,FALSE),0)</f>
        <v>0</v>
      </c>
      <c r="AN13">
        <f t="shared" si="1"/>
        <v>14</v>
      </c>
      <c r="AO13">
        <f t="shared" si="2"/>
        <v>0</v>
      </c>
    </row>
    <row r="14" spans="1:41">
      <c r="A14" t="s">
        <v>38</v>
      </c>
      <c r="B14" s="1" t="s">
        <v>39</v>
      </c>
      <c r="C14" s="3">
        <f t="shared" si="0"/>
        <v>76</v>
      </c>
      <c r="D14">
        <f>IFERROR(VLOOKUP($A14,'24-03'!$A$6:$L$29,6,FALSE),0)</f>
        <v>4</v>
      </c>
      <c r="E14">
        <f>IFERROR(VLOOKUP($A14,'28-03'!$A$6:$L$29,6,FALSE),0)</f>
        <v>5</v>
      </c>
      <c r="F14">
        <f>IFERROR(VLOOKUP($A14,'04-04'!$A$6:$L$29,6,FALSE),0)</f>
        <v>0</v>
      </c>
      <c r="G14">
        <f>IFERROR(VLOOKUP($A14,'11-04'!$A$6:$L$29,6,FALSE),0)</f>
        <v>0</v>
      </c>
      <c r="H14">
        <f>IFERROR(VLOOKUP($A14,'18-04'!$A$6:$L$29,6,FALSE),0)</f>
        <v>1</v>
      </c>
      <c r="I14">
        <f>IFERROR(VLOOKUP($A14,'25-04'!$A$6:$L$29,6,FALSE),0)</f>
        <v>6</v>
      </c>
      <c r="J14">
        <f>IFERROR(VLOOKUP($A14,'02-05'!$A$6:$L$29,6,FALSE),0)</f>
        <v>6</v>
      </c>
      <c r="K14">
        <f>IFERROR(VLOOKUP($A14,'09-05'!$A$6:$L$29,6,FALSE),0)</f>
        <v>0</v>
      </c>
      <c r="L14">
        <f>IFERROR(VLOOKUP($A14,'16-05'!$A$6:$L$29,6,FALSE),0)</f>
        <v>0</v>
      </c>
      <c r="M14">
        <f>IFERROR(VLOOKUP($A14,'23-05'!$A$6:$L$29,6,FALSE),0)</f>
        <v>0</v>
      </c>
      <c r="N14">
        <f>IFERROR(VLOOKUP($A14,'30-05'!$A$6:$L$29,6,FALSE),0)</f>
        <v>0</v>
      </c>
      <c r="O14">
        <f>IFERROR(VLOOKUP($A14,'06-06'!$A$6:$L$29,6,FALSE),0)</f>
        <v>0</v>
      </c>
      <c r="P14">
        <f>IFERROR(VLOOKUP($A14,'13-06'!$A$6:$L$29,6,FALSE),0)</f>
        <v>0</v>
      </c>
      <c r="Q14">
        <f>IFERROR(VLOOKUP($A14,'15-06A'!$A$6:$L$29,6,FALSE),0)</f>
        <v>0</v>
      </c>
      <c r="R14">
        <f>IFERROR(VLOOKUP($A14,'15-06B'!$A$6:$L$29,6,FALSE),0)</f>
        <v>0</v>
      </c>
      <c r="S14">
        <f>IFERROR(VLOOKUP($A14,'20-06'!$A$6:$L$29,6,FALSE),0)</f>
        <v>0</v>
      </c>
      <c r="T14">
        <f>IFERROR(VLOOKUP($A14,'27-06'!$A$6:$L$29,6,FALSE),0)</f>
        <v>0</v>
      </c>
      <c r="U14">
        <f>IFERROR(VLOOKUP($A14,'04-07'!$A$6:$L$29,6,FALSE),0)</f>
        <v>0</v>
      </c>
      <c r="V14">
        <f>IFERROR(VLOOKUP($A14,'11-07'!$A$6:$L$29,6,FALSE),0)</f>
        <v>0</v>
      </c>
      <c r="W14">
        <f>IFERROR(VLOOKUP($A14,'18-07'!$A$6:$L$29,6,FALSE),0)</f>
        <v>0</v>
      </c>
      <c r="X14">
        <f>IFERROR(VLOOKUP($A14,'25-07'!$A$6:$L$29,6,FALSE),0)</f>
        <v>0</v>
      </c>
      <c r="Y14">
        <f>IFERROR(VLOOKUP($A14,'01-08'!$A$6:$L$29,6,FALSE),0)</f>
        <v>0</v>
      </c>
      <c r="Z14">
        <f>IFERROR(VLOOKUP($A14,'08-08'!$A$6:$L$29,6,FALSE),0)</f>
        <v>12</v>
      </c>
      <c r="AA14">
        <f>IFERROR(VLOOKUP($A14,'15-08'!$A$6:$L$29,6,FALSE),0)</f>
        <v>0</v>
      </c>
      <c r="AB14">
        <f>IFERROR(VLOOKUP($A14,'22-08'!$A$6:$L$29,6,FALSE),0)</f>
        <v>3</v>
      </c>
      <c r="AC14">
        <f>IFERROR(VLOOKUP($A14,'29-08'!$A$6:$L$29,6,FALSE),0)</f>
        <v>0</v>
      </c>
      <c r="AD14">
        <f>IFERROR(VLOOKUP($A14,'31-08'!$A$6:$L$29,6,FALSE),0)</f>
        <v>12</v>
      </c>
      <c r="AE14">
        <f>IFERROR(VLOOKUP($A14,'01-09'!$A$6:$L$29,6,FALSE),0)</f>
        <v>12</v>
      </c>
      <c r="AF14">
        <f>IFERROR(VLOOKUP($A14,'05-09'!$A$6:$L$29,6,FALSE),0)</f>
        <v>10</v>
      </c>
      <c r="AG14">
        <f>IFERROR(VLOOKUP($A14,'12-09'!$A$6:$L$29,6,FALSE),0)</f>
        <v>2</v>
      </c>
      <c r="AH14">
        <f>IFERROR(VLOOKUP($A14,'19-09'!$A$6:$L$29,6,FALSE),0)</f>
        <v>0</v>
      </c>
      <c r="AI14">
        <f>IFERROR(VLOOKUP($A14,'26-09'!$A$6:$L$29,6,FALSE),0)</f>
        <v>0</v>
      </c>
      <c r="AJ14">
        <f>IFERROR(VLOOKUP($A14,'03-10'!$A$6:$L$29,6,FALSE),0)</f>
        <v>3</v>
      </c>
      <c r="AK14">
        <f>IFERROR(VLOOKUP($A14,'10-10'!$A$6:$L$29,6,FALSE),0)</f>
        <v>0</v>
      </c>
      <c r="AL14">
        <f>IFERROR(VLOOKUP($A14,'12-10'!$A$6:$L$29,6,FALSE),0)</f>
        <v>0</v>
      </c>
      <c r="AN14">
        <f t="shared" si="1"/>
        <v>12</v>
      </c>
      <c r="AO14">
        <f t="shared" si="2"/>
        <v>0</v>
      </c>
    </row>
    <row r="15" spans="1:41">
      <c r="A15" t="s">
        <v>18</v>
      </c>
      <c r="B15" s="1" t="s">
        <v>19</v>
      </c>
      <c r="C15" s="3">
        <f t="shared" si="0"/>
        <v>75</v>
      </c>
      <c r="D15">
        <f>IFERROR(VLOOKUP($A15,'24-03'!$A$6:$L$29,6,FALSE),0)</f>
        <v>1</v>
      </c>
      <c r="E15">
        <f>IFERROR(VLOOKUP($A15,'28-03'!$A$6:$L$29,6,FALSE),0)</f>
        <v>0</v>
      </c>
      <c r="F15">
        <f>IFERROR(VLOOKUP($A15,'04-04'!$A$6:$L$29,6,FALSE),0)</f>
        <v>7</v>
      </c>
      <c r="G15">
        <f>IFERROR(VLOOKUP($A15,'11-04'!$A$6:$L$29,6,FALSE),0)</f>
        <v>0</v>
      </c>
      <c r="H15">
        <f>IFERROR(VLOOKUP($A15,'18-04'!$A$6:$L$29,6,FALSE),0)</f>
        <v>0</v>
      </c>
      <c r="I15">
        <f>IFERROR(VLOOKUP($A15,'25-04'!$A$6:$L$29,6,FALSE),0)</f>
        <v>0</v>
      </c>
      <c r="J15">
        <f>IFERROR(VLOOKUP($A15,'02-05'!$A$6:$L$29,6,FALSE),0)</f>
        <v>0</v>
      </c>
      <c r="K15">
        <f>IFERROR(VLOOKUP($A15,'09-05'!$A$6:$L$29,6,FALSE),0)</f>
        <v>0</v>
      </c>
      <c r="L15">
        <f>IFERROR(VLOOKUP($A15,'16-05'!$A$6:$L$29,6,FALSE),0)</f>
        <v>10</v>
      </c>
      <c r="M15">
        <f>IFERROR(VLOOKUP($A15,'23-05'!$A$6:$L$29,6,FALSE),0)</f>
        <v>4</v>
      </c>
      <c r="N15">
        <f>IFERROR(VLOOKUP($A15,'30-05'!$A$6:$L$29,6,FALSE),0)</f>
        <v>0</v>
      </c>
      <c r="O15">
        <f>IFERROR(VLOOKUP($A15,'06-06'!$A$6:$L$29,6,FALSE),0)</f>
        <v>0</v>
      </c>
      <c r="P15">
        <f>IFERROR(VLOOKUP($A15,'13-06'!$A$6:$L$29,6,FALSE),0)</f>
        <v>0</v>
      </c>
      <c r="Q15">
        <f>IFERROR(VLOOKUP($A15,'15-06A'!$A$6:$L$29,6,FALSE),0)</f>
        <v>2</v>
      </c>
      <c r="R15">
        <f>IFERROR(VLOOKUP($A15,'15-06B'!$A$6:$L$29,6,FALSE),0)</f>
        <v>2</v>
      </c>
      <c r="S15">
        <f>IFERROR(VLOOKUP($A15,'20-06'!$A$6:$L$29,6,FALSE),0)</f>
        <v>0</v>
      </c>
      <c r="T15">
        <f>IFERROR(VLOOKUP($A15,'27-06'!$A$6:$L$29,6,FALSE),0)</f>
        <v>0</v>
      </c>
      <c r="U15">
        <f>IFERROR(VLOOKUP($A15,'04-07'!$A$6:$L$29,6,FALSE),0)</f>
        <v>0</v>
      </c>
      <c r="V15">
        <f>IFERROR(VLOOKUP($A15,'11-07'!$A$6:$L$29,6,FALSE),0)</f>
        <v>8</v>
      </c>
      <c r="W15">
        <f>IFERROR(VLOOKUP($A15,'18-07'!$A$6:$L$29,6,FALSE),0)</f>
        <v>0</v>
      </c>
      <c r="X15">
        <f>IFERROR(VLOOKUP($A15,'25-07'!$A$6:$L$29,6,FALSE),0)</f>
        <v>10</v>
      </c>
      <c r="Y15">
        <f>IFERROR(VLOOKUP($A15,'01-08'!$A$6:$L$29,6,FALSE),0)</f>
        <v>5</v>
      </c>
      <c r="Z15">
        <f>IFERROR(VLOOKUP($A15,'08-08'!$A$6:$L$29,6,FALSE),0)</f>
        <v>6</v>
      </c>
      <c r="AA15">
        <f>IFERROR(VLOOKUP($A15,'15-08'!$A$6:$L$29,6,FALSE),0)</f>
        <v>12</v>
      </c>
      <c r="AB15">
        <f>IFERROR(VLOOKUP($A15,'22-08'!$A$6:$L$29,6,FALSE),0)</f>
        <v>2</v>
      </c>
      <c r="AC15">
        <f>IFERROR(VLOOKUP($A15,'29-08'!$A$6:$L$29,6,FALSE),0)</f>
        <v>0</v>
      </c>
      <c r="AD15">
        <f>IFERROR(VLOOKUP($A15,'31-08'!$A$6:$L$29,6,FALSE),0)</f>
        <v>0</v>
      </c>
      <c r="AE15">
        <f>IFERROR(VLOOKUP($A15,'01-09'!$A$6:$L$29,6,FALSE),0)</f>
        <v>0</v>
      </c>
      <c r="AF15">
        <f>IFERROR(VLOOKUP($A15,'05-09'!$A$6:$L$29,6,FALSE),0)</f>
        <v>0</v>
      </c>
      <c r="AG15">
        <f>IFERROR(VLOOKUP($A15,'12-09'!$A$6:$L$29,6,FALSE),0)</f>
        <v>0</v>
      </c>
      <c r="AH15">
        <f>IFERROR(VLOOKUP($A15,'19-09'!$A$6:$L$29,6,FALSE),0)</f>
        <v>0</v>
      </c>
      <c r="AI15">
        <f>IFERROR(VLOOKUP($A15,'26-09'!$A$6:$L$29,6,FALSE),0)</f>
        <v>1</v>
      </c>
      <c r="AJ15">
        <f>IFERROR(VLOOKUP($A15,'03-10'!$A$6:$L$29,6,FALSE),0)</f>
        <v>0</v>
      </c>
      <c r="AK15">
        <f>IFERROR(VLOOKUP($A15,'10-10'!$A$6:$L$29,6,FALSE),0)</f>
        <v>5</v>
      </c>
      <c r="AL15">
        <f>IFERROR(VLOOKUP($A15,'12-10'!$A$6:$L$29,6,FALSE),0)</f>
        <v>0</v>
      </c>
      <c r="AN15">
        <f t="shared" si="1"/>
        <v>14</v>
      </c>
      <c r="AO15">
        <f t="shared" si="2"/>
        <v>0</v>
      </c>
    </row>
    <row r="16" spans="1:41">
      <c r="A16" t="s">
        <v>40</v>
      </c>
      <c r="B16" s="1" t="s">
        <v>41</v>
      </c>
      <c r="C16" s="3">
        <f t="shared" si="0"/>
        <v>72</v>
      </c>
      <c r="D16">
        <f>IFERROR(VLOOKUP($A16,'24-03'!$A$6:$L$29,6,FALSE),0)</f>
        <v>0</v>
      </c>
      <c r="E16">
        <f>IFERROR(VLOOKUP($A16,'28-03'!$A$6:$L$29,6,FALSE),0)</f>
        <v>4</v>
      </c>
      <c r="F16">
        <f>IFERROR(VLOOKUP($A16,'04-04'!$A$6:$L$29,6,FALSE),0)</f>
        <v>12</v>
      </c>
      <c r="G16">
        <f>IFERROR(VLOOKUP($A16,'11-04'!$A$6:$L$29,6,FALSE),0)</f>
        <v>0</v>
      </c>
      <c r="H16">
        <f>IFERROR(VLOOKUP($A16,'18-04'!$A$6:$L$29,6,FALSE),0)</f>
        <v>7</v>
      </c>
      <c r="I16">
        <f>IFERROR(VLOOKUP($A16,'25-04'!$A$6:$L$29,6,FALSE),0)</f>
        <v>5</v>
      </c>
      <c r="J16">
        <f>IFERROR(VLOOKUP($A16,'02-05'!$A$6:$L$29,6,FALSE),0)</f>
        <v>4</v>
      </c>
      <c r="K16">
        <f>IFERROR(VLOOKUP($A16,'09-05'!$A$6:$L$29,6,FALSE),0)</f>
        <v>12</v>
      </c>
      <c r="L16">
        <f>IFERROR(VLOOKUP($A16,'16-05'!$A$6:$L$29,6,FALSE),0)</f>
        <v>0</v>
      </c>
      <c r="M16">
        <f>IFERROR(VLOOKUP($A16,'23-05'!$A$6:$L$29,6,FALSE),0)</f>
        <v>0</v>
      </c>
      <c r="N16">
        <f>IFERROR(VLOOKUP($A16,'30-05'!$A$6:$L$29,6,FALSE),0)</f>
        <v>1</v>
      </c>
      <c r="O16">
        <f>IFERROR(VLOOKUP($A16,'06-06'!$A$6:$L$29,6,FALSE),0)</f>
        <v>0</v>
      </c>
      <c r="P16">
        <f>IFERROR(VLOOKUP($A16,'13-06'!$A$6:$L$29,6,FALSE),0)</f>
        <v>0</v>
      </c>
      <c r="Q16">
        <f>IFERROR(VLOOKUP($A16,'15-06A'!$A$6:$L$29,6,FALSE),0)</f>
        <v>6</v>
      </c>
      <c r="R16">
        <f>IFERROR(VLOOKUP($A16,'15-06B'!$A$6:$L$29,6,FALSE),0)</f>
        <v>7</v>
      </c>
      <c r="S16">
        <f>IFERROR(VLOOKUP($A16,'20-06'!$A$6:$L$29,6,FALSE),0)</f>
        <v>0</v>
      </c>
      <c r="T16">
        <f>IFERROR(VLOOKUP($A16,'27-06'!$A$6:$L$29,6,FALSE),0)</f>
        <v>0</v>
      </c>
      <c r="U16">
        <f>IFERROR(VLOOKUP($A16,'04-07'!$A$6:$L$29,6,FALSE),0)</f>
        <v>0</v>
      </c>
      <c r="V16">
        <f>IFERROR(VLOOKUP($A16,'11-07'!$A$6:$L$29,6,FALSE),0)</f>
        <v>0</v>
      </c>
      <c r="W16">
        <f>IFERROR(VLOOKUP($A16,'18-07'!$A$6:$L$29,6,FALSE),0)</f>
        <v>0</v>
      </c>
      <c r="X16">
        <f>IFERROR(VLOOKUP($A16,'25-07'!$A$6:$L$29,6,FALSE),0)</f>
        <v>0</v>
      </c>
      <c r="Y16">
        <f>IFERROR(VLOOKUP($A16,'01-08'!$A$6:$L$29,6,FALSE),0)</f>
        <v>0</v>
      </c>
      <c r="Z16">
        <f>IFERROR(VLOOKUP($A16,'08-08'!$A$6:$L$29,6,FALSE),0)</f>
        <v>0</v>
      </c>
      <c r="AA16">
        <f>IFERROR(VLOOKUP($A16,'15-08'!$A$6:$L$29,6,FALSE),0)</f>
        <v>0</v>
      </c>
      <c r="AB16">
        <f>IFERROR(VLOOKUP($A16,'22-08'!$A$6:$L$29,6,FALSE),0)</f>
        <v>0</v>
      </c>
      <c r="AC16">
        <f>IFERROR(VLOOKUP($A16,'29-08'!$A$6:$L$29,6,FALSE),0)</f>
        <v>0</v>
      </c>
      <c r="AD16">
        <f>IFERROR(VLOOKUP($A16,'31-08'!$A$6:$L$29,6,FALSE),0)</f>
        <v>2</v>
      </c>
      <c r="AE16">
        <f>IFERROR(VLOOKUP($A16,'01-09'!$A$6:$L$29,6,FALSE),0)</f>
        <v>0</v>
      </c>
      <c r="AF16">
        <f>IFERROR(VLOOKUP($A16,'05-09'!$A$6:$L$29,6,FALSE),0)</f>
        <v>0</v>
      </c>
      <c r="AG16">
        <f>IFERROR(VLOOKUP($A16,'12-09'!$A$6:$L$29,6,FALSE),0)</f>
        <v>0</v>
      </c>
      <c r="AH16">
        <f>IFERROR(VLOOKUP($A16,'19-09'!$A$6:$L$29,6,FALSE),0)</f>
        <v>0</v>
      </c>
      <c r="AI16">
        <f>IFERROR(VLOOKUP($A16,'26-09'!$A$6:$L$29,6,FALSE),0)</f>
        <v>0</v>
      </c>
      <c r="AJ16">
        <f>IFERROR(VLOOKUP($A16,'03-10'!$A$6:$L$29,6,FALSE),0)</f>
        <v>0</v>
      </c>
      <c r="AK16">
        <f>IFERROR(VLOOKUP($A16,'10-10'!$A$6:$L$29,6,FALSE),0)</f>
        <v>0</v>
      </c>
      <c r="AL16">
        <f>IFERROR(VLOOKUP($A16,'12-10'!$A$6:$L$29,6,FALSE),0)</f>
        <v>12</v>
      </c>
      <c r="AN16">
        <f t="shared" si="1"/>
        <v>11</v>
      </c>
      <c r="AO16">
        <f t="shared" si="2"/>
        <v>0</v>
      </c>
    </row>
    <row r="17" spans="1:41">
      <c r="A17" t="s">
        <v>42</v>
      </c>
      <c r="B17" s="1" t="s">
        <v>43</v>
      </c>
      <c r="C17" s="3">
        <f t="shared" si="0"/>
        <v>68</v>
      </c>
      <c r="D17">
        <f>IFERROR(VLOOKUP($A17,'24-03'!$A$6:$L$29,6,FALSE),0)</f>
        <v>0</v>
      </c>
      <c r="E17">
        <f>IFERROR(VLOOKUP($A17,'28-03'!$A$6:$L$29,6,FALSE),0)</f>
        <v>0</v>
      </c>
      <c r="F17">
        <f>IFERROR(VLOOKUP($A17,'04-04'!$A$6:$L$29,6,FALSE),0)</f>
        <v>0</v>
      </c>
      <c r="G17">
        <f>IFERROR(VLOOKUP($A17,'11-04'!$A$6:$L$29,6,FALSE),0)</f>
        <v>0</v>
      </c>
      <c r="H17">
        <f>IFERROR(VLOOKUP($A17,'18-04'!$A$6:$L$29,6,FALSE),0)</f>
        <v>0</v>
      </c>
      <c r="I17">
        <f>IFERROR(VLOOKUP($A17,'25-04'!$A$6:$L$29,6,FALSE),0)</f>
        <v>0</v>
      </c>
      <c r="J17">
        <f>IFERROR(VLOOKUP($A17,'02-05'!$A$6:$L$29,6,FALSE),0)</f>
        <v>0</v>
      </c>
      <c r="K17">
        <f>IFERROR(VLOOKUP($A17,'09-05'!$A$6:$L$29,6,FALSE),0)</f>
        <v>1</v>
      </c>
      <c r="L17">
        <f>IFERROR(VLOOKUP($A17,'16-05'!$A$6:$L$29,6,FALSE),0)</f>
        <v>6</v>
      </c>
      <c r="M17">
        <f>IFERROR(VLOOKUP($A17,'23-05'!$A$6:$L$29,6,FALSE),0)</f>
        <v>7</v>
      </c>
      <c r="N17">
        <f>IFERROR(VLOOKUP($A17,'30-05'!$A$6:$L$29,6,FALSE),0)</f>
        <v>0</v>
      </c>
      <c r="O17">
        <f>IFERROR(VLOOKUP($A17,'06-06'!$A$6:$L$29,6,FALSE),0)</f>
        <v>0</v>
      </c>
      <c r="P17">
        <f>IFERROR(VLOOKUP($A17,'13-06'!$A$6:$L$29,6,FALSE),0)</f>
        <v>0</v>
      </c>
      <c r="Q17">
        <f>IFERROR(VLOOKUP($A17,'15-06A'!$A$6:$L$29,6,FALSE),0)</f>
        <v>0</v>
      </c>
      <c r="R17">
        <f>IFERROR(VLOOKUP($A17,'15-06B'!$A$6:$L$29,6,FALSE),0)</f>
        <v>0</v>
      </c>
      <c r="S17">
        <f>IFERROR(VLOOKUP($A17,'20-06'!$A$6:$L$29,6,FALSE),0)</f>
        <v>0</v>
      </c>
      <c r="T17">
        <f>IFERROR(VLOOKUP($A17,'27-06'!$A$6:$L$29,6,FALSE),0)</f>
        <v>12</v>
      </c>
      <c r="U17">
        <f>IFERROR(VLOOKUP($A17,'04-07'!$A$6:$L$29,6,FALSE),0)</f>
        <v>1</v>
      </c>
      <c r="V17">
        <f>IFERROR(VLOOKUP($A17,'11-07'!$A$6:$L$29,6,FALSE),0)</f>
        <v>0</v>
      </c>
      <c r="W17">
        <f>IFERROR(VLOOKUP($A17,'18-07'!$A$6:$L$29,6,FALSE),0)</f>
        <v>3</v>
      </c>
      <c r="X17">
        <f>IFERROR(VLOOKUP($A17,'25-07'!$A$6:$L$29,6,FALSE),0)</f>
        <v>6</v>
      </c>
      <c r="Y17">
        <f>IFERROR(VLOOKUP($A17,'01-08'!$A$6:$L$29,6,FALSE),0)</f>
        <v>0</v>
      </c>
      <c r="Z17">
        <f>IFERROR(VLOOKUP($A17,'08-08'!$A$6:$L$29,6,FALSE),0)</f>
        <v>1</v>
      </c>
      <c r="AA17">
        <f>IFERROR(VLOOKUP($A17,'15-08'!$A$6:$L$29,6,FALSE),0)</f>
        <v>0</v>
      </c>
      <c r="AB17">
        <f>IFERROR(VLOOKUP($A17,'22-08'!$A$6:$L$29,6,FALSE),0)</f>
        <v>0</v>
      </c>
      <c r="AC17">
        <f>IFERROR(VLOOKUP($A17,'29-08'!$A$6:$L$29,6,FALSE),0)</f>
        <v>4</v>
      </c>
      <c r="AD17">
        <f>IFERROR(VLOOKUP($A17,'31-08'!$A$6:$L$29,6,FALSE),0)</f>
        <v>10</v>
      </c>
      <c r="AE17">
        <f>IFERROR(VLOOKUP($A17,'01-09'!$A$6:$L$29,6,FALSE),0)</f>
        <v>8</v>
      </c>
      <c r="AF17">
        <f>IFERROR(VLOOKUP($A17,'05-09'!$A$6:$L$29,6,FALSE),0)</f>
        <v>0</v>
      </c>
      <c r="AG17">
        <f>IFERROR(VLOOKUP($A17,'12-09'!$A$6:$L$29,6,FALSE),0)</f>
        <v>0</v>
      </c>
      <c r="AH17">
        <f>IFERROR(VLOOKUP($A17,'19-09'!$A$6:$L$29,6,FALSE),0)</f>
        <v>0</v>
      </c>
      <c r="AI17">
        <f>IFERROR(VLOOKUP($A17,'26-09'!$A$6:$L$29,6,FALSE),0)</f>
        <v>0</v>
      </c>
      <c r="AJ17">
        <f>IFERROR(VLOOKUP($A17,'03-10'!$A$6:$L$29,6,FALSE),0)</f>
        <v>0</v>
      </c>
      <c r="AK17">
        <f>IFERROR(VLOOKUP($A17,'10-10'!$A$6:$L$29,6,FALSE),0)</f>
        <v>1</v>
      </c>
      <c r="AL17">
        <f>IFERROR(VLOOKUP($A17,'12-10'!$A$6:$L$29,6,FALSE),0)</f>
        <v>8</v>
      </c>
      <c r="AN17">
        <f t="shared" si="1"/>
        <v>13</v>
      </c>
      <c r="AO17">
        <f t="shared" si="2"/>
        <v>0</v>
      </c>
    </row>
    <row r="18" spans="1:41">
      <c r="A18" t="s">
        <v>16</v>
      </c>
      <c r="B18" s="1" t="s">
        <v>17</v>
      </c>
      <c r="C18" s="3">
        <f t="shared" si="0"/>
        <v>64</v>
      </c>
      <c r="D18">
        <f>IFERROR(VLOOKUP($A18,'24-03'!$A$6:$L$29,6,FALSE),0)</f>
        <v>0</v>
      </c>
      <c r="E18">
        <f>IFERROR(VLOOKUP($A18,'28-03'!$A$6:$L$29,6,FALSE),0)</f>
        <v>0</v>
      </c>
      <c r="F18">
        <f>IFERROR(VLOOKUP($A18,'04-04'!$A$6:$L$29,6,FALSE),0)</f>
        <v>4</v>
      </c>
      <c r="G18">
        <f>IFERROR(VLOOKUP($A18,'11-04'!$A$6:$L$29,6,FALSE),0)</f>
        <v>0</v>
      </c>
      <c r="H18">
        <f>IFERROR(VLOOKUP($A18,'18-04'!$A$6:$L$29,6,FALSE),0)</f>
        <v>0</v>
      </c>
      <c r="I18">
        <f>IFERROR(VLOOKUP($A18,'25-04'!$A$6:$L$29,6,FALSE),0)</f>
        <v>0</v>
      </c>
      <c r="J18">
        <f>IFERROR(VLOOKUP($A18,'02-05'!$A$6:$L$29,6,FALSE),0)</f>
        <v>1</v>
      </c>
      <c r="K18">
        <f>IFERROR(VLOOKUP($A18,'09-05'!$A$6:$L$29,6,FALSE),0)</f>
        <v>7</v>
      </c>
      <c r="L18">
        <f>IFERROR(VLOOKUP($A18,'16-05'!$A$6:$L$29,6,FALSE),0)</f>
        <v>2</v>
      </c>
      <c r="M18">
        <f>IFERROR(VLOOKUP($A18,'23-05'!$A$6:$L$29,6,FALSE),0)</f>
        <v>0</v>
      </c>
      <c r="N18">
        <f>IFERROR(VLOOKUP($A18,'30-05'!$A$6:$L$29,6,FALSE),0)</f>
        <v>1</v>
      </c>
      <c r="O18">
        <f>IFERROR(VLOOKUP($A18,'06-06'!$A$6:$L$29,6,FALSE),0)</f>
        <v>2</v>
      </c>
      <c r="P18">
        <f>IFERROR(VLOOKUP($A18,'13-06'!$A$6:$L$29,6,FALSE),0)</f>
        <v>7</v>
      </c>
      <c r="Q18">
        <f>IFERROR(VLOOKUP($A18,'15-06A'!$A$6:$L$29,6,FALSE),0)</f>
        <v>0</v>
      </c>
      <c r="R18">
        <f>IFERROR(VLOOKUP($A18,'15-06B'!$A$6:$L$29,6,FALSE),0)</f>
        <v>0</v>
      </c>
      <c r="S18">
        <f>IFERROR(VLOOKUP($A18,'20-06'!$A$6:$L$29,6,FALSE),0)</f>
        <v>0</v>
      </c>
      <c r="T18">
        <f>IFERROR(VLOOKUP($A18,'27-06'!$A$6:$L$29,6,FALSE),0)</f>
        <v>1</v>
      </c>
      <c r="U18">
        <f>IFERROR(VLOOKUP($A18,'04-07'!$A$6:$L$29,6,FALSE),0)</f>
        <v>4</v>
      </c>
      <c r="V18">
        <f>IFERROR(VLOOKUP($A18,'11-07'!$A$6:$L$29,6,FALSE),0)</f>
        <v>0</v>
      </c>
      <c r="W18">
        <f>IFERROR(VLOOKUP($A18,'18-07'!$A$6:$L$29,6,FALSE),0)</f>
        <v>12</v>
      </c>
      <c r="X18">
        <f>IFERROR(VLOOKUP($A18,'25-07'!$A$6:$L$29,6,FALSE),0)</f>
        <v>2</v>
      </c>
      <c r="Y18">
        <f>IFERROR(VLOOKUP($A18,'01-08'!$A$6:$L$29,6,FALSE),0)</f>
        <v>8</v>
      </c>
      <c r="Z18">
        <f>IFERROR(VLOOKUP($A18,'08-08'!$A$6:$L$29,6,FALSE),0)</f>
        <v>0</v>
      </c>
      <c r="AA18">
        <f>IFERROR(VLOOKUP($A18,'15-08'!$A$6:$L$29,6,FALSE),0)</f>
        <v>3</v>
      </c>
      <c r="AB18">
        <f>IFERROR(VLOOKUP($A18,'22-08'!$A$6:$L$29,6,FALSE),0)</f>
        <v>0</v>
      </c>
      <c r="AC18">
        <f>IFERROR(VLOOKUP($A18,'29-08'!$A$6:$L$29,6,FALSE),0)</f>
        <v>0</v>
      </c>
      <c r="AD18">
        <f>IFERROR(VLOOKUP($A18,'31-08'!$A$6:$L$29,6,FALSE),0)</f>
        <v>0</v>
      </c>
      <c r="AE18">
        <f>IFERROR(VLOOKUP($A18,'01-09'!$A$6:$L$29,6,FALSE),0)</f>
        <v>0</v>
      </c>
      <c r="AF18">
        <f>IFERROR(VLOOKUP($A18,'05-09'!$A$6:$L$29,6,FALSE),0)</f>
        <v>0</v>
      </c>
      <c r="AG18">
        <f>IFERROR(VLOOKUP($A18,'12-09'!$A$6:$L$29,6,FALSE),0)</f>
        <v>0</v>
      </c>
      <c r="AH18">
        <f>IFERROR(VLOOKUP($A18,'19-09'!$A$6:$L$29,6,FALSE),0)</f>
        <v>0</v>
      </c>
      <c r="AI18">
        <f>IFERROR(VLOOKUP($A18,'26-09'!$A$6:$L$29,6,FALSE),0)</f>
        <v>0</v>
      </c>
      <c r="AJ18">
        <f>IFERROR(VLOOKUP($A18,'03-10'!$A$6:$L$29,6,FALSE),0)</f>
        <v>10</v>
      </c>
      <c r="AK18">
        <f>IFERROR(VLOOKUP($A18,'10-10'!$A$6:$L$29,6,FALSE),0)</f>
        <v>0</v>
      </c>
      <c r="AL18">
        <f>IFERROR(VLOOKUP($A18,'12-10'!$A$6:$L$29,6,FALSE),0)</f>
        <v>0</v>
      </c>
      <c r="AN18">
        <f t="shared" si="1"/>
        <v>14</v>
      </c>
      <c r="AO18">
        <f t="shared" si="2"/>
        <v>0</v>
      </c>
    </row>
    <row r="19" spans="1:41">
      <c r="A19" t="s">
        <v>8</v>
      </c>
      <c r="B19" s="1" t="s">
        <v>9</v>
      </c>
      <c r="C19" s="3">
        <f t="shared" si="0"/>
        <v>61</v>
      </c>
      <c r="D19">
        <f>IFERROR(VLOOKUP($A19,'24-03'!$A$6:$L$29,6,FALSE),0)</f>
        <v>0</v>
      </c>
      <c r="E19">
        <f>IFERROR(VLOOKUP($A19,'28-03'!$A$6:$L$29,6,FALSE),0)</f>
        <v>0</v>
      </c>
      <c r="F19">
        <f>IFERROR(VLOOKUP($A19,'04-04'!$A$6:$L$29,6,FALSE),0)</f>
        <v>0</v>
      </c>
      <c r="G19">
        <f>IFERROR(VLOOKUP($A19,'11-04'!$A$6:$L$29,6,FALSE),0)</f>
        <v>0</v>
      </c>
      <c r="H19">
        <f>IFERROR(VLOOKUP($A19,'18-04'!$A$6:$L$29,6,FALSE),0)</f>
        <v>3</v>
      </c>
      <c r="I19">
        <f>IFERROR(VLOOKUP($A19,'25-04'!$A$6:$L$29,6,FALSE),0)</f>
        <v>0</v>
      </c>
      <c r="J19">
        <f>IFERROR(VLOOKUP($A19,'02-05'!$A$6:$L$29,6,FALSE),0)</f>
        <v>0</v>
      </c>
      <c r="K19">
        <f>IFERROR(VLOOKUP($A19,'09-05'!$A$6:$L$29,6,FALSE),0)</f>
        <v>0</v>
      </c>
      <c r="L19">
        <f>IFERROR(VLOOKUP($A19,'16-05'!$A$6:$L$29,6,FALSE),0)</f>
        <v>0</v>
      </c>
      <c r="M19">
        <f>IFERROR(VLOOKUP($A19,'23-05'!$A$6:$L$29,6,FALSE),0)</f>
        <v>0</v>
      </c>
      <c r="N19">
        <f>IFERROR(VLOOKUP($A19,'30-05'!$A$6:$L$29,6,FALSE),0)</f>
        <v>0</v>
      </c>
      <c r="O19">
        <f>IFERROR(VLOOKUP($A19,'06-06'!$A$6:$L$29,6,FALSE),0)</f>
        <v>0</v>
      </c>
      <c r="P19">
        <f>IFERROR(VLOOKUP($A19,'13-06'!$A$6:$L$29,6,FALSE),0)</f>
        <v>0</v>
      </c>
      <c r="Q19">
        <f>IFERROR(VLOOKUP($A19,'15-06A'!$A$6:$L$29,6,FALSE),0)</f>
        <v>0</v>
      </c>
      <c r="R19">
        <f>IFERROR(VLOOKUP($A19,'15-06B'!$A$6:$L$29,6,FALSE),0)</f>
        <v>0</v>
      </c>
      <c r="S19">
        <f>IFERROR(VLOOKUP($A19,'20-06'!$A$6:$L$29,6,FALSE),0)</f>
        <v>7</v>
      </c>
      <c r="T19">
        <f>IFERROR(VLOOKUP($A19,'27-06'!$A$6:$L$29,6,FALSE),0)</f>
        <v>7</v>
      </c>
      <c r="U19">
        <f>IFERROR(VLOOKUP($A19,'04-07'!$A$6:$L$29,6,FALSE),0)</f>
        <v>0</v>
      </c>
      <c r="V19">
        <f>IFERROR(VLOOKUP($A19,'11-07'!$A$6:$L$29,6,FALSE),0)</f>
        <v>3</v>
      </c>
      <c r="W19">
        <f>IFERROR(VLOOKUP($A19,'18-07'!$A$6:$L$29,6,FALSE),0)</f>
        <v>4</v>
      </c>
      <c r="X19">
        <f>IFERROR(VLOOKUP($A19,'25-07'!$A$6:$L$29,6,FALSE),0)</f>
        <v>7</v>
      </c>
      <c r="Y19">
        <f>IFERROR(VLOOKUP($A19,'01-08'!$A$6:$L$29,6,FALSE),0)</f>
        <v>0</v>
      </c>
      <c r="Z19">
        <f>IFERROR(VLOOKUP($A19,'08-08'!$A$6:$L$29,6,FALSE),0)</f>
        <v>0</v>
      </c>
      <c r="AA19">
        <f>IFERROR(VLOOKUP($A19,'15-08'!$A$6:$L$29,6,FALSE),0)</f>
        <v>0</v>
      </c>
      <c r="AB19">
        <f>IFERROR(VLOOKUP($A19,'22-08'!$A$6:$L$29,6,FALSE),0)</f>
        <v>0</v>
      </c>
      <c r="AC19">
        <f>IFERROR(VLOOKUP($A19,'29-08'!$A$6:$L$29,6,FALSE),0)</f>
        <v>0</v>
      </c>
      <c r="AD19">
        <f>IFERROR(VLOOKUP($A19,'31-08'!$A$6:$L$29,6,FALSE),0)</f>
        <v>0</v>
      </c>
      <c r="AE19">
        <f>IFERROR(VLOOKUP($A19,'01-09'!$A$6:$L$29,6,FALSE),0)</f>
        <v>0</v>
      </c>
      <c r="AF19">
        <f>IFERROR(VLOOKUP($A19,'05-09'!$A$6:$L$29,6,FALSE),0)</f>
        <v>0</v>
      </c>
      <c r="AG19">
        <f>IFERROR(VLOOKUP($A19,'12-09'!$A$6:$L$29,6,FALSE),0)</f>
        <v>1</v>
      </c>
      <c r="AH19">
        <f>IFERROR(VLOOKUP($A19,'19-09'!$A$6:$L$29,6,FALSE),0)</f>
        <v>0</v>
      </c>
      <c r="AI19">
        <f>IFERROR(VLOOKUP($A19,'26-09'!$A$6:$L$29,6,FALSE),0)</f>
        <v>8</v>
      </c>
      <c r="AJ19">
        <f>IFERROR(VLOOKUP($A19,'03-10'!$A$6:$L$29,6,FALSE),0)</f>
        <v>7</v>
      </c>
      <c r="AK19">
        <f>IFERROR(VLOOKUP($A19,'10-10'!$A$6:$L$29,6,FALSE),0)</f>
        <v>0</v>
      </c>
      <c r="AL19">
        <f>IFERROR(VLOOKUP($A19,'12-10'!$A$6:$L$29,6,FALSE),0)</f>
        <v>14</v>
      </c>
      <c r="AN19">
        <f t="shared" si="1"/>
        <v>10</v>
      </c>
      <c r="AO19">
        <f t="shared" si="2"/>
        <v>0</v>
      </c>
    </row>
    <row r="20" spans="1:41">
      <c r="A20" t="s">
        <v>24</v>
      </c>
      <c r="B20" s="1" t="s">
        <v>25</v>
      </c>
      <c r="C20" s="3">
        <f t="shared" si="0"/>
        <v>52</v>
      </c>
      <c r="D20">
        <f>IFERROR(VLOOKUP($A20,'24-03'!$A$6:$L$29,6,FALSE),0)</f>
        <v>0</v>
      </c>
      <c r="E20">
        <f>IFERROR(VLOOKUP($A20,'28-03'!$A$6:$L$29,6,FALSE),0)</f>
        <v>7</v>
      </c>
      <c r="F20">
        <f>IFERROR(VLOOKUP($A20,'04-04'!$A$6:$L$29,6,FALSE),0)</f>
        <v>0</v>
      </c>
      <c r="G20">
        <f>IFERROR(VLOOKUP($A20,'11-04'!$A$6:$L$29,6,FALSE),0)</f>
        <v>2</v>
      </c>
      <c r="H20">
        <f>IFERROR(VLOOKUP($A20,'18-04'!$A$6:$L$29,6,FALSE),0)</f>
        <v>0</v>
      </c>
      <c r="I20">
        <f>IFERROR(VLOOKUP($A20,'25-04'!$A$6:$L$29,6,FALSE),0)</f>
        <v>3</v>
      </c>
      <c r="J20">
        <f>IFERROR(VLOOKUP($A20,'02-05'!$A$6:$L$29,6,FALSE),0)</f>
        <v>10</v>
      </c>
      <c r="K20">
        <f>IFERROR(VLOOKUP($A20,'09-05'!$A$6:$L$29,6,FALSE),0)</f>
        <v>3</v>
      </c>
      <c r="L20">
        <f>IFERROR(VLOOKUP($A20,'16-05'!$A$6:$L$29,6,FALSE),0)</f>
        <v>7</v>
      </c>
      <c r="M20">
        <f>IFERROR(VLOOKUP($A20,'23-05'!$A$6:$L$29,6,FALSE),0)</f>
        <v>0</v>
      </c>
      <c r="N20">
        <f>IFERROR(VLOOKUP($A20,'30-05'!$A$6:$L$29,6,FALSE),0)</f>
        <v>0</v>
      </c>
      <c r="O20">
        <f>IFERROR(VLOOKUP($A20,'06-06'!$A$6:$L$29,6,FALSE),0)</f>
        <v>0</v>
      </c>
      <c r="P20">
        <f>IFERROR(VLOOKUP($A20,'13-06'!$A$6:$L$29,6,FALSE),0)</f>
        <v>0</v>
      </c>
      <c r="Q20">
        <f>IFERROR(VLOOKUP($A20,'15-06A'!$A$6:$L$29,6,FALSE),0)</f>
        <v>12</v>
      </c>
      <c r="R20">
        <f>IFERROR(VLOOKUP($A20,'15-06B'!$A$6:$L$29,6,FALSE),0)</f>
        <v>0</v>
      </c>
      <c r="S20">
        <f>IFERROR(VLOOKUP($A20,'20-06'!$A$6:$L$29,6,FALSE),0)</f>
        <v>0</v>
      </c>
      <c r="T20">
        <f>IFERROR(VLOOKUP($A20,'27-06'!$A$6:$L$29,6,FALSE),0)</f>
        <v>0</v>
      </c>
      <c r="U20">
        <f>IFERROR(VLOOKUP($A20,'04-07'!$A$6:$L$29,6,FALSE),0)</f>
        <v>0</v>
      </c>
      <c r="V20">
        <f>IFERROR(VLOOKUP($A20,'11-07'!$A$6:$L$29,6,FALSE),0)</f>
        <v>0</v>
      </c>
      <c r="W20">
        <f>IFERROR(VLOOKUP($A20,'18-07'!$A$6:$L$29,6,FALSE),0)</f>
        <v>0</v>
      </c>
      <c r="X20">
        <f>IFERROR(VLOOKUP($A20,'25-07'!$A$6:$L$29,6,FALSE),0)</f>
        <v>0</v>
      </c>
      <c r="Y20">
        <f>IFERROR(VLOOKUP($A20,'01-08'!$A$6:$L$29,6,FALSE),0)</f>
        <v>0</v>
      </c>
      <c r="Z20">
        <f>IFERROR(VLOOKUP($A20,'08-08'!$A$6:$L$29,6,FALSE),0)</f>
        <v>0</v>
      </c>
      <c r="AA20">
        <f>IFERROR(VLOOKUP($A20,'15-08'!$A$6:$L$29,6,FALSE),0)</f>
        <v>0</v>
      </c>
      <c r="AB20">
        <f>IFERROR(VLOOKUP($A20,'22-08'!$A$6:$L$29,6,FALSE),0)</f>
        <v>0</v>
      </c>
      <c r="AC20">
        <f>IFERROR(VLOOKUP($A20,'29-08'!$A$6:$L$29,6,FALSE),0)</f>
        <v>0</v>
      </c>
      <c r="AD20">
        <f>IFERROR(VLOOKUP($A20,'31-08'!$A$6:$L$29,6,FALSE),0)</f>
        <v>5</v>
      </c>
      <c r="AE20">
        <f>IFERROR(VLOOKUP($A20,'01-09'!$A$6:$L$29,6,FALSE),0)</f>
        <v>3</v>
      </c>
      <c r="AF20">
        <f>IFERROR(VLOOKUP($A20,'05-09'!$A$6:$L$29,6,FALSE),0)</f>
        <v>0</v>
      </c>
      <c r="AG20">
        <f>IFERROR(VLOOKUP($A20,'12-09'!$A$6:$L$29,6,FALSE),0)</f>
        <v>0</v>
      </c>
      <c r="AH20">
        <f>IFERROR(VLOOKUP($A20,'19-09'!$A$6:$L$29,6,FALSE),0)</f>
        <v>0</v>
      </c>
      <c r="AI20">
        <f>IFERROR(VLOOKUP($A20,'26-09'!$A$6:$L$29,6,FALSE),0)</f>
        <v>0</v>
      </c>
      <c r="AJ20">
        <f>IFERROR(VLOOKUP($A20,'03-10'!$A$6:$L$29,6,FALSE),0)</f>
        <v>0</v>
      </c>
      <c r="AK20">
        <f>IFERROR(VLOOKUP($A20,'10-10'!$A$6:$L$29,6,FALSE),0)</f>
        <v>0</v>
      </c>
      <c r="AL20">
        <f>IFERROR(VLOOKUP($A20,'12-10'!$A$6:$L$29,6,FALSE),0)</f>
        <v>0</v>
      </c>
      <c r="AN20">
        <f t="shared" si="1"/>
        <v>9</v>
      </c>
      <c r="AO20">
        <f t="shared" si="2"/>
        <v>0</v>
      </c>
    </row>
    <row r="21" spans="1:41">
      <c r="A21" t="s">
        <v>44</v>
      </c>
      <c r="B21" s="1" t="s">
        <v>45</v>
      </c>
      <c r="C21" s="3">
        <f t="shared" si="0"/>
        <v>52</v>
      </c>
      <c r="D21">
        <f>IFERROR(VLOOKUP($A21,'24-03'!$A$6:$L$29,6,FALSE),0)</f>
        <v>0</v>
      </c>
      <c r="E21">
        <f>IFERROR(VLOOKUP($A21,'28-03'!$A$6:$L$29,6,FALSE),0)</f>
        <v>0</v>
      </c>
      <c r="F21">
        <f>IFERROR(VLOOKUP($A21,'04-04'!$A$6:$L$29,6,FALSE),0)</f>
        <v>8</v>
      </c>
      <c r="G21">
        <f>IFERROR(VLOOKUP($A21,'11-04'!$A$6:$L$29,6,FALSE),0)</f>
        <v>0</v>
      </c>
      <c r="H21">
        <f>IFERROR(VLOOKUP($A21,'18-04'!$A$6:$L$29,6,FALSE),0)</f>
        <v>0</v>
      </c>
      <c r="I21">
        <f>IFERROR(VLOOKUP($A21,'25-04'!$A$6:$L$29,6,FALSE),0)</f>
        <v>0</v>
      </c>
      <c r="J21">
        <f>IFERROR(VLOOKUP($A21,'02-05'!$A$6:$L$29,6,FALSE),0)</f>
        <v>3</v>
      </c>
      <c r="K21">
        <f>IFERROR(VLOOKUP($A21,'09-05'!$A$6:$L$29,6,FALSE),0)</f>
        <v>0</v>
      </c>
      <c r="L21">
        <f>IFERROR(VLOOKUP($A21,'16-05'!$A$6:$L$29,6,FALSE),0)</f>
        <v>0</v>
      </c>
      <c r="M21">
        <f>IFERROR(VLOOKUP($A21,'23-05'!$A$6:$L$29,6,FALSE),0)</f>
        <v>0</v>
      </c>
      <c r="N21">
        <f>IFERROR(VLOOKUP($A21,'30-05'!$A$6:$L$29,6,FALSE),0)</f>
        <v>0</v>
      </c>
      <c r="O21">
        <f>IFERROR(VLOOKUP($A21,'06-06'!$A$6:$L$29,6,FALSE),0)</f>
        <v>0</v>
      </c>
      <c r="P21">
        <f>IFERROR(VLOOKUP($A21,'13-06'!$A$6:$L$29,6,FALSE),0)</f>
        <v>0</v>
      </c>
      <c r="Q21">
        <f>IFERROR(VLOOKUP($A21,'15-06A'!$A$6:$L$29,6,FALSE),0)</f>
        <v>0</v>
      </c>
      <c r="R21">
        <f>IFERROR(VLOOKUP($A21,'15-06B'!$A$6:$L$29,6,FALSE),0)</f>
        <v>0</v>
      </c>
      <c r="S21">
        <f>IFERROR(VLOOKUP($A21,'20-06'!$A$6:$L$29,6,FALSE),0)</f>
        <v>0</v>
      </c>
      <c r="T21">
        <f>IFERROR(VLOOKUP($A21,'27-06'!$A$6:$L$29,6,FALSE),0)</f>
        <v>0</v>
      </c>
      <c r="U21">
        <f>IFERROR(VLOOKUP($A21,'04-07'!$A$6:$L$29,6,FALSE),0)</f>
        <v>0</v>
      </c>
      <c r="V21">
        <f>IFERROR(VLOOKUP($A21,'11-07'!$A$6:$L$29,6,FALSE),0)</f>
        <v>5</v>
      </c>
      <c r="W21">
        <f>IFERROR(VLOOKUP($A21,'18-07'!$A$6:$L$29,6,FALSE),0)</f>
        <v>0</v>
      </c>
      <c r="X21">
        <f>IFERROR(VLOOKUP($A21,'25-07'!$A$6:$L$29,6,FALSE),0)</f>
        <v>0</v>
      </c>
      <c r="Y21">
        <f>IFERROR(VLOOKUP($A21,'01-08'!$A$6:$L$29,6,FALSE),0)</f>
        <v>0</v>
      </c>
      <c r="Z21">
        <f>IFERROR(VLOOKUP($A21,'08-08'!$A$6:$L$29,6,FALSE),0)</f>
        <v>0</v>
      </c>
      <c r="AA21">
        <f>IFERROR(VLOOKUP($A21,'15-08'!$A$6:$L$29,6,FALSE),0)</f>
        <v>0</v>
      </c>
      <c r="AB21">
        <f>IFERROR(VLOOKUP($A21,'22-08'!$A$6:$L$29,6,FALSE),0)</f>
        <v>0</v>
      </c>
      <c r="AC21">
        <f>IFERROR(VLOOKUP($A21,'29-08'!$A$6:$L$29,6,FALSE),0)</f>
        <v>12</v>
      </c>
      <c r="AD21">
        <f>IFERROR(VLOOKUP($A21,'31-08'!$A$6:$L$29,6,FALSE),0)</f>
        <v>7</v>
      </c>
      <c r="AE21">
        <f>IFERROR(VLOOKUP($A21,'01-09'!$A$6:$L$29,6,FALSE),0)</f>
        <v>5</v>
      </c>
      <c r="AF21">
        <f>IFERROR(VLOOKUP($A21,'05-09'!$A$6:$L$29,6,FALSE),0)</f>
        <v>0</v>
      </c>
      <c r="AG21">
        <f>IFERROR(VLOOKUP($A21,'12-09'!$A$6:$L$29,6,FALSE),0)</f>
        <v>12</v>
      </c>
      <c r="AH21">
        <f>IFERROR(VLOOKUP($A21,'19-09'!$A$6:$L$29,6,FALSE),0)</f>
        <v>0</v>
      </c>
      <c r="AI21">
        <f>IFERROR(VLOOKUP($A21,'26-09'!$A$6:$L$29,6,FALSE),0)</f>
        <v>0</v>
      </c>
      <c r="AJ21">
        <f>IFERROR(VLOOKUP($A21,'03-10'!$A$6:$L$29,6,FALSE),0)</f>
        <v>0</v>
      </c>
      <c r="AK21">
        <f>IFERROR(VLOOKUP($A21,'10-10'!$A$6:$L$29,6,FALSE),0)</f>
        <v>0</v>
      </c>
      <c r="AL21">
        <f>IFERROR(VLOOKUP($A21,'12-10'!$A$6:$L$29,6,FALSE),0)</f>
        <v>0</v>
      </c>
      <c r="AN21">
        <f t="shared" si="1"/>
        <v>7</v>
      </c>
      <c r="AO21">
        <f t="shared" si="2"/>
        <v>0</v>
      </c>
    </row>
    <row r="22" spans="1:41">
      <c r="A22" t="s">
        <v>12</v>
      </c>
      <c r="B22" s="1" t="s">
        <v>13</v>
      </c>
      <c r="C22" s="3">
        <f t="shared" si="0"/>
        <v>46</v>
      </c>
      <c r="D22">
        <f>IFERROR(VLOOKUP($A22,'24-03'!$A$6:$L$29,6,FALSE),0)</f>
        <v>0</v>
      </c>
      <c r="E22">
        <f>IFERROR(VLOOKUP($A22,'28-03'!$A$6:$L$29,6,FALSE),0)</f>
        <v>0</v>
      </c>
      <c r="F22">
        <f>IFERROR(VLOOKUP($A22,'04-04'!$A$6:$L$29,6,FALSE),0)</f>
        <v>0</v>
      </c>
      <c r="G22">
        <f>IFERROR(VLOOKUP($A22,'11-04'!$A$6:$L$29,6,FALSE),0)</f>
        <v>3</v>
      </c>
      <c r="H22">
        <f>IFERROR(VLOOKUP($A22,'18-04'!$A$6:$L$29,6,FALSE),0)</f>
        <v>0</v>
      </c>
      <c r="I22">
        <f>IFERROR(VLOOKUP($A22,'25-04'!$A$6:$L$29,6,FALSE),0)</f>
        <v>1</v>
      </c>
      <c r="J22">
        <f>IFERROR(VLOOKUP($A22,'02-05'!$A$6:$L$29,6,FALSE),0)</f>
        <v>0</v>
      </c>
      <c r="K22">
        <f>IFERROR(VLOOKUP($A22,'09-05'!$A$6:$L$29,6,FALSE),0)</f>
        <v>2</v>
      </c>
      <c r="L22">
        <f>IFERROR(VLOOKUP($A22,'16-05'!$A$6:$L$29,6,FALSE),0)</f>
        <v>0</v>
      </c>
      <c r="M22">
        <f>IFERROR(VLOOKUP($A22,'23-05'!$A$6:$L$29,6,FALSE),0)</f>
        <v>0</v>
      </c>
      <c r="N22">
        <f>IFERROR(VLOOKUP($A22,'30-05'!$A$6:$L$29,6,FALSE),0)</f>
        <v>0</v>
      </c>
      <c r="O22">
        <f>IFERROR(VLOOKUP($A22,'06-06'!$A$6:$L$29,6,FALSE),0)</f>
        <v>0</v>
      </c>
      <c r="P22">
        <f>IFERROR(VLOOKUP($A22,'13-06'!$A$6:$L$29,6,FALSE),0)</f>
        <v>4</v>
      </c>
      <c r="Q22">
        <f>IFERROR(VLOOKUP($A22,'15-06A'!$A$6:$L$29,6,FALSE),0)</f>
        <v>0</v>
      </c>
      <c r="R22">
        <f>IFERROR(VLOOKUP($A22,'15-06B'!$A$6:$L$29,6,FALSE),0)</f>
        <v>0</v>
      </c>
      <c r="S22">
        <f>IFERROR(VLOOKUP($A22,'20-06'!$A$6:$L$29,6,FALSE),0)</f>
        <v>2</v>
      </c>
      <c r="T22">
        <f>IFERROR(VLOOKUP($A22,'27-06'!$A$6:$L$29,6,FALSE),0)</f>
        <v>0</v>
      </c>
      <c r="U22">
        <f>IFERROR(VLOOKUP($A22,'04-07'!$A$6:$L$29,6,FALSE),0)</f>
        <v>3</v>
      </c>
      <c r="V22">
        <f>IFERROR(VLOOKUP($A22,'11-07'!$A$6:$L$29,6,FALSE),0)</f>
        <v>7</v>
      </c>
      <c r="W22">
        <f>IFERROR(VLOOKUP($A22,'18-07'!$A$6:$L$29,6,FALSE),0)</f>
        <v>0</v>
      </c>
      <c r="X22">
        <f>IFERROR(VLOOKUP($A22,'25-07'!$A$6:$L$29,6,FALSE),0)</f>
        <v>0</v>
      </c>
      <c r="Y22">
        <f>IFERROR(VLOOKUP($A22,'01-08'!$A$6:$L$29,6,FALSE),0)</f>
        <v>3</v>
      </c>
      <c r="Z22">
        <f>IFERROR(VLOOKUP($A22,'08-08'!$A$6:$L$29,6,FALSE),0)</f>
        <v>0</v>
      </c>
      <c r="AA22">
        <f>IFERROR(VLOOKUP($A22,'15-08'!$A$6:$L$29,6,FALSE),0)</f>
        <v>4</v>
      </c>
      <c r="AB22">
        <f>IFERROR(VLOOKUP($A22,'22-08'!$A$6:$L$29,6,FALSE),0)</f>
        <v>0</v>
      </c>
      <c r="AC22">
        <f>IFERROR(VLOOKUP($A22,'29-08'!$A$6:$L$29,6,FALSE),0)</f>
        <v>0</v>
      </c>
      <c r="AD22">
        <f>IFERROR(VLOOKUP($A22,'31-08'!$A$6:$L$29,6,FALSE),0)</f>
        <v>0</v>
      </c>
      <c r="AE22">
        <f>IFERROR(VLOOKUP($A22,'01-09'!$A$6:$L$29,6,FALSE),0)</f>
        <v>0</v>
      </c>
      <c r="AF22">
        <f>IFERROR(VLOOKUP($A22,'05-09'!$A$6:$L$29,6,FALSE),0)</f>
        <v>6</v>
      </c>
      <c r="AG22">
        <f>IFERROR(VLOOKUP($A22,'12-09'!$A$6:$L$29,6,FALSE),0)</f>
        <v>0</v>
      </c>
      <c r="AH22">
        <f>IFERROR(VLOOKUP($A22,'19-09'!$A$6:$L$29,6,FALSE),0)</f>
        <v>3</v>
      </c>
      <c r="AI22">
        <f>IFERROR(VLOOKUP($A22,'26-09'!$A$6:$L$29,6,FALSE),0)</f>
        <v>6</v>
      </c>
      <c r="AJ22">
        <f>IFERROR(VLOOKUP($A22,'03-10'!$A$6:$L$29,6,FALSE),0)</f>
        <v>0</v>
      </c>
      <c r="AK22">
        <f>IFERROR(VLOOKUP($A22,'10-10'!$A$6:$L$29,6,FALSE),0)</f>
        <v>0</v>
      </c>
      <c r="AL22">
        <f>IFERROR(VLOOKUP($A22,'12-10'!$A$6:$L$29,6,FALSE),0)</f>
        <v>2</v>
      </c>
      <c r="AN22">
        <f t="shared" si="1"/>
        <v>13</v>
      </c>
      <c r="AO22">
        <f t="shared" si="2"/>
        <v>0</v>
      </c>
    </row>
    <row r="23" spans="1:41">
      <c r="A23" t="s">
        <v>26</v>
      </c>
      <c r="B23" s="1" t="s">
        <v>27</v>
      </c>
      <c r="C23" s="3">
        <f t="shared" si="0"/>
        <v>22</v>
      </c>
      <c r="D23">
        <f>IFERROR(VLOOKUP($A23,'24-03'!$A$6:$L$29,6,FALSE),0)</f>
        <v>0</v>
      </c>
      <c r="E23">
        <f>IFERROR(VLOOKUP($A23,'28-03'!$A$6:$L$29,6,FALSE),0)</f>
        <v>0</v>
      </c>
      <c r="F23">
        <f>IFERROR(VLOOKUP($A23,'04-04'!$A$6:$L$29,6,FALSE),0)</f>
        <v>0</v>
      </c>
      <c r="G23">
        <f>IFERROR(VLOOKUP($A23,'11-04'!$A$6:$L$29,6,FALSE),0)</f>
        <v>0</v>
      </c>
      <c r="H23">
        <f>IFERROR(VLOOKUP($A23,'18-04'!$A$6:$L$29,6,FALSE),0)</f>
        <v>0</v>
      </c>
      <c r="I23">
        <f>IFERROR(VLOOKUP($A23,'25-04'!$A$6:$L$29,6,FALSE),0)</f>
        <v>0</v>
      </c>
      <c r="J23">
        <f>IFERROR(VLOOKUP($A23,'02-05'!$A$6:$L$29,6,FALSE),0)</f>
        <v>0</v>
      </c>
      <c r="K23">
        <f>IFERROR(VLOOKUP($A23,'09-05'!$A$6:$L$29,6,FALSE),0)</f>
        <v>0</v>
      </c>
      <c r="L23">
        <f>IFERROR(VLOOKUP($A23,'16-05'!$A$6:$L$29,6,FALSE),0)</f>
        <v>0</v>
      </c>
      <c r="M23">
        <f>IFERROR(VLOOKUP($A23,'23-05'!$A$6:$L$29,6,FALSE),0)</f>
        <v>0</v>
      </c>
      <c r="N23">
        <f>IFERROR(VLOOKUP($A23,'30-05'!$A$6:$L$29,6,FALSE),0)</f>
        <v>0</v>
      </c>
      <c r="O23">
        <f>IFERROR(VLOOKUP($A23,'06-06'!$A$6:$L$29,6,FALSE),0)</f>
        <v>0</v>
      </c>
      <c r="P23">
        <f>IFERROR(VLOOKUP($A23,'13-06'!$A$6:$L$29,6,FALSE),0)</f>
        <v>0</v>
      </c>
      <c r="Q23">
        <f>IFERROR(VLOOKUP($A23,'15-06A'!$A$6:$L$29,6,FALSE),0)</f>
        <v>6</v>
      </c>
      <c r="R23">
        <f>IFERROR(VLOOKUP($A23,'15-06B'!$A$6:$L$29,6,FALSE),0)</f>
        <v>0</v>
      </c>
      <c r="S23">
        <f>IFERROR(VLOOKUP($A23,'20-06'!$A$6:$L$29,6,FALSE),0)</f>
        <v>0</v>
      </c>
      <c r="T23">
        <f>IFERROR(VLOOKUP($A23,'27-06'!$A$6:$L$29,6,FALSE),0)</f>
        <v>3</v>
      </c>
      <c r="U23">
        <f>IFERROR(VLOOKUP($A23,'04-07'!$A$6:$L$29,6,FALSE),0)</f>
        <v>0</v>
      </c>
      <c r="V23">
        <f>IFERROR(VLOOKUP($A23,'11-07'!$A$6:$L$29,6,FALSE),0)</f>
        <v>0</v>
      </c>
      <c r="W23">
        <f>IFERROR(VLOOKUP($A23,'18-07'!$A$6:$L$29,6,FALSE),0)</f>
        <v>0</v>
      </c>
      <c r="X23">
        <f>IFERROR(VLOOKUP($A23,'25-07'!$A$6:$L$29,6,FALSE),0)</f>
        <v>0</v>
      </c>
      <c r="Y23">
        <f>IFERROR(VLOOKUP($A23,'01-08'!$A$6:$L$29,6,FALSE),0)</f>
        <v>7</v>
      </c>
      <c r="Z23">
        <f>IFERROR(VLOOKUP($A23,'08-08'!$A$6:$L$29,6,FALSE),0)</f>
        <v>0</v>
      </c>
      <c r="AA23">
        <f>IFERROR(VLOOKUP($A23,'15-08'!$A$6:$L$29,6,FALSE),0)</f>
        <v>0</v>
      </c>
      <c r="AB23">
        <f>IFERROR(VLOOKUP($A23,'22-08'!$A$6:$L$29,6,FALSE),0)</f>
        <v>0</v>
      </c>
      <c r="AC23">
        <f>IFERROR(VLOOKUP($A23,'29-08'!$A$6:$L$29,6,FALSE),0)</f>
        <v>6</v>
      </c>
      <c r="AD23">
        <f>IFERROR(VLOOKUP($A23,'31-08'!$A$6:$L$29,6,FALSE),0)</f>
        <v>0</v>
      </c>
      <c r="AE23">
        <f>IFERROR(VLOOKUP($A23,'01-09'!$A$6:$L$29,6,FALSE),0)</f>
        <v>0</v>
      </c>
      <c r="AF23">
        <f>IFERROR(VLOOKUP($A23,'05-09'!$A$6:$L$29,6,FALSE),0)</f>
        <v>0</v>
      </c>
      <c r="AG23">
        <f>IFERROR(VLOOKUP($A23,'12-09'!$A$6:$L$29,6,FALSE),0)</f>
        <v>0</v>
      </c>
      <c r="AH23">
        <f>IFERROR(VLOOKUP($A23,'19-09'!$A$6:$L$29,6,FALSE),0)</f>
        <v>0</v>
      </c>
      <c r="AI23">
        <f>IFERROR(VLOOKUP($A23,'26-09'!$A$6:$L$29,6,FALSE),0)</f>
        <v>0</v>
      </c>
      <c r="AJ23">
        <f>IFERROR(VLOOKUP($A23,'03-10'!$A$6:$L$29,6,FALSE),0)</f>
        <v>0</v>
      </c>
      <c r="AK23">
        <f>IFERROR(VLOOKUP($A23,'10-10'!$A$6:$L$29,6,FALSE),0)</f>
        <v>0</v>
      </c>
      <c r="AL23">
        <f>IFERROR(VLOOKUP($A23,'12-10'!$A$6:$L$29,6,FALSE),0)</f>
        <v>0</v>
      </c>
      <c r="AN23">
        <f t="shared" si="1"/>
        <v>4</v>
      </c>
      <c r="AO23">
        <f t="shared" si="2"/>
        <v>0</v>
      </c>
    </row>
    <row r="24" spans="1:41">
      <c r="A24" t="s">
        <v>36</v>
      </c>
      <c r="B24" s="1" t="s">
        <v>37</v>
      </c>
      <c r="C24" s="3">
        <f t="shared" si="0"/>
        <v>21</v>
      </c>
      <c r="D24">
        <f>IFERROR(VLOOKUP($A24,'24-03'!$A$6:$L$29,6,FALSE),0)</f>
        <v>0</v>
      </c>
      <c r="E24">
        <f>IFERROR(VLOOKUP($A24,'28-03'!$A$6:$L$29,6,FALSE),0)</f>
        <v>0</v>
      </c>
      <c r="F24">
        <f>IFERROR(VLOOKUP($A24,'04-04'!$A$6:$L$29,6,FALSE),0)</f>
        <v>1</v>
      </c>
      <c r="G24">
        <f>IFERROR(VLOOKUP($A24,'11-04'!$A$6:$L$29,6,FALSE),0)</f>
        <v>1</v>
      </c>
      <c r="H24">
        <f>IFERROR(VLOOKUP($A24,'18-04'!$A$6:$L$29,6,FALSE),0)</f>
        <v>0</v>
      </c>
      <c r="I24">
        <f>IFERROR(VLOOKUP($A24,'25-04'!$A$6:$L$29,6,FALSE),0)</f>
        <v>2</v>
      </c>
      <c r="J24">
        <f>IFERROR(VLOOKUP($A24,'02-05'!$A$6:$L$29,6,FALSE),0)</f>
        <v>0</v>
      </c>
      <c r="K24">
        <f>IFERROR(VLOOKUP($A24,'09-05'!$A$6:$L$29,6,FALSE),0)</f>
        <v>0</v>
      </c>
      <c r="L24">
        <f>IFERROR(VLOOKUP($A24,'16-05'!$A$6:$L$29,6,FALSE),0)</f>
        <v>0</v>
      </c>
      <c r="M24">
        <f>IFERROR(VLOOKUP($A24,'23-05'!$A$6:$L$29,6,FALSE),0)</f>
        <v>0</v>
      </c>
      <c r="N24">
        <f>IFERROR(VLOOKUP($A24,'30-05'!$A$6:$L$29,6,FALSE),0)</f>
        <v>0</v>
      </c>
      <c r="O24">
        <f>IFERROR(VLOOKUP($A24,'06-06'!$A$6:$L$29,6,FALSE),0)</f>
        <v>0</v>
      </c>
      <c r="P24">
        <f>IFERROR(VLOOKUP($A24,'13-06'!$A$6:$L$29,6,FALSE),0)</f>
        <v>0</v>
      </c>
      <c r="Q24">
        <f>IFERROR(VLOOKUP($A24,'15-06A'!$A$6:$L$29,6,FALSE),0)</f>
        <v>0</v>
      </c>
      <c r="R24">
        <f>IFERROR(VLOOKUP($A24,'15-06B'!$A$6:$L$29,6,FALSE),0)</f>
        <v>0</v>
      </c>
      <c r="S24">
        <f>IFERROR(VLOOKUP($A24,'20-06'!$A$6:$L$29,6,FALSE),0)</f>
        <v>0</v>
      </c>
      <c r="T24">
        <f>IFERROR(VLOOKUP($A24,'27-06'!$A$6:$L$29,6,FALSE),0)</f>
        <v>0</v>
      </c>
      <c r="U24">
        <f>IFERROR(VLOOKUP($A24,'04-07'!$A$6:$L$29,6,FALSE),0)</f>
        <v>0</v>
      </c>
      <c r="V24">
        <f>IFERROR(VLOOKUP($A24,'11-07'!$A$6:$L$29,6,FALSE),0)</f>
        <v>0</v>
      </c>
      <c r="W24">
        <f>IFERROR(VLOOKUP($A24,'18-07'!$A$6:$L$29,6,FALSE),0)</f>
        <v>5</v>
      </c>
      <c r="X24">
        <f>IFERROR(VLOOKUP($A24,'25-07'!$A$6:$L$29,6,FALSE),0)</f>
        <v>1</v>
      </c>
      <c r="Y24">
        <f>IFERROR(VLOOKUP($A24,'01-08'!$A$6:$L$29,6,FALSE),0)</f>
        <v>0</v>
      </c>
      <c r="Z24">
        <f>IFERROR(VLOOKUP($A24,'08-08'!$A$6:$L$29,6,FALSE),0)</f>
        <v>5</v>
      </c>
      <c r="AA24">
        <f>IFERROR(VLOOKUP($A24,'15-08'!$A$6:$L$29,6,FALSE),0)</f>
        <v>0</v>
      </c>
      <c r="AB24">
        <f>IFERROR(VLOOKUP($A24,'22-08'!$A$6:$L$29,6,FALSE),0)</f>
        <v>6</v>
      </c>
      <c r="AC24">
        <f>IFERROR(VLOOKUP($A24,'29-08'!$A$6:$L$29,6,FALSE),0)</f>
        <v>0</v>
      </c>
      <c r="AD24">
        <f>IFERROR(VLOOKUP($A24,'31-08'!$A$6:$L$29,6,FALSE),0)</f>
        <v>0</v>
      </c>
      <c r="AE24">
        <f>IFERROR(VLOOKUP($A24,'01-09'!$A$6:$L$29,6,FALSE),0)</f>
        <v>0</v>
      </c>
      <c r="AF24">
        <f>IFERROR(VLOOKUP($A24,'05-09'!$A$6:$L$29,6,FALSE),0)</f>
        <v>0</v>
      </c>
      <c r="AG24">
        <f>IFERROR(VLOOKUP($A24,'12-09'!$A$6:$L$29,6,FALSE),0)</f>
        <v>0</v>
      </c>
      <c r="AH24">
        <f>IFERROR(VLOOKUP($A24,'19-09'!$A$6:$L$29,6,FALSE),0)</f>
        <v>0</v>
      </c>
      <c r="AI24">
        <f>IFERROR(VLOOKUP($A24,'26-09'!$A$6:$L$29,6,FALSE),0)</f>
        <v>0</v>
      </c>
      <c r="AJ24">
        <f>IFERROR(VLOOKUP($A24,'03-10'!$A$6:$L$29,6,FALSE),0)</f>
        <v>0</v>
      </c>
      <c r="AK24">
        <f>IFERROR(VLOOKUP($A24,'10-10'!$A$6:$L$29,6,FALSE),0)</f>
        <v>0</v>
      </c>
      <c r="AL24">
        <f>IFERROR(VLOOKUP($A24,'12-10'!$A$6:$L$29,6,FALSE),0)</f>
        <v>0</v>
      </c>
      <c r="AN24">
        <f t="shared" si="1"/>
        <v>7</v>
      </c>
      <c r="AO24">
        <f t="shared" si="2"/>
        <v>0</v>
      </c>
    </row>
    <row r="25" spans="1:41">
      <c r="A25" t="s">
        <v>30</v>
      </c>
      <c r="B25" s="1" t="s">
        <v>31</v>
      </c>
      <c r="C25" s="3">
        <f t="shared" si="0"/>
        <v>0</v>
      </c>
      <c r="D25">
        <f>IFERROR(VLOOKUP($A25,'24-03'!$A$6:$L$29,6,FALSE),0)</f>
        <v>0</v>
      </c>
      <c r="E25">
        <f>IFERROR(VLOOKUP($A25,'28-03'!$A$6:$L$29,6,FALSE),0)</f>
        <v>0</v>
      </c>
      <c r="F25">
        <f>IFERROR(VLOOKUP($A25,'04-04'!$A$6:$L$29,6,FALSE),0)</f>
        <v>0</v>
      </c>
      <c r="G25">
        <f>IFERROR(VLOOKUP($A25,'11-04'!$A$6:$L$29,6,FALSE),0)</f>
        <v>0</v>
      </c>
      <c r="H25">
        <f>IFERROR(VLOOKUP($A25,'18-04'!$A$6:$L$29,6,FALSE),0)</f>
        <v>0</v>
      </c>
      <c r="I25">
        <f>IFERROR(VLOOKUP($A25,'25-04'!$A$6:$L$29,6,FALSE),0)</f>
        <v>0</v>
      </c>
      <c r="J25">
        <f>IFERROR(VLOOKUP($A25,'02-05'!$A$6:$L$29,6,FALSE),0)</f>
        <v>0</v>
      </c>
      <c r="K25">
        <f>IFERROR(VLOOKUP($A25,'09-05'!$A$6:$L$29,6,FALSE),0)</f>
        <v>0</v>
      </c>
      <c r="L25">
        <f>IFERROR(VLOOKUP($A25,'16-05'!$A$6:$L$29,6,FALSE),0)</f>
        <v>0</v>
      </c>
      <c r="M25">
        <f>IFERROR(VLOOKUP($A25,'23-05'!$A$6:$L$29,6,FALSE),0)</f>
        <v>0</v>
      </c>
      <c r="N25">
        <f>IFERROR(VLOOKUP($A25,'30-05'!$A$6:$L$29,6,FALSE),0)</f>
        <v>0</v>
      </c>
      <c r="O25">
        <f>IFERROR(VLOOKUP($A25,'06-06'!$A$6:$L$29,6,FALSE),0)</f>
        <v>0</v>
      </c>
      <c r="P25">
        <f>IFERROR(VLOOKUP($A25,'13-06'!$A$6:$L$29,6,FALSE),0)</f>
        <v>0</v>
      </c>
      <c r="Q25">
        <f>IFERROR(VLOOKUP($A25,'15-06A'!$A$6:$L$29,6,FALSE),0)</f>
        <v>0</v>
      </c>
      <c r="R25">
        <f>IFERROR(VLOOKUP($A25,'15-06B'!$A$6:$L$29,6,FALSE),0)</f>
        <v>0</v>
      </c>
      <c r="S25">
        <f>IFERROR(VLOOKUP($A25,'20-06'!$A$6:$L$29,6,FALSE),0)</f>
        <v>0</v>
      </c>
      <c r="T25">
        <f>IFERROR(VLOOKUP($A25,'27-06'!$A$6:$L$29,6,FALSE),0)</f>
        <v>0</v>
      </c>
      <c r="U25">
        <f>IFERROR(VLOOKUP($A25,'04-07'!$A$6:$L$29,6,FALSE),0)</f>
        <v>0</v>
      </c>
      <c r="V25">
        <f>IFERROR(VLOOKUP($A25,'11-07'!$A$6:$L$29,6,FALSE),0)</f>
        <v>0</v>
      </c>
      <c r="W25">
        <f>IFERROR(VLOOKUP($A25,'18-07'!$A$6:$L$29,6,FALSE),0)</f>
        <v>0</v>
      </c>
      <c r="X25">
        <f>IFERROR(VLOOKUP($A25,'25-07'!$A$6:$L$29,6,FALSE),0)</f>
        <v>0</v>
      </c>
      <c r="Y25">
        <f>IFERROR(VLOOKUP($A25,'01-08'!$A$6:$L$29,6,FALSE),0)</f>
        <v>0</v>
      </c>
      <c r="Z25">
        <f>IFERROR(VLOOKUP($A25,'08-08'!$A$6:$L$29,6,FALSE),0)</f>
        <v>0</v>
      </c>
      <c r="AA25">
        <f>IFERROR(VLOOKUP($A25,'15-08'!$A$6:$L$29,6,FALSE),0)</f>
        <v>0</v>
      </c>
      <c r="AB25">
        <f>IFERROR(VLOOKUP($A25,'22-08'!$A$6:$L$29,6,FALSE),0)</f>
        <v>0</v>
      </c>
      <c r="AC25">
        <f>IFERROR(VLOOKUP($A25,'29-08'!$A$6:$L$29,6,FALSE),0)</f>
        <v>0</v>
      </c>
      <c r="AD25">
        <f>IFERROR(VLOOKUP($A25,'31-08'!$A$6:$L$29,6,FALSE),0)</f>
        <v>0</v>
      </c>
      <c r="AE25">
        <f>IFERROR(VLOOKUP($A25,'01-09'!$A$6:$L$29,6,FALSE),0)</f>
        <v>0</v>
      </c>
      <c r="AF25">
        <f>IFERROR(VLOOKUP($A25,'05-09'!$A$6:$L$29,6,FALSE),0)</f>
        <v>0</v>
      </c>
      <c r="AG25">
        <f>IFERROR(VLOOKUP($A25,'12-09'!$A$6:$L$29,6,FALSE),0)</f>
        <v>0</v>
      </c>
      <c r="AH25">
        <f>IFERROR(VLOOKUP($A25,'19-09'!$A$6:$L$29,6,FALSE),0)</f>
        <v>0</v>
      </c>
      <c r="AI25">
        <f>IFERROR(VLOOKUP($A25,'26-09'!$A$6:$L$29,6,FALSE),0)</f>
        <v>0</v>
      </c>
      <c r="AJ25">
        <f>IFERROR(VLOOKUP($A25,'03-10'!$A$6:$L$29,6,FALSE),0)</f>
        <v>0</v>
      </c>
      <c r="AK25">
        <f>IFERROR(VLOOKUP($A25,'10-10'!$A$6:$L$29,6,FALSE),0)</f>
        <v>0</v>
      </c>
      <c r="AL25">
        <f>IFERROR(VLOOKUP($A25,'12-10'!$A$6:$L$29,6,FALSE),0)</f>
        <v>0</v>
      </c>
      <c r="AN25">
        <f t="shared" si="1"/>
        <v>0</v>
      </c>
      <c r="AO25">
        <f t="shared" si="2"/>
        <v>0</v>
      </c>
    </row>
    <row r="26" spans="1:41" s="177" customFormat="1">
      <c r="A26" s="177" t="s">
        <v>46</v>
      </c>
      <c r="B26" s="178" t="s">
        <v>47</v>
      </c>
      <c r="C26" s="187">
        <f t="shared" si="0"/>
        <v>0</v>
      </c>
      <c r="D26" s="177">
        <f>IFERROR(VLOOKUP($A26,'24-03'!$A$6:$L$29,6,FALSE),0)</f>
        <v>0</v>
      </c>
      <c r="E26" s="177">
        <f>IFERROR(VLOOKUP($A26,'28-03'!$A$6:$L$29,6,FALSE),0)</f>
        <v>0</v>
      </c>
      <c r="F26" s="177">
        <f>IFERROR(VLOOKUP($A26,'04-04'!$A$6:$L$29,6,FALSE),0)</f>
        <v>0</v>
      </c>
      <c r="G26" s="177">
        <f>IFERROR(VLOOKUP($A26,'11-04'!$A$6:$L$29,6,FALSE),0)</f>
        <v>0</v>
      </c>
      <c r="H26" s="177">
        <f>IFERROR(VLOOKUP($A26,'18-04'!$A$6:$L$29,6,FALSE),0)</f>
        <v>0</v>
      </c>
      <c r="I26" s="177">
        <f>IFERROR(VLOOKUP($A26,'25-04'!$A$6:$L$29,6,FALSE),0)</f>
        <v>0</v>
      </c>
      <c r="J26" s="177">
        <f>IFERROR(VLOOKUP($A26,'02-05'!$A$6:$L$29,6,FALSE),0)</f>
        <v>0</v>
      </c>
      <c r="K26" s="177">
        <f>IFERROR(VLOOKUP($A26,'09-05'!$A$6:$L$29,6,FALSE),0)</f>
        <v>0</v>
      </c>
      <c r="L26" s="177">
        <f>IFERROR(VLOOKUP($A26,'16-05'!$A$6:$L$29,6,FALSE),0)</f>
        <v>0</v>
      </c>
      <c r="M26" s="177">
        <f>IFERROR(VLOOKUP($A26,'23-05'!$A$6:$L$29,6,FALSE),0)</f>
        <v>0</v>
      </c>
      <c r="N26" s="177">
        <f>IFERROR(VLOOKUP($A26,'30-05'!$A$6:$L$29,6,FALSE),0)</f>
        <v>0</v>
      </c>
      <c r="O26" s="177">
        <f>IFERROR(VLOOKUP($A26,'06-06'!$A$6:$L$29,6,FALSE),0)</f>
        <v>0</v>
      </c>
      <c r="P26" s="177">
        <f>IFERROR(VLOOKUP($A26,'13-06'!$A$6:$L$29,6,FALSE),0)</f>
        <v>0</v>
      </c>
      <c r="Q26" s="177">
        <f>IFERROR(VLOOKUP($A26,'15-06A'!$A$6:$L$29,6,FALSE),0)</f>
        <v>0</v>
      </c>
      <c r="R26" s="177">
        <f>IFERROR(VLOOKUP($A26,'15-06B'!$A$6:$L$29,6,FALSE),0)</f>
        <v>0</v>
      </c>
      <c r="S26" s="177">
        <f>IFERROR(VLOOKUP($A26,'20-06'!$A$6:$L$29,6,FALSE),0)</f>
        <v>0</v>
      </c>
      <c r="T26" s="177">
        <f>IFERROR(VLOOKUP($A26,'27-06'!$A$6:$L$29,6,FALSE),0)</f>
        <v>0</v>
      </c>
      <c r="U26" s="177">
        <f>IFERROR(VLOOKUP($A26,'04-07'!$A$6:$L$29,6,FALSE),0)</f>
        <v>0</v>
      </c>
      <c r="V26" s="177">
        <f>IFERROR(VLOOKUP($A26,'11-07'!$A$6:$L$29,6,FALSE),0)</f>
        <v>0</v>
      </c>
      <c r="W26" s="177">
        <f>IFERROR(VLOOKUP($A26,'18-07'!$A$6:$L$29,6,FALSE),0)</f>
        <v>0</v>
      </c>
      <c r="X26" s="177">
        <f>IFERROR(VLOOKUP($A26,'25-07'!$A$6:$L$29,6,FALSE),0)</f>
        <v>0</v>
      </c>
      <c r="Y26" s="177">
        <f>IFERROR(VLOOKUP($A26,'01-08'!$A$6:$L$29,6,FALSE),0)</f>
        <v>0</v>
      </c>
      <c r="Z26" s="177">
        <f>IFERROR(VLOOKUP($A26,'08-08'!$A$6:$L$29,6,FALSE),0)</f>
        <v>0</v>
      </c>
      <c r="AA26" s="177">
        <f>IFERROR(VLOOKUP($A26,'15-08'!$A$6:$L$29,6,FALSE),0)</f>
        <v>0</v>
      </c>
      <c r="AB26" s="177">
        <f>IFERROR(VLOOKUP($A26,'22-08'!$A$6:$L$29,6,FALSE),0)</f>
        <v>0</v>
      </c>
      <c r="AC26" s="177">
        <f>IFERROR(VLOOKUP($A26,'29-08'!$A$6:$L$29,6,FALSE),0)</f>
        <v>0</v>
      </c>
      <c r="AD26" s="177">
        <f>IFERROR(VLOOKUP($A26,'31-08'!$A$6:$L$29,6,FALSE),0)</f>
        <v>0</v>
      </c>
      <c r="AE26" s="177">
        <f>IFERROR(VLOOKUP($A26,'01-09'!$A$6:$L$29,6,FALSE),0)</f>
        <v>0</v>
      </c>
      <c r="AF26" s="177">
        <f>IFERROR(VLOOKUP($A26,'05-09'!$A$6:$L$29,6,FALSE),0)</f>
        <v>0</v>
      </c>
      <c r="AG26" s="177">
        <v>0</v>
      </c>
      <c r="AH26" s="177">
        <f>IFERROR(VLOOKUP($A26,'19-09'!$A$6:$L$29,6,FALSE),0)</f>
        <v>0</v>
      </c>
      <c r="AI26">
        <f>IFERROR(VLOOKUP($A26,'26-09'!$A$6:$L$29,6,FALSE),0)</f>
        <v>0</v>
      </c>
      <c r="AJ26">
        <f>IFERROR(VLOOKUP($A26,'03-10'!$A$6:$L$29,6,FALSE),0)</f>
        <v>0</v>
      </c>
      <c r="AK26">
        <f>IFERROR(VLOOKUP($A26,'10-10'!$A$6:$L$29,6,FALSE),0)</f>
        <v>0</v>
      </c>
      <c r="AL26">
        <f>IFERROR(VLOOKUP($A26,'12-10'!$A$6:$L$29,6,FALSE),0)</f>
        <v>0</v>
      </c>
      <c r="AN26" s="177">
        <f t="shared" si="1"/>
        <v>0</v>
      </c>
      <c r="AO26">
        <f t="shared" si="2"/>
        <v>0</v>
      </c>
    </row>
  </sheetData>
  <autoFilter ref="A2:AL26" xr:uid="{00000000-0009-0000-0000-000003000000}">
    <sortState xmlns:xlrd2="http://schemas.microsoft.com/office/spreadsheetml/2017/richdata2" ref="A3:AL26">
      <sortCondition descending="1" ref="C2:C26"/>
    </sortState>
  </autoFilter>
  <pageMargins left="0.7" right="0.7" top="0.75" bottom="0.75" header="0.3" footer="0.3"/>
  <pageSetup paperSize="9" scale="74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33"/>
  <sheetViews>
    <sheetView showZeros="0" workbookViewId="0">
      <selection activeCell="B1" sqref="B1"/>
    </sheetView>
  </sheetViews>
  <sheetFormatPr defaultRowHeight="14.6"/>
  <cols>
    <col min="1" max="1" width="21.07421875" bestFit="1" customWidth="1"/>
    <col min="2" max="2" width="11.921875" customWidth="1"/>
    <col min="3" max="3" width="10.53515625" style="3" customWidth="1"/>
    <col min="4" max="13" width="8.921875" bestFit="1" customWidth="1"/>
    <col min="14" max="14" width="7.84375" bestFit="1" customWidth="1"/>
    <col min="15" max="15" width="8.921875" bestFit="1" customWidth="1"/>
    <col min="16" max="27" width="9.61328125" customWidth="1"/>
    <col min="28" max="33" width="8.921875" bestFit="1" customWidth="1"/>
    <col min="34" max="38" width="8.921875" customWidth="1"/>
    <col min="39" max="39" width="3.61328125" customWidth="1"/>
  </cols>
  <sheetData>
    <row r="1" spans="1:39" ht="25" customHeight="1">
      <c r="C1" s="111" t="s">
        <v>198</v>
      </c>
    </row>
    <row r="2" spans="1:39" s="2" customFormat="1" ht="68.5" customHeight="1">
      <c r="C2" s="2" t="s">
        <v>196</v>
      </c>
      <c r="D2" s="2" t="s">
        <v>48</v>
      </c>
      <c r="E2" s="2" t="s">
        <v>50</v>
      </c>
      <c r="F2" s="2" t="s">
        <v>51</v>
      </c>
      <c r="G2" s="2" t="s">
        <v>52</v>
      </c>
      <c r="H2" s="2" t="s">
        <v>53</v>
      </c>
      <c r="I2" s="2" t="s">
        <v>54</v>
      </c>
      <c r="J2" s="2" t="s">
        <v>55</v>
      </c>
      <c r="K2" s="2" t="s">
        <v>56</v>
      </c>
      <c r="L2" s="2" t="s">
        <v>57</v>
      </c>
      <c r="M2" s="2" t="s">
        <v>58</v>
      </c>
      <c r="N2" s="2" t="s">
        <v>59</v>
      </c>
      <c r="O2" s="2" t="s">
        <v>60</v>
      </c>
      <c r="P2" s="2" t="s">
        <v>61</v>
      </c>
      <c r="Q2" s="2" t="s">
        <v>258</v>
      </c>
      <c r="R2" s="2" t="s">
        <v>257</v>
      </c>
      <c r="S2" s="2" t="s">
        <v>62</v>
      </c>
      <c r="T2" s="2" t="s">
        <v>63</v>
      </c>
      <c r="U2" s="2" t="s">
        <v>64</v>
      </c>
      <c r="V2" s="2" t="s">
        <v>65</v>
      </c>
      <c r="W2" s="2" t="s">
        <v>66</v>
      </c>
      <c r="X2" s="2" t="s">
        <v>67</v>
      </c>
      <c r="Y2" s="2" t="s">
        <v>68</v>
      </c>
      <c r="Z2" s="2" t="s">
        <v>69</v>
      </c>
      <c r="AA2" s="2" t="s">
        <v>70</v>
      </c>
      <c r="AB2" s="2" t="s">
        <v>71</v>
      </c>
      <c r="AC2" s="2" t="s">
        <v>72</v>
      </c>
      <c r="AD2" s="2" t="s">
        <v>73</v>
      </c>
      <c r="AE2" s="2" t="s">
        <v>74</v>
      </c>
      <c r="AF2" s="2" t="s">
        <v>75</v>
      </c>
      <c r="AG2" s="2" t="s">
        <v>76</v>
      </c>
      <c r="AH2" s="2" t="s">
        <v>77</v>
      </c>
      <c r="AI2" s="2" t="s">
        <v>78</v>
      </c>
      <c r="AJ2" s="2" t="s">
        <v>79</v>
      </c>
      <c r="AK2" s="2" t="s">
        <v>80</v>
      </c>
      <c r="AL2" s="2" t="s">
        <v>81</v>
      </c>
    </row>
    <row r="3" spans="1:39">
      <c r="A3" t="s">
        <v>10</v>
      </c>
      <c r="B3" s="1" t="s">
        <v>11</v>
      </c>
      <c r="C3" s="114">
        <f t="shared" ref="C3:C25" si="0">SUM(D3:AL3)</f>
        <v>18890000</v>
      </c>
      <c r="D3" s="115">
        <f>IFERROR(VLOOKUP($A3,'24-03'!$A$6:$L$29,9,FALSE),0)</f>
        <v>1000000</v>
      </c>
      <c r="E3" s="115">
        <f>IFERROR(VLOOKUP($A3,'28-03'!$A$6:$L$29,9,FALSE),0)</f>
        <v>250000</v>
      </c>
      <c r="F3" s="115">
        <f>IFERROR(VLOOKUP($A3,'04-04'!$A$6:$L$29,9,FALSE),0)</f>
        <v>1080000</v>
      </c>
      <c r="G3" s="115">
        <f>IFERROR(VLOOKUP($A3,'11-04'!$A$6:$L$29,9,FALSE),0)</f>
        <v>50000</v>
      </c>
      <c r="H3" s="115">
        <f>IFERROR(VLOOKUP($A3,'18-04'!$A$6:$L$29,9,FALSE),0)</f>
        <v>50000</v>
      </c>
      <c r="I3" s="115">
        <f>IFERROR(VLOOKUP($A3,'25-04'!$A$6:$L$29,9,FALSE),0)</f>
        <v>300000</v>
      </c>
      <c r="J3" s="115">
        <f>IFERROR(VLOOKUP($A3,'02-05'!$A$6:$L$29,9,FALSE),0)</f>
        <v>0</v>
      </c>
      <c r="K3" s="115">
        <f>IFERROR(VLOOKUP($A3,'09-05'!$A$6:$L$29,9,FALSE),0)</f>
        <v>400000</v>
      </c>
      <c r="L3" s="115">
        <f>IFERROR(VLOOKUP($A3,'16-05'!$A$6:$L$29,9,FALSE),0)</f>
        <v>140000</v>
      </c>
      <c r="M3" s="115">
        <f>IFERROR(VLOOKUP($A3,'23-05'!$A$6:$L$29,9,FALSE),0)</f>
        <v>960000</v>
      </c>
      <c r="N3" s="115">
        <f>IFERROR(VLOOKUP($A3,'30-05'!$A$6:$L$29,9,FALSE),0)</f>
        <v>720000</v>
      </c>
      <c r="O3" s="115">
        <f>IFERROR(VLOOKUP($A3,'06-06'!$A$6:$L$29,9,FALSE),0)</f>
        <v>560000</v>
      </c>
      <c r="P3" s="115">
        <f>IFERROR(VLOOKUP($A3,'13-06'!$A$6:$L$29,9,FALSE),0)</f>
        <v>150000</v>
      </c>
      <c r="Q3" s="115">
        <f>IFERROR(VLOOKUP($A3,'15-06A'!$A$6:$L$29,9,FALSE),0)</f>
        <v>50000</v>
      </c>
      <c r="R3" s="115">
        <f>IFERROR(VLOOKUP($A3,'15-06B'!$A$6:$L$29,9,FALSE),0)</f>
        <v>1000000</v>
      </c>
      <c r="S3" s="115">
        <f>IFERROR(VLOOKUP($A3,'20-06'!$A$6:$L$29,9,FALSE),0)</f>
        <v>1200000</v>
      </c>
      <c r="T3" s="115">
        <f>IFERROR(VLOOKUP($A3,'27-06'!$A$6:$L$29,9,FALSE),0)</f>
        <v>960000</v>
      </c>
      <c r="U3" s="115">
        <f>IFERROR(VLOOKUP($A3,'04-07'!$A$6:$L$29,9,FALSE),0)</f>
        <v>960000</v>
      </c>
      <c r="V3" s="115">
        <f>IFERROR(VLOOKUP($A3,'11-07'!$A$6:$L$29,9,FALSE),0)</f>
        <v>1400000</v>
      </c>
      <c r="W3" s="115">
        <f>IFERROR(VLOOKUP($A3,'18-07'!$A$6:$L$29,9,FALSE),0)</f>
        <v>0</v>
      </c>
      <c r="X3" s="115">
        <f>IFERROR(VLOOKUP($A3,'25-07'!$A$6:$L$29,9,FALSE),0)</f>
        <v>60000</v>
      </c>
      <c r="Y3" s="115">
        <f>IFERROR(VLOOKUP($A3,'01-08'!$A$6:$L$29,9,FALSE),0)</f>
        <v>480000</v>
      </c>
      <c r="Z3" s="115">
        <f>IFERROR(VLOOKUP($A3,'08-08'!$A$6:$L$29,9,FALSE),0)</f>
        <v>60000</v>
      </c>
      <c r="AA3" s="115">
        <f>IFERROR(VLOOKUP($A3,'15-08'!$A$6:$L$29,9,FALSE),0)</f>
        <v>0</v>
      </c>
      <c r="AB3" s="115">
        <f>IFERROR(VLOOKUP($A3,'22-08'!$A$6:$L$29,9,FALSE),0)</f>
        <v>960000</v>
      </c>
      <c r="AC3" s="115">
        <f>IFERROR(VLOOKUP($A3,'29-08'!$A$6:$L$29,9,FALSE),0)</f>
        <v>910000</v>
      </c>
      <c r="AD3" s="115">
        <f>IFERROR(VLOOKUP($A3,'31-08'!$A$6:$L$29,9,FALSE),0)</f>
        <v>950000</v>
      </c>
      <c r="AE3" s="115">
        <f>IFERROR(VLOOKUP($A3,'01-09'!$A$6:$L$29,9,FALSE),0)</f>
        <v>500000</v>
      </c>
      <c r="AF3" s="115">
        <f>IFERROR(VLOOKUP($A3,'05-09'!$A$6:$L$29,9,FALSE),0)</f>
        <v>1330000</v>
      </c>
      <c r="AG3" s="115">
        <f>IFERROR(VLOOKUP($A3,'12-09'!$A$6:$L$29,9,FALSE),0)</f>
        <v>0</v>
      </c>
      <c r="AH3" s="115">
        <f>IFERROR(VLOOKUP($A3,'19-09'!$A$6:$L$29,9,FALSE),0)</f>
        <v>1120000</v>
      </c>
      <c r="AI3" s="115">
        <f>IFERROR(VLOOKUP($A3,'26-09'!$A$6:$L$29,9,FALSE),0)</f>
        <v>1120000</v>
      </c>
      <c r="AJ3" s="115">
        <f>IFERROR(VLOOKUP($A3,'03-10'!$A$6:$L$29,9,FALSE),0)</f>
        <v>70000</v>
      </c>
      <c r="AK3" s="115">
        <f>IFERROR(VLOOKUP($A3,'10-10'!$A$6:$L$29,9,FALSE),0)</f>
        <v>0</v>
      </c>
      <c r="AL3" s="115">
        <f>IFERROR(VLOOKUP($A3,'12-10'!$A$6:$L$29,9,FALSE),0)</f>
        <v>100000</v>
      </c>
      <c r="AM3" s="115"/>
    </row>
    <row r="4" spans="1:39">
      <c r="A4" t="s">
        <v>20</v>
      </c>
      <c r="B4" s="1" t="s">
        <v>21</v>
      </c>
      <c r="C4" s="114">
        <f t="shared" si="0"/>
        <v>16550000</v>
      </c>
      <c r="D4" s="115">
        <f>IFERROR(VLOOKUP($A4,'24-03'!$A$6:$L$29,9,FALSE),0)</f>
        <v>800000</v>
      </c>
      <c r="E4" s="115">
        <f>IFERROR(VLOOKUP($A4,'28-03'!$A$6:$L$29,9,FALSE),0)</f>
        <v>0</v>
      </c>
      <c r="F4" s="115">
        <f>IFERROR(VLOOKUP($A4,'04-04'!$A$6:$L$29,9,FALSE),0)</f>
        <v>1220000</v>
      </c>
      <c r="G4" s="115">
        <f>IFERROR(VLOOKUP($A4,'11-04'!$A$6:$L$29,9,FALSE),0)</f>
        <v>50000</v>
      </c>
      <c r="H4" s="115">
        <f>IFERROR(VLOOKUP($A4,'18-04'!$A$6:$L$29,9,FALSE),0)</f>
        <v>1000000</v>
      </c>
      <c r="I4" s="115">
        <f>IFERROR(VLOOKUP($A4,'25-04'!$A$6:$L$29,9,FALSE),0)</f>
        <v>50000</v>
      </c>
      <c r="J4" s="115">
        <f>IFERROR(VLOOKUP($A4,'02-05'!$A$6:$L$29,9,FALSE),0)</f>
        <v>50000</v>
      </c>
      <c r="K4" s="115">
        <f>IFERROR(VLOOKUP($A4,'09-05'!$A$6:$L$29,9,FALSE),0)</f>
        <v>50000</v>
      </c>
      <c r="L4" s="115">
        <f>IFERROR(VLOOKUP($A4,'16-05'!$A$6:$L$29,9,FALSE),0)</f>
        <v>490000</v>
      </c>
      <c r="M4" s="115">
        <f>IFERROR(VLOOKUP($A4,'23-05'!$A$6:$L$29,9,FALSE),0)</f>
        <v>1200000</v>
      </c>
      <c r="N4" s="115">
        <f>IFERROR(VLOOKUP($A4,'30-05'!$A$6:$L$29,9,FALSE),0)</f>
        <v>600000</v>
      </c>
      <c r="O4" s="115">
        <f>IFERROR(VLOOKUP($A4,'06-06'!$A$6:$L$29,9,FALSE),0)</f>
        <v>1400000</v>
      </c>
      <c r="P4" s="115">
        <f>IFERROR(VLOOKUP($A4,'13-06'!$A$6:$L$29,9,FALSE),0)</f>
        <v>1300000</v>
      </c>
      <c r="Q4" s="115">
        <f>IFERROR(VLOOKUP($A4,'15-06A'!$A$6:$L$29,9,FALSE),0)</f>
        <v>50000</v>
      </c>
      <c r="R4" s="115">
        <f>IFERROR(VLOOKUP($A4,'15-06B'!$A$6:$L$29,9,FALSE),0)</f>
        <v>800000</v>
      </c>
      <c r="S4" s="115">
        <f>IFERROR(VLOOKUP($A4,'20-06'!$A$6:$L$29,9,FALSE),0)</f>
        <v>420000.00000000006</v>
      </c>
      <c r="T4" s="115">
        <f>IFERROR(VLOOKUP($A4,'27-06'!$A$6:$L$29,9,FALSE),0)</f>
        <v>720000</v>
      </c>
      <c r="U4" s="115">
        <f>IFERROR(VLOOKUP($A4,'04-07'!$A$6:$L$29,9,FALSE),0)</f>
        <v>780000</v>
      </c>
      <c r="V4" s="115">
        <f>IFERROR(VLOOKUP($A4,'11-07'!$A$6:$L$29,9,FALSE),0)</f>
        <v>70000</v>
      </c>
      <c r="W4" s="115">
        <f>IFERROR(VLOOKUP($A4,'18-07'!$A$6:$L$29,9,FALSE),0)</f>
        <v>0</v>
      </c>
      <c r="X4" s="115">
        <f>IFERROR(VLOOKUP($A4,'25-07'!$A$6:$L$29,9,FALSE),0)</f>
        <v>60000</v>
      </c>
      <c r="Y4" s="115">
        <f>IFERROR(VLOOKUP($A4,'01-08'!$A$6:$L$29,9,FALSE),0)</f>
        <v>0</v>
      </c>
      <c r="Z4" s="115">
        <f>IFERROR(VLOOKUP($A4,'08-08'!$A$6:$L$29,9,FALSE),0)</f>
        <v>60000</v>
      </c>
      <c r="AA4" s="115">
        <f>IFERROR(VLOOKUP($A4,'15-08'!$A$6:$L$29,9,FALSE),0)</f>
        <v>60000</v>
      </c>
      <c r="AB4" s="115">
        <f>IFERROR(VLOOKUP($A4,'22-08'!$A$6:$L$29,9,FALSE),0)</f>
        <v>360000</v>
      </c>
      <c r="AC4" s="115">
        <f>IFERROR(VLOOKUP($A4,'29-08'!$A$6:$L$29,9,FALSE),0)</f>
        <v>70000</v>
      </c>
      <c r="AD4" s="115">
        <f>IFERROR(VLOOKUP($A4,'31-08'!$A$6:$L$29,9,FALSE),0)</f>
        <v>400000</v>
      </c>
      <c r="AE4" s="115">
        <f>IFERROR(VLOOKUP($A4,'01-09'!$A$6:$L$29,9,FALSE),0)</f>
        <v>700000</v>
      </c>
      <c r="AF4" s="115">
        <f>IFERROR(VLOOKUP($A4,'05-09'!$A$6:$L$29,9,FALSE),0)</f>
        <v>0</v>
      </c>
      <c r="AG4" s="115">
        <f>IFERROR(VLOOKUP($A4,'12-09'!$A$6:$L$29,9,FALSE),0)</f>
        <v>0</v>
      </c>
      <c r="AH4" s="115">
        <f>IFERROR(VLOOKUP($A4,'19-09'!$A$6:$L$29,9,FALSE),0)</f>
        <v>560000</v>
      </c>
      <c r="AI4" s="115">
        <f>IFERROR(VLOOKUP($A4,'26-09'!$A$6:$L$29,9,FALSE),0)</f>
        <v>1400000</v>
      </c>
      <c r="AJ4" s="115">
        <f>IFERROR(VLOOKUP($A4,'03-10'!$A$6:$L$29,9,FALSE),0)</f>
        <v>910000</v>
      </c>
      <c r="AK4" s="115">
        <f>IFERROR(VLOOKUP($A4,'10-10'!$A$6:$L$29,9,FALSE),0)</f>
        <v>420000</v>
      </c>
      <c r="AL4" s="115">
        <f>IFERROR(VLOOKUP($A4,'12-10'!$A$6:$L$29,9,FALSE),0)</f>
        <v>500000</v>
      </c>
      <c r="AM4" s="115"/>
    </row>
    <row r="5" spans="1:39">
      <c r="A5" t="s">
        <v>34</v>
      </c>
      <c r="B5" s="1" t="s">
        <v>35</v>
      </c>
      <c r="C5" s="114">
        <f t="shared" si="0"/>
        <v>15775000</v>
      </c>
      <c r="D5" s="115">
        <f>IFERROR(VLOOKUP($A5,'24-03'!$A$6:$L$29,9,FALSE),0)</f>
        <v>400000</v>
      </c>
      <c r="E5" s="115">
        <f>IFERROR(VLOOKUP($A5,'28-03'!$A$6:$L$29,9,FALSE),0)</f>
        <v>800000</v>
      </c>
      <c r="F5" s="115">
        <f>IFERROR(VLOOKUP($A5,'04-04'!$A$6:$L$29,9,FALSE),0)</f>
        <v>70000</v>
      </c>
      <c r="G5" s="115">
        <f>IFERROR(VLOOKUP($A5,'11-04'!$A$6:$L$29,9,FALSE),0)</f>
        <v>300000</v>
      </c>
      <c r="H5" s="115">
        <f>IFERROR(VLOOKUP($A5,'18-04'!$A$6:$L$29,9,FALSE),0)</f>
        <v>50000</v>
      </c>
      <c r="I5" s="115">
        <f>IFERROR(VLOOKUP($A5,'25-04'!$A$6:$L$29,9,FALSE),0)</f>
        <v>650000</v>
      </c>
      <c r="J5" s="115">
        <f>IFERROR(VLOOKUP($A5,'02-05'!$A$6:$L$29,9,FALSE),0)</f>
        <v>50000</v>
      </c>
      <c r="K5" s="115">
        <f>IFERROR(VLOOKUP($A5,'09-05'!$A$6:$L$29,9,FALSE),0)</f>
        <v>650000</v>
      </c>
      <c r="L5" s="115">
        <f>IFERROR(VLOOKUP($A5,'16-05'!$A$6:$L$29,9,FALSE),0)</f>
        <v>0</v>
      </c>
      <c r="M5" s="115">
        <f>IFERROR(VLOOKUP($A5,'23-05'!$A$6:$L$29,9,FALSE),0)</f>
        <v>60000</v>
      </c>
      <c r="N5" s="115">
        <f>IFERROR(VLOOKUP($A5,'30-05'!$A$6:$L$29,9,FALSE),0)</f>
        <v>600000</v>
      </c>
      <c r="O5" s="115">
        <f>IFERROR(VLOOKUP($A5,'06-06'!$A$6:$L$29,9,FALSE),0)</f>
        <v>700000</v>
      </c>
      <c r="P5" s="115">
        <f>IFERROR(VLOOKUP($A5,'13-06'!$A$6:$L$29,9,FALSE),0)</f>
        <v>50000</v>
      </c>
      <c r="Q5" s="115">
        <f>IFERROR(VLOOKUP($A5,'15-06A'!$A$6:$L$29,9,FALSE),0)</f>
        <v>325000</v>
      </c>
      <c r="R5" s="115">
        <f>IFERROR(VLOOKUP($A5,'15-06B'!$A$6:$L$29,9,FALSE),0)</f>
        <v>950000</v>
      </c>
      <c r="S5" s="115">
        <f>IFERROR(VLOOKUP($A5,'20-06'!$A$6:$L$29,9,FALSE),0)</f>
        <v>60000</v>
      </c>
      <c r="T5" s="115">
        <f>IFERROR(VLOOKUP($A5,'27-06'!$A$6:$L$29,9,FALSE),0)</f>
        <v>60000</v>
      </c>
      <c r="U5" s="115">
        <f>IFERROR(VLOOKUP($A5,'04-07'!$A$6:$L$29,9,FALSE),0)</f>
        <v>600000</v>
      </c>
      <c r="V5" s="115">
        <f>IFERROR(VLOOKUP($A5,'11-07'!$A$6:$L$29,9,FALSE),0)</f>
        <v>0</v>
      </c>
      <c r="W5" s="115">
        <f>IFERROR(VLOOKUP($A5,'18-07'!$A$6:$L$29,9,FALSE),0)</f>
        <v>180000</v>
      </c>
      <c r="X5" s="115">
        <f>IFERROR(VLOOKUP($A5,'25-07'!$A$6:$L$29,9,FALSE),0)</f>
        <v>0</v>
      </c>
      <c r="Y5" s="115">
        <f>IFERROR(VLOOKUP($A5,'01-08'!$A$6:$L$29,9,FALSE),0)</f>
        <v>1200000</v>
      </c>
      <c r="Z5" s="115">
        <f>IFERROR(VLOOKUP($A5,'08-08'!$A$6:$L$29,9,FALSE),0)</f>
        <v>780000</v>
      </c>
      <c r="AA5" s="115">
        <f>IFERROR(VLOOKUP($A5,'15-08'!$A$6:$L$29,9,FALSE),0)</f>
        <v>960000</v>
      </c>
      <c r="AB5" s="115">
        <f>IFERROR(VLOOKUP($A5,'22-08'!$A$6:$L$29,9,FALSE),0)</f>
        <v>0</v>
      </c>
      <c r="AC5" s="115">
        <f>IFERROR(VLOOKUP($A5,'29-08'!$A$6:$L$29,9,FALSE),0)</f>
        <v>490000.00000000006</v>
      </c>
      <c r="AD5" s="115">
        <f>IFERROR(VLOOKUP($A5,'31-08'!$A$6:$L$29,9,FALSE),0)</f>
        <v>100000</v>
      </c>
      <c r="AE5" s="115">
        <f>IFERROR(VLOOKUP($A5,'01-09'!$A$6:$L$29,9,FALSE),0)</f>
        <v>100000</v>
      </c>
      <c r="AF5" s="115">
        <f>IFERROR(VLOOKUP($A5,'05-09'!$A$6:$L$29,9,FALSE),0)</f>
        <v>210000</v>
      </c>
      <c r="AG5" s="115">
        <f>IFERROR(VLOOKUP($A5,'12-09'!$A$6:$L$29,9,FALSE),0)</f>
        <v>1120000</v>
      </c>
      <c r="AH5" s="115">
        <f>IFERROR(VLOOKUP($A5,'19-09'!$A$6:$L$29,9,FALSE),0)</f>
        <v>420000</v>
      </c>
      <c r="AI5" s="115">
        <f>IFERROR(VLOOKUP($A5,'26-09'!$A$6:$L$29,9,FALSE),0)</f>
        <v>70000</v>
      </c>
      <c r="AJ5" s="115">
        <f>IFERROR(VLOOKUP($A5,'03-10'!$A$6:$L$29,9,FALSE),0)</f>
        <v>70000</v>
      </c>
      <c r="AK5" s="115">
        <f>IFERROR(VLOOKUP($A5,'10-10'!$A$6:$L$29,9,FALSE),0)</f>
        <v>700000</v>
      </c>
      <c r="AL5" s="115">
        <f>IFERROR(VLOOKUP($A5,'12-10'!$A$6:$L$29,9,FALSE),0)</f>
        <v>3000000</v>
      </c>
      <c r="AM5" s="115"/>
    </row>
    <row r="6" spans="1:39">
      <c r="A6" t="s">
        <v>0</v>
      </c>
      <c r="B6" s="1" t="s">
        <v>1</v>
      </c>
      <c r="C6" s="114">
        <f t="shared" si="0"/>
        <v>15360000</v>
      </c>
      <c r="D6" s="115">
        <f>IFERROR(VLOOKUP($A6,'24-03'!$A$6:$L$29,9,FALSE),0)</f>
        <v>800000</v>
      </c>
      <c r="E6" s="115">
        <f>IFERROR(VLOOKUP($A6,'28-03'!$A$6:$L$29,9,FALSE),0)</f>
        <v>1000000</v>
      </c>
      <c r="F6" s="115">
        <f>IFERROR(VLOOKUP($A6,'04-04'!$A$6:$L$29,9,FALSE),0)</f>
        <v>350000</v>
      </c>
      <c r="G6" s="115">
        <f>IFERROR(VLOOKUP($A6,'11-04'!$A$6:$L$29,9,FALSE),0)</f>
        <v>50000</v>
      </c>
      <c r="H6" s="115">
        <f>IFERROR(VLOOKUP($A6,'18-04'!$A$6:$L$29,9,FALSE),0)</f>
        <v>0</v>
      </c>
      <c r="I6" s="115">
        <f>IFERROR(VLOOKUP($A6,'25-04'!$A$6:$L$29,9,FALSE),0)</f>
        <v>0</v>
      </c>
      <c r="J6" s="115">
        <f>IFERROR(VLOOKUP($A6,'02-05'!$A$6:$L$29,9,FALSE),0)</f>
        <v>50000</v>
      </c>
      <c r="K6" s="115">
        <f>IFERROR(VLOOKUP($A6,'09-05'!$A$6:$L$29,9,FALSE),0)</f>
        <v>50000</v>
      </c>
      <c r="L6" s="115">
        <f>IFERROR(VLOOKUP($A6,'16-05'!$A$6:$L$29,9,FALSE),0)</f>
        <v>420000</v>
      </c>
      <c r="M6" s="115">
        <f>IFERROR(VLOOKUP($A6,'23-05'!$A$6:$L$29,9,FALSE),0)</f>
        <v>780000</v>
      </c>
      <c r="N6" s="115">
        <f>IFERROR(VLOOKUP($A6,'30-05'!$A$6:$L$29,9,FALSE),0)</f>
        <v>120000</v>
      </c>
      <c r="O6" s="115">
        <f>IFERROR(VLOOKUP($A6,'06-06'!$A$6:$L$29,9,FALSE),0)</f>
        <v>910000</v>
      </c>
      <c r="P6" s="115">
        <f>IFERROR(VLOOKUP($A6,'13-06'!$A$6:$L$29,9,FALSE),0)</f>
        <v>100000</v>
      </c>
      <c r="Q6" s="115">
        <f>IFERROR(VLOOKUP($A6,'15-06A'!$A$6:$L$29,9,FALSE),0)</f>
        <v>750000</v>
      </c>
      <c r="R6" s="115">
        <f>IFERROR(VLOOKUP($A6,'15-06B'!$A$6:$L$29,9,FALSE),0)</f>
        <v>250000</v>
      </c>
      <c r="S6" s="115">
        <f>IFERROR(VLOOKUP($A6,'20-06'!$A$6:$L$29,9,FALSE),0)</f>
        <v>780000</v>
      </c>
      <c r="T6" s="115">
        <f>IFERROR(VLOOKUP($A6,'27-06'!$A$6:$L$29,9,FALSE),0)</f>
        <v>0</v>
      </c>
      <c r="U6" s="115">
        <f>IFERROR(VLOOKUP($A6,'04-07'!$A$6:$L$29,9,FALSE),0)</f>
        <v>480000</v>
      </c>
      <c r="V6" s="115">
        <f>IFERROR(VLOOKUP($A6,'11-07'!$A$6:$L$29,9,FALSE),0)</f>
        <v>1120000</v>
      </c>
      <c r="W6" s="115">
        <f>IFERROR(VLOOKUP($A6,'18-07'!$A$6:$L$29,9,FALSE),0)</f>
        <v>600000</v>
      </c>
      <c r="X6" s="115">
        <f>IFERROR(VLOOKUP($A6,'25-07'!$A$6:$L$29,9,FALSE),0)</f>
        <v>60000</v>
      </c>
      <c r="Y6" s="115">
        <f>IFERROR(VLOOKUP($A6,'01-08'!$A$6:$L$29,9,FALSE),0)</f>
        <v>0</v>
      </c>
      <c r="Z6" s="115">
        <f>IFERROR(VLOOKUP($A6,'08-08'!$A$6:$L$29,9,FALSE),0)</f>
        <v>960000</v>
      </c>
      <c r="AA6" s="115">
        <f>IFERROR(VLOOKUP($A6,'15-08'!$A$6:$L$29,9,FALSE),0)</f>
        <v>540000</v>
      </c>
      <c r="AB6" s="115">
        <f>IFERROR(VLOOKUP($A6,'22-08'!$A$6:$L$29,9,FALSE),0)</f>
        <v>780000</v>
      </c>
      <c r="AC6" s="115">
        <f>IFERROR(VLOOKUP($A6,'29-08'!$A$6:$L$29,9,FALSE),0)</f>
        <v>210000</v>
      </c>
      <c r="AD6" s="115">
        <f>IFERROR(VLOOKUP($A6,'31-08'!$A$6:$L$29,9,FALSE),0)</f>
        <v>0</v>
      </c>
      <c r="AE6" s="115">
        <f>IFERROR(VLOOKUP($A6,'01-09'!$A$6:$L$29,9,FALSE),0)</f>
        <v>0</v>
      </c>
      <c r="AF6" s="115">
        <f>IFERROR(VLOOKUP($A6,'05-09'!$A$6:$L$29,9,FALSE),0)</f>
        <v>700000</v>
      </c>
      <c r="AG6" s="115">
        <f>IFERROR(VLOOKUP($A6,'12-09'!$A$6:$L$29,9,FALSE),0)</f>
        <v>910000</v>
      </c>
      <c r="AH6" s="115">
        <f>IFERROR(VLOOKUP($A6,'19-09'!$A$6:$L$29,9,FALSE),0)</f>
        <v>210000</v>
      </c>
      <c r="AI6" s="115">
        <f>IFERROR(VLOOKUP($A6,'26-09'!$A$6:$L$29,9,FALSE),0)</f>
        <v>700000</v>
      </c>
      <c r="AJ6" s="115">
        <f>IFERROR(VLOOKUP($A6,'03-10'!$A$6:$L$29,9,FALSE),0)</f>
        <v>420000</v>
      </c>
      <c r="AK6" s="115">
        <f>IFERROR(VLOOKUP($A6,'10-10'!$A$6:$L$29,9,FALSE),0)</f>
        <v>560000</v>
      </c>
      <c r="AL6" s="115">
        <f>IFERROR(VLOOKUP($A6,'12-10'!$A$6:$L$29,9,FALSE),0)</f>
        <v>700000.00000000012</v>
      </c>
      <c r="AM6" s="115"/>
    </row>
    <row r="7" spans="1:39">
      <c r="A7" t="s">
        <v>22</v>
      </c>
      <c r="B7" s="1" t="s">
        <v>23</v>
      </c>
      <c r="C7" s="114">
        <f t="shared" si="0"/>
        <v>15240000</v>
      </c>
      <c r="D7" s="115">
        <f>IFERROR(VLOOKUP($A7,'24-03'!$A$6:$L$29,9,FALSE),0)</f>
        <v>150000</v>
      </c>
      <c r="E7" s="115">
        <f>IFERROR(VLOOKUP($A7,'28-03'!$A$6:$L$29,9,FALSE),0)</f>
        <v>0</v>
      </c>
      <c r="F7" s="115">
        <f>IFERROR(VLOOKUP($A7,'04-04'!$A$6:$L$29,9,FALSE),0)</f>
        <v>70000</v>
      </c>
      <c r="G7" s="115">
        <f>IFERROR(VLOOKUP($A7,'11-04'!$A$6:$L$29,9,FALSE),0)</f>
        <v>50000</v>
      </c>
      <c r="H7" s="115">
        <f>IFERROR(VLOOKUP($A7,'18-04'!$A$6:$L$29,9,FALSE),0)</f>
        <v>300000</v>
      </c>
      <c r="I7" s="115">
        <f>IFERROR(VLOOKUP($A7,'25-04'!$A$6:$L$29,9,FALSE),0)</f>
        <v>0</v>
      </c>
      <c r="J7" s="115">
        <f>IFERROR(VLOOKUP($A7,'02-05'!$A$6:$L$29,9,FALSE),0)</f>
        <v>1000000</v>
      </c>
      <c r="K7" s="115">
        <f>IFERROR(VLOOKUP($A7,'09-05'!$A$6:$L$29,9,FALSE),0)</f>
        <v>0</v>
      </c>
      <c r="L7" s="115">
        <f>IFERROR(VLOOKUP($A7,'16-05'!$A$6:$L$29,9,FALSE),0)</f>
        <v>910000</v>
      </c>
      <c r="M7" s="115">
        <f>IFERROR(VLOOKUP($A7,'23-05'!$A$6:$L$29,9,FALSE),0)</f>
        <v>0</v>
      </c>
      <c r="N7" s="115">
        <f>IFERROR(VLOOKUP($A7,'30-05'!$A$6:$L$29,9,FALSE),0)</f>
        <v>900000</v>
      </c>
      <c r="O7" s="115">
        <f>IFERROR(VLOOKUP($A7,'06-06'!$A$6:$L$29,9,FALSE),0)</f>
        <v>1120000</v>
      </c>
      <c r="P7" s="115">
        <f>IFERROR(VLOOKUP($A7,'13-06'!$A$6:$L$29,9,FALSE),0)</f>
        <v>50000</v>
      </c>
      <c r="Q7" s="115">
        <f>IFERROR(VLOOKUP($A7,'15-06A'!$A$6:$L$29,9,FALSE),0)</f>
        <v>50000</v>
      </c>
      <c r="R7" s="115">
        <f>IFERROR(VLOOKUP($A7,'15-06B'!$A$6:$L$29,9,FALSE),0)</f>
        <v>0</v>
      </c>
      <c r="S7" s="115">
        <f>IFERROR(VLOOKUP($A7,'20-06'!$A$6:$L$29,9,FALSE),0)</f>
        <v>960000</v>
      </c>
      <c r="T7" s="115">
        <f>IFERROR(VLOOKUP($A7,'27-06'!$A$6:$L$29,9,FALSE),0)</f>
        <v>780000</v>
      </c>
      <c r="U7" s="115">
        <f>IFERROR(VLOOKUP($A7,'04-07'!$A$6:$L$29,9,FALSE),0)</f>
        <v>420000.00000000006</v>
      </c>
      <c r="V7" s="115">
        <f>IFERROR(VLOOKUP($A7,'11-07'!$A$6:$L$29,9,FALSE),0)</f>
        <v>420000</v>
      </c>
      <c r="W7" s="115">
        <f>IFERROR(VLOOKUP($A7,'18-07'!$A$6:$L$29,9,FALSE),0)</f>
        <v>60000</v>
      </c>
      <c r="X7" s="115">
        <f>IFERROR(VLOOKUP($A7,'25-07'!$A$6:$L$29,9,FALSE),0)</f>
        <v>1200000</v>
      </c>
      <c r="Y7" s="115">
        <f>IFERROR(VLOOKUP($A7,'01-08'!$A$6:$L$29,9,FALSE),0)</f>
        <v>360000</v>
      </c>
      <c r="Z7" s="115">
        <f>IFERROR(VLOOKUP($A7,'08-08'!$A$6:$L$29,9,FALSE),0)</f>
        <v>60000</v>
      </c>
      <c r="AA7" s="115">
        <f>IFERROR(VLOOKUP($A7,'15-08'!$A$6:$L$29,9,FALSE),0)</f>
        <v>120000</v>
      </c>
      <c r="AB7" s="115">
        <f>IFERROR(VLOOKUP($A7,'22-08'!$A$6:$L$29,9,FALSE),0)</f>
        <v>1200000</v>
      </c>
      <c r="AC7" s="115">
        <f>IFERROR(VLOOKUP($A7,'29-08'!$A$6:$L$29,9,FALSE),0)</f>
        <v>0</v>
      </c>
      <c r="AD7" s="115">
        <f>IFERROR(VLOOKUP($A7,'31-08'!$A$6:$L$29,9,FALSE),0)</f>
        <v>250000</v>
      </c>
      <c r="AE7" s="115">
        <f>IFERROR(VLOOKUP($A7,'01-09'!$A$6:$L$29,9,FALSE),0)</f>
        <v>300000</v>
      </c>
      <c r="AF7" s="115">
        <f>IFERROR(VLOOKUP($A7,'05-09'!$A$6:$L$29,9,FALSE),0)</f>
        <v>1400000</v>
      </c>
      <c r="AG7" s="115">
        <f>IFERROR(VLOOKUP($A7,'12-09'!$A$6:$L$29,9,FALSE),0)</f>
        <v>560000</v>
      </c>
      <c r="AH7" s="115">
        <f>IFERROR(VLOOKUP($A7,'19-09'!$A$6:$L$29,9,FALSE),0)</f>
        <v>140000</v>
      </c>
      <c r="AI7" s="115">
        <f>IFERROR(VLOOKUP($A7,'26-09'!$A$6:$L$29,9,FALSE),0)</f>
        <v>350000</v>
      </c>
      <c r="AJ7" s="115">
        <f>IFERROR(VLOOKUP($A7,'03-10'!$A$6:$L$29,9,FALSE),0)</f>
        <v>560000</v>
      </c>
      <c r="AK7" s="115">
        <f>IFERROR(VLOOKUP($A7,'10-10'!$A$6:$L$29,9,FALSE),0)</f>
        <v>1400000</v>
      </c>
      <c r="AL7" s="115">
        <f>IFERROR(VLOOKUP($A7,'12-10'!$A$6:$L$29,9,FALSE),0)</f>
        <v>100000</v>
      </c>
      <c r="AM7" s="115"/>
    </row>
    <row r="8" spans="1:39">
      <c r="A8" t="s">
        <v>2</v>
      </c>
      <c r="B8" s="1" t="s">
        <v>3</v>
      </c>
      <c r="C8" s="114">
        <f t="shared" si="0"/>
        <v>14780000</v>
      </c>
      <c r="D8" s="115">
        <f>IFERROR(VLOOKUP($A8,'24-03'!$A$6:$L$29,9,FALSE),0)</f>
        <v>0</v>
      </c>
      <c r="E8" s="115">
        <f>IFERROR(VLOOKUP($A8,'28-03'!$A$6:$L$29,9,FALSE),0)</f>
        <v>400000</v>
      </c>
      <c r="F8" s="115">
        <f>IFERROR(VLOOKUP($A8,'04-04'!$A$6:$L$29,9,FALSE),0)</f>
        <v>70000</v>
      </c>
      <c r="G8" s="115">
        <f>IFERROR(VLOOKUP($A8,'11-04'!$A$6:$L$29,9,FALSE),0)</f>
        <v>350000.00000000006</v>
      </c>
      <c r="H8" s="115">
        <f>IFERROR(VLOOKUP($A8,'18-04'!$A$6:$L$29,9,FALSE),0)</f>
        <v>800000</v>
      </c>
      <c r="I8" s="115">
        <f>IFERROR(VLOOKUP($A8,'25-04'!$A$6:$L$29,9,FALSE),0)</f>
        <v>1000000</v>
      </c>
      <c r="J8" s="115">
        <f>IFERROR(VLOOKUP($A8,'02-05'!$A$6:$L$29,9,FALSE),0)</f>
        <v>350000.00000000006</v>
      </c>
      <c r="K8" s="115">
        <f>IFERROR(VLOOKUP($A8,'09-05'!$A$6:$L$29,9,FALSE),0)</f>
        <v>0</v>
      </c>
      <c r="L8" s="115">
        <f>IFERROR(VLOOKUP($A8,'16-05'!$A$6:$L$29,9,FALSE),0)</f>
        <v>350000</v>
      </c>
      <c r="M8" s="115">
        <f>IFERROR(VLOOKUP($A8,'23-05'!$A$6:$L$29,9,FALSE),0)</f>
        <v>300000</v>
      </c>
      <c r="N8" s="115">
        <f>IFERROR(VLOOKUP($A8,'30-05'!$A$6:$L$29,9,FALSE),0)</f>
        <v>360000</v>
      </c>
      <c r="O8" s="115">
        <f>IFERROR(VLOOKUP($A8,'06-06'!$A$6:$L$29,9,FALSE),0)</f>
        <v>420000</v>
      </c>
      <c r="P8" s="115">
        <f>IFERROR(VLOOKUP($A8,'13-06'!$A$6:$L$29,9,FALSE),0)</f>
        <v>350000.00000000006</v>
      </c>
      <c r="Q8" s="115">
        <f>IFERROR(VLOOKUP($A8,'15-06A'!$A$6:$L$29,9,FALSE),0)</f>
        <v>750000</v>
      </c>
      <c r="R8" s="115">
        <f>IFERROR(VLOOKUP($A8,'15-06B'!$A$6:$L$29,9,FALSE),0)</f>
        <v>350000.00000000006</v>
      </c>
      <c r="S8" s="115">
        <f>IFERROR(VLOOKUP($A8,'20-06'!$A$6:$L$29,9,FALSE),0)</f>
        <v>120000</v>
      </c>
      <c r="T8" s="115">
        <f>IFERROR(VLOOKUP($A8,'27-06'!$A$6:$L$29,9,FALSE),0)</f>
        <v>0</v>
      </c>
      <c r="U8" s="115">
        <f>IFERROR(VLOOKUP($A8,'04-07'!$A$6:$L$29,9,FALSE),0)</f>
        <v>1200000</v>
      </c>
      <c r="V8" s="115">
        <f>IFERROR(VLOOKUP($A8,'11-07'!$A$6:$L$29,9,FALSE),0)</f>
        <v>560000</v>
      </c>
      <c r="W8" s="115">
        <f>IFERROR(VLOOKUP($A8,'18-07'!$A$6:$L$29,9,FALSE),0)</f>
        <v>960000</v>
      </c>
      <c r="X8" s="115">
        <f>IFERROR(VLOOKUP($A8,'25-07'!$A$6:$L$29,9,FALSE),0)</f>
        <v>300000</v>
      </c>
      <c r="Y8" s="115">
        <f>IFERROR(VLOOKUP($A8,'01-08'!$A$6:$L$29,9,FALSE),0)</f>
        <v>120000</v>
      </c>
      <c r="Z8" s="115">
        <f>IFERROR(VLOOKUP($A8,'08-08'!$A$6:$L$29,9,FALSE),0)</f>
        <v>720000</v>
      </c>
      <c r="AA8" s="115">
        <f>IFERROR(VLOOKUP($A8,'15-08'!$A$6:$L$29,9,FALSE),0)</f>
        <v>60000</v>
      </c>
      <c r="AB8" s="115">
        <f>IFERROR(VLOOKUP($A8,'22-08'!$A$6:$L$29,9,FALSE),0)</f>
        <v>420000.00000000006</v>
      </c>
      <c r="AC8" s="115">
        <f>IFERROR(VLOOKUP($A8,'29-08'!$A$6:$L$29,9,FALSE),0)</f>
        <v>1120000</v>
      </c>
      <c r="AD8" s="115">
        <f>IFERROR(VLOOKUP($A8,'31-08'!$A$6:$L$29,9,FALSE),0)</f>
        <v>350000</v>
      </c>
      <c r="AE8" s="115">
        <f>IFERROR(VLOOKUP($A8,'01-09'!$A$6:$L$29,9,FALSE),0)</f>
        <v>800000</v>
      </c>
      <c r="AF8" s="115">
        <f>IFERROR(VLOOKUP($A8,'05-09'!$A$6:$L$29,9,FALSE),0)</f>
        <v>0</v>
      </c>
      <c r="AG8" s="115">
        <f>IFERROR(VLOOKUP($A8,'12-09'!$A$6:$L$29,9,FALSE),0)</f>
        <v>420000</v>
      </c>
      <c r="AH8" s="115">
        <f>IFERROR(VLOOKUP($A8,'19-09'!$A$6:$L$29,9,FALSE),0)</f>
        <v>70000</v>
      </c>
      <c r="AI8" s="115">
        <f>IFERROR(VLOOKUP($A8,'26-09'!$A$6:$L$29,9,FALSE),0)</f>
        <v>490000.00000000006</v>
      </c>
      <c r="AJ8" s="115">
        <f>IFERROR(VLOOKUP($A8,'03-10'!$A$6:$L$29,9,FALSE),0)</f>
        <v>490000.00000000006</v>
      </c>
      <c r="AK8" s="115">
        <f>IFERROR(VLOOKUP($A8,'10-10'!$A$6:$L$29,9,FALSE),0)</f>
        <v>630000</v>
      </c>
      <c r="AL8" s="115">
        <f>IFERROR(VLOOKUP($A8,'12-10'!$A$6:$L$29,9,FALSE),0)</f>
        <v>100000</v>
      </c>
      <c r="AM8" s="115"/>
    </row>
    <row r="9" spans="1:39">
      <c r="A9" t="s">
        <v>6</v>
      </c>
      <c r="B9" s="1" t="s">
        <v>7</v>
      </c>
      <c r="C9" s="114">
        <f t="shared" si="0"/>
        <v>14110000</v>
      </c>
      <c r="D9" s="115">
        <f>IFERROR(VLOOKUP($A9,'24-03'!$A$6:$L$29,9,FALSE),0)</f>
        <v>350000.00000000006</v>
      </c>
      <c r="E9" s="115">
        <f>IFERROR(VLOOKUP($A9,'28-03'!$A$6:$L$29,9,FALSE),0)</f>
        <v>150000</v>
      </c>
      <c r="F9" s="115">
        <f>IFERROR(VLOOKUP($A9,'04-04'!$A$6:$L$29,9,FALSE),0)</f>
        <v>490000.00000000006</v>
      </c>
      <c r="G9" s="115">
        <f>IFERROR(VLOOKUP($A9,'11-04'!$A$6:$L$29,9,FALSE),0)</f>
        <v>500000</v>
      </c>
      <c r="H9" s="115">
        <f>IFERROR(VLOOKUP($A9,'18-04'!$A$6:$L$29,9,FALSE),0)</f>
        <v>350000.00000000006</v>
      </c>
      <c r="I9" s="115">
        <f>IFERROR(VLOOKUP($A9,'25-04'!$A$6:$L$29,9,FALSE),0)</f>
        <v>50000</v>
      </c>
      <c r="J9" s="115">
        <f>IFERROR(VLOOKUP($A9,'02-05'!$A$6:$L$29,9,FALSE),0)</f>
        <v>500000</v>
      </c>
      <c r="K9" s="115">
        <f>IFERROR(VLOOKUP($A9,'09-05'!$A$6:$L$29,9,FALSE),0)</f>
        <v>300000</v>
      </c>
      <c r="L9" s="115">
        <f>IFERROR(VLOOKUP($A9,'16-05'!$A$6:$L$29,9,FALSE),0)</f>
        <v>490000.00000000006</v>
      </c>
      <c r="M9" s="115">
        <f>IFERROR(VLOOKUP($A9,'23-05'!$A$6:$L$29,9,FALSE),0)</f>
        <v>180000</v>
      </c>
      <c r="N9" s="115">
        <f>IFERROR(VLOOKUP($A9,'30-05'!$A$6:$L$29,9,FALSE),0)</f>
        <v>360000</v>
      </c>
      <c r="O9" s="115">
        <f>IFERROR(VLOOKUP($A9,'06-06'!$A$6:$L$29,9,FALSE),0)</f>
        <v>140000</v>
      </c>
      <c r="P9" s="115">
        <f>IFERROR(VLOOKUP($A9,'13-06'!$A$6:$L$29,9,FALSE),0)</f>
        <v>650000</v>
      </c>
      <c r="Q9" s="115">
        <f>IFERROR(VLOOKUP($A9,'15-06A'!$A$6:$L$29,9,FALSE),0)</f>
        <v>50000</v>
      </c>
      <c r="R9" s="115">
        <f>IFERROR(VLOOKUP($A9,'15-06B'!$A$6:$L$29,9,FALSE),0)</f>
        <v>400000</v>
      </c>
      <c r="S9" s="115">
        <f>IFERROR(VLOOKUP($A9,'20-06'!$A$6:$L$29,9,FALSE),0)</f>
        <v>660000</v>
      </c>
      <c r="T9" s="115">
        <f>IFERROR(VLOOKUP($A9,'27-06'!$A$6:$L$29,9,FALSE),0)</f>
        <v>180000</v>
      </c>
      <c r="U9" s="115">
        <f>IFERROR(VLOOKUP($A9,'04-07'!$A$6:$L$29,9,FALSE),0)</f>
        <v>420000</v>
      </c>
      <c r="V9" s="115">
        <f>IFERROR(VLOOKUP($A9,'11-07'!$A$6:$L$29,9,FALSE),0)</f>
        <v>210000</v>
      </c>
      <c r="W9" s="115">
        <f>IFERROR(VLOOKUP($A9,'18-07'!$A$6:$L$29,9,FALSE),0)</f>
        <v>480000</v>
      </c>
      <c r="X9" s="115">
        <f>IFERROR(VLOOKUP($A9,'25-07'!$A$6:$L$29,9,FALSE),0)</f>
        <v>420000.00000000006</v>
      </c>
      <c r="Y9" s="115">
        <f>IFERROR(VLOOKUP($A9,'01-08'!$A$6:$L$29,9,FALSE),0)</f>
        <v>60000</v>
      </c>
      <c r="Z9" s="115">
        <f>IFERROR(VLOOKUP($A9,'08-08'!$A$6:$L$29,9,FALSE),0)</f>
        <v>600000</v>
      </c>
      <c r="AA9" s="115">
        <f>IFERROR(VLOOKUP($A9,'15-08'!$A$6:$L$29,9,FALSE),0)</f>
        <v>600000</v>
      </c>
      <c r="AB9" s="115">
        <f>IFERROR(VLOOKUP($A9,'22-08'!$A$6:$L$29,9,FALSE),0)</f>
        <v>0</v>
      </c>
      <c r="AC9" s="115">
        <f>IFERROR(VLOOKUP($A9,'29-08'!$A$6:$L$29,9,FALSE),0)</f>
        <v>140000</v>
      </c>
      <c r="AD9" s="115">
        <f>IFERROR(VLOOKUP($A9,'31-08'!$A$6:$L$29,9,FALSE),0)</f>
        <v>50000</v>
      </c>
      <c r="AE9" s="115">
        <f>IFERROR(VLOOKUP($A9,'01-09'!$A$6:$L$29,9,FALSE),0)</f>
        <v>50000</v>
      </c>
      <c r="AF9" s="115">
        <f>IFERROR(VLOOKUP($A9,'05-09'!$A$6:$L$29,9,FALSE),0)</f>
        <v>350000</v>
      </c>
      <c r="AG9" s="115">
        <f>IFERROR(VLOOKUP($A9,'12-09'!$A$6:$L$29,9,FALSE),0)</f>
        <v>70000</v>
      </c>
      <c r="AH9" s="115">
        <f>IFERROR(VLOOKUP($A9,'19-09'!$A$6:$L$29,9,FALSE),0)</f>
        <v>1400000</v>
      </c>
      <c r="AI9" s="115">
        <f>IFERROR(VLOOKUP($A9,'26-09'!$A$6:$L$29,9,FALSE),0)</f>
        <v>840000</v>
      </c>
      <c r="AJ9" s="115">
        <f>IFERROR(VLOOKUP($A9,'03-10'!$A$6:$L$29,9,FALSE),0)</f>
        <v>1400000</v>
      </c>
      <c r="AK9" s="115">
        <f>IFERROR(VLOOKUP($A9,'10-10'!$A$6:$L$29,9,FALSE),0)</f>
        <v>1120000</v>
      </c>
      <c r="AL9" s="115">
        <f>IFERROR(VLOOKUP($A9,'12-10'!$A$6:$L$29,9,FALSE),0)</f>
        <v>100000</v>
      </c>
      <c r="AM9" s="115"/>
    </row>
    <row r="10" spans="1:39">
      <c r="A10" t="s">
        <v>14</v>
      </c>
      <c r="B10" s="1" t="s">
        <v>15</v>
      </c>
      <c r="C10" s="114">
        <f t="shared" si="0"/>
        <v>12485000</v>
      </c>
      <c r="D10" s="115">
        <f>IFERROR(VLOOKUP($A10,'24-03'!$A$6:$L$29,9,FALSE),0)</f>
        <v>650000</v>
      </c>
      <c r="E10" s="115">
        <f>IFERROR(VLOOKUP($A10,'28-03'!$A$6:$L$29,9,FALSE),0)</f>
        <v>0</v>
      </c>
      <c r="F10" s="115">
        <f>IFERROR(VLOOKUP($A10,'04-04'!$A$6:$L$29,9,FALSE),0)</f>
        <v>170000</v>
      </c>
      <c r="G10" s="115">
        <f>IFERROR(VLOOKUP($A10,'11-04'!$A$6:$L$29,9,FALSE),0)</f>
        <v>400000</v>
      </c>
      <c r="H10" s="115">
        <f>IFERROR(VLOOKUP($A10,'18-04'!$A$6:$L$29,9,FALSE),0)</f>
        <v>700000</v>
      </c>
      <c r="I10" s="115">
        <f>IFERROR(VLOOKUP($A10,'25-04'!$A$6:$L$29,9,FALSE),0)</f>
        <v>500000</v>
      </c>
      <c r="J10" s="115">
        <f>IFERROR(VLOOKUP($A10,'02-05'!$A$6:$L$29,9,FALSE),0)</f>
        <v>50000</v>
      </c>
      <c r="K10" s="115">
        <f>IFERROR(VLOOKUP($A10,'09-05'!$A$6:$L$29,9,FALSE),0)</f>
        <v>350000.00000000006</v>
      </c>
      <c r="L10" s="115">
        <f>IFERROR(VLOOKUP($A10,'16-05'!$A$6:$L$29,9,FALSE),0)</f>
        <v>0</v>
      </c>
      <c r="M10" s="115">
        <f>IFERROR(VLOOKUP($A10,'23-05'!$A$6:$L$29,9,FALSE),0)</f>
        <v>120000</v>
      </c>
      <c r="N10" s="115">
        <f>IFERROR(VLOOKUP($A10,'30-05'!$A$6:$L$29,9,FALSE),0)</f>
        <v>900000</v>
      </c>
      <c r="O10" s="115">
        <f>IFERROR(VLOOKUP($A10,'06-06'!$A$6:$L$29,9,FALSE),0)</f>
        <v>910000</v>
      </c>
      <c r="P10" s="115">
        <f>IFERROR(VLOOKUP($A10,'13-06'!$A$6:$L$29,9,FALSE),0)</f>
        <v>400000</v>
      </c>
      <c r="Q10" s="115">
        <f>IFERROR(VLOOKUP($A10,'15-06A'!$A$6:$L$29,9,FALSE),0)</f>
        <v>325000</v>
      </c>
      <c r="R10" s="115">
        <f>IFERROR(VLOOKUP($A10,'15-06B'!$A$6:$L$29,9,FALSE),0)</f>
        <v>300000</v>
      </c>
      <c r="S10" s="115">
        <f>IFERROR(VLOOKUP($A10,'20-06'!$A$6:$L$29,9,FALSE),0)</f>
        <v>480000</v>
      </c>
      <c r="T10" s="115">
        <f>IFERROR(VLOOKUP($A10,'27-06'!$A$6:$L$29,9,FALSE),0)</f>
        <v>480000</v>
      </c>
      <c r="U10" s="115">
        <f>IFERROR(VLOOKUP($A10,'04-07'!$A$6:$L$29,9,FALSE),0)</f>
        <v>60000</v>
      </c>
      <c r="V10" s="115">
        <f>IFERROR(VLOOKUP($A10,'11-07'!$A$6:$L$29,9,FALSE),0)</f>
        <v>70000</v>
      </c>
      <c r="W10" s="115">
        <f>IFERROR(VLOOKUP($A10,'18-07'!$A$6:$L$29,9,FALSE),0)</f>
        <v>120000</v>
      </c>
      <c r="X10" s="115">
        <f>IFERROR(VLOOKUP($A10,'25-07'!$A$6:$L$29,9,FALSE),0)</f>
        <v>360000</v>
      </c>
      <c r="Y10" s="115">
        <f>IFERROR(VLOOKUP($A10,'01-08'!$A$6:$L$29,9,FALSE),0)</f>
        <v>60000</v>
      </c>
      <c r="Z10" s="115">
        <f>IFERROR(VLOOKUP($A10,'08-08'!$A$6:$L$29,9,FALSE),0)</f>
        <v>180000</v>
      </c>
      <c r="AA10" s="115">
        <f>IFERROR(VLOOKUP($A10,'15-08'!$A$6:$L$29,9,FALSE),0)</f>
        <v>480000</v>
      </c>
      <c r="AB10" s="115">
        <f>IFERROR(VLOOKUP($A10,'22-08'!$A$6:$L$29,9,FALSE),0)</f>
        <v>600000</v>
      </c>
      <c r="AC10" s="115">
        <f>IFERROR(VLOOKUP($A10,'29-08'!$A$6:$L$29,9,FALSE),0)</f>
        <v>350000</v>
      </c>
      <c r="AD10" s="115">
        <f>IFERROR(VLOOKUP($A10,'31-08'!$A$6:$L$29,9,FALSE),0)</f>
        <v>0</v>
      </c>
      <c r="AE10" s="115">
        <f>IFERROR(VLOOKUP($A10,'01-09'!$A$6:$L$29,9,FALSE),0)</f>
        <v>0</v>
      </c>
      <c r="AF10" s="115">
        <f>IFERROR(VLOOKUP($A10,'05-09'!$A$6:$L$29,9,FALSE),0)</f>
        <v>420000</v>
      </c>
      <c r="AG10" s="115">
        <f>IFERROR(VLOOKUP($A10,'12-09'!$A$6:$L$29,9,FALSE),0)</f>
        <v>490000.00000000006</v>
      </c>
      <c r="AH10" s="115">
        <f>IFERROR(VLOOKUP($A10,'19-09'!$A$6:$L$29,9,FALSE),0)</f>
        <v>700000</v>
      </c>
      <c r="AI10" s="115">
        <f>IFERROR(VLOOKUP($A10,'26-09'!$A$6:$L$29,9,FALSE),0)</f>
        <v>210000</v>
      </c>
      <c r="AJ10" s="115">
        <f>IFERROR(VLOOKUP($A10,'03-10'!$A$6:$L$29,9,FALSE),0)</f>
        <v>0</v>
      </c>
      <c r="AK10" s="115">
        <f>IFERROR(VLOOKUP($A10,'10-10'!$A$6:$L$29,9,FALSE),0)</f>
        <v>350000</v>
      </c>
      <c r="AL10" s="115">
        <f>IFERROR(VLOOKUP($A10,'12-10'!$A$6:$L$29,9,FALSE),0)</f>
        <v>1300000</v>
      </c>
      <c r="AM10" s="115"/>
    </row>
    <row r="11" spans="1:39">
      <c r="A11" t="s">
        <v>4</v>
      </c>
      <c r="B11" s="1" t="s">
        <v>5</v>
      </c>
      <c r="C11" s="114">
        <f t="shared" si="0"/>
        <v>11500000</v>
      </c>
      <c r="D11" s="115">
        <f>IFERROR(VLOOKUP($A11,'24-03'!$A$6:$L$29,9,FALSE),0)</f>
        <v>0</v>
      </c>
      <c r="E11" s="115">
        <f>IFERROR(VLOOKUP($A11,'28-03'!$A$6:$L$29,9,FALSE),0)</f>
        <v>0</v>
      </c>
      <c r="F11" s="115">
        <f>IFERROR(VLOOKUP($A11,'04-04'!$A$6:$L$29,9,FALSE),0)</f>
        <v>0</v>
      </c>
      <c r="G11" s="115">
        <f>IFERROR(VLOOKUP($A11,'11-04'!$A$6:$L$29,9,FALSE),0)</f>
        <v>650000</v>
      </c>
      <c r="H11" s="115">
        <f>IFERROR(VLOOKUP($A11,'18-04'!$A$6:$L$29,9,FALSE),0)</f>
        <v>650000</v>
      </c>
      <c r="I11" s="115">
        <f>IFERROR(VLOOKUP($A11,'25-04'!$A$6:$L$29,9,FALSE),0)</f>
        <v>800000</v>
      </c>
      <c r="J11" s="115">
        <f>IFERROR(VLOOKUP($A11,'02-05'!$A$6:$L$29,9,FALSE),0)</f>
        <v>150000</v>
      </c>
      <c r="K11" s="115">
        <f>IFERROR(VLOOKUP($A11,'09-05'!$A$6:$L$29,9,FALSE),0)</f>
        <v>50000</v>
      </c>
      <c r="L11" s="115">
        <f>IFERROR(VLOOKUP($A11,'16-05'!$A$6:$L$29,9,FALSE),0)</f>
        <v>1400000</v>
      </c>
      <c r="M11" s="115">
        <f>IFERROR(VLOOKUP($A11,'23-05'!$A$6:$L$29,9,FALSE),0)</f>
        <v>60000</v>
      </c>
      <c r="N11" s="115">
        <f>IFERROR(VLOOKUP($A11,'30-05'!$A$6:$L$29,9,FALSE),0)</f>
        <v>900000</v>
      </c>
      <c r="O11" s="115">
        <f>IFERROR(VLOOKUP($A11,'06-06'!$A$6:$L$29,9,FALSE),0)</f>
        <v>70000</v>
      </c>
      <c r="P11" s="115">
        <f>IFERROR(VLOOKUP($A11,'13-06'!$A$6:$L$29,9,FALSE),0)</f>
        <v>800000</v>
      </c>
      <c r="Q11" s="115">
        <f>IFERROR(VLOOKUP($A11,'15-06A'!$A$6:$L$29,9,FALSE),0)</f>
        <v>150000</v>
      </c>
      <c r="R11" s="115">
        <f>IFERROR(VLOOKUP($A11,'15-06B'!$A$6:$L$29,9,FALSE),0)</f>
        <v>0</v>
      </c>
      <c r="S11" s="115">
        <f>IFERROR(VLOOKUP($A11,'20-06'!$A$6:$L$29,9,FALSE),0)</f>
        <v>360000</v>
      </c>
      <c r="T11" s="115">
        <f>IFERROR(VLOOKUP($A11,'27-06'!$A$6:$L$29,9,FALSE),0)</f>
        <v>420000.00000000006</v>
      </c>
      <c r="U11" s="115">
        <f>IFERROR(VLOOKUP($A11,'04-07'!$A$6:$L$29,9,FALSE),0)</f>
        <v>180000</v>
      </c>
      <c r="V11" s="115">
        <f>IFERROR(VLOOKUP($A11,'11-07'!$A$6:$L$29,9,FALSE),0)</f>
        <v>0</v>
      </c>
      <c r="W11" s="115">
        <f>IFERROR(VLOOKUP($A11,'18-07'!$A$6:$L$29,9,FALSE),0)</f>
        <v>0</v>
      </c>
      <c r="X11" s="115">
        <f>IFERROR(VLOOKUP($A11,'25-07'!$A$6:$L$29,9,FALSE),0)</f>
        <v>780000</v>
      </c>
      <c r="Y11" s="115">
        <f>IFERROR(VLOOKUP($A11,'01-08'!$A$6:$L$29,9,FALSE),0)</f>
        <v>180000</v>
      </c>
      <c r="Z11" s="115">
        <f>IFERROR(VLOOKUP($A11,'08-08'!$A$6:$L$29,9,FALSE),0)</f>
        <v>60000</v>
      </c>
      <c r="AA11" s="115">
        <f>IFERROR(VLOOKUP($A11,'15-08'!$A$6:$L$29,9,FALSE),0)</f>
        <v>60000</v>
      </c>
      <c r="AB11" s="115">
        <f>IFERROR(VLOOKUP($A11,'22-08'!$A$6:$L$29,9,FALSE),0)</f>
        <v>0</v>
      </c>
      <c r="AC11" s="115">
        <f>IFERROR(VLOOKUP($A11,'29-08'!$A$6:$L$29,9,FALSE),0)</f>
        <v>700000</v>
      </c>
      <c r="AD11" s="115">
        <f>IFERROR(VLOOKUP($A11,'31-08'!$A$6:$L$29,9,FALSE),0)</f>
        <v>50000</v>
      </c>
      <c r="AE11" s="115">
        <f>IFERROR(VLOOKUP($A11,'01-09'!$A$6:$L$29,9,FALSE),0)</f>
        <v>150000</v>
      </c>
      <c r="AF11" s="115">
        <f>IFERROR(VLOOKUP($A11,'05-09'!$A$6:$L$29,9,FALSE),0)</f>
        <v>0</v>
      </c>
      <c r="AG11" s="115">
        <f>IFERROR(VLOOKUP($A11,'12-09'!$A$6:$L$29,9,FALSE),0)</f>
        <v>350000</v>
      </c>
      <c r="AH11" s="115">
        <f>IFERROR(VLOOKUP($A11,'19-09'!$A$6:$L$29,9,FALSE),0)</f>
        <v>910000</v>
      </c>
      <c r="AI11" s="115">
        <f>IFERROR(VLOOKUP($A11,'26-09'!$A$6:$L$29,9,FALSE),0)</f>
        <v>0</v>
      </c>
      <c r="AJ11" s="115">
        <f>IFERROR(VLOOKUP($A11,'03-10'!$A$6:$L$29,9,FALSE),0)</f>
        <v>210000</v>
      </c>
      <c r="AK11" s="115">
        <f>IFERROR(VLOOKUP($A11,'10-10'!$A$6:$L$29,9,FALSE),0)</f>
        <v>910000</v>
      </c>
      <c r="AL11" s="115">
        <f>IFERROR(VLOOKUP($A11,'12-10'!$A$6:$L$29,9,FALSE),0)</f>
        <v>500000</v>
      </c>
      <c r="AM11" s="115"/>
    </row>
    <row r="12" spans="1:39">
      <c r="A12" t="s">
        <v>28</v>
      </c>
      <c r="B12" s="1" t="s">
        <v>29</v>
      </c>
      <c r="C12" s="114">
        <f t="shared" si="0"/>
        <v>10000000</v>
      </c>
      <c r="D12" s="115">
        <f>IFERROR(VLOOKUP($A12,'24-03'!$A$6:$L$29,9,FALSE),0)</f>
        <v>50000</v>
      </c>
      <c r="E12" s="115">
        <f>IFERROR(VLOOKUP($A12,'28-03'!$A$6:$L$29,9,FALSE),0)</f>
        <v>650000</v>
      </c>
      <c r="F12" s="115">
        <f>IFERROR(VLOOKUP($A12,'04-04'!$A$6:$L$29,9,FALSE),0)</f>
        <v>210000</v>
      </c>
      <c r="G12" s="115">
        <f>IFERROR(VLOOKUP($A12,'11-04'!$A$6:$L$29,9,FALSE),0)</f>
        <v>1100000</v>
      </c>
      <c r="H12" s="115">
        <f>IFERROR(VLOOKUP($A12,'18-04'!$A$6:$L$29,9,FALSE),0)</f>
        <v>150000</v>
      </c>
      <c r="I12" s="115">
        <f>IFERROR(VLOOKUP($A12,'25-04'!$A$6:$L$29,9,FALSE),0)</f>
        <v>50000</v>
      </c>
      <c r="J12" s="115">
        <f>IFERROR(VLOOKUP($A12,'02-05'!$A$6:$L$29,9,FALSE),0)</f>
        <v>0</v>
      </c>
      <c r="K12" s="115">
        <f>IFERROR(VLOOKUP($A12,'09-05'!$A$6:$L$29,9,FALSE),0)</f>
        <v>800000</v>
      </c>
      <c r="L12" s="115">
        <f>IFERROR(VLOOKUP($A12,'16-05'!$A$6:$L$29,9,FALSE),0)</f>
        <v>0</v>
      </c>
      <c r="M12" s="115">
        <f>IFERROR(VLOOKUP($A12,'23-05'!$A$6:$L$29,9,FALSE),0)</f>
        <v>780000</v>
      </c>
      <c r="N12" s="115">
        <f>IFERROR(VLOOKUP($A12,'30-05'!$A$6:$L$29,9,FALSE),0)</f>
        <v>0</v>
      </c>
      <c r="O12" s="115">
        <f>IFERROR(VLOOKUP($A12,'06-06'!$A$6:$L$29,9,FALSE),0)</f>
        <v>70000</v>
      </c>
      <c r="P12" s="115">
        <f>IFERROR(VLOOKUP($A12,'13-06'!$A$6:$L$29,9,FALSE),0)</f>
        <v>250000</v>
      </c>
      <c r="Q12" s="115">
        <f>IFERROR(VLOOKUP($A12,'15-06A'!$A$6:$L$29,9,FALSE),0)</f>
        <v>750000</v>
      </c>
      <c r="R12" s="115">
        <f>IFERROR(VLOOKUP($A12,'15-06B'!$A$6:$L$29,9,FALSE),0)</f>
        <v>0</v>
      </c>
      <c r="S12" s="115">
        <f>IFERROR(VLOOKUP($A12,'20-06'!$A$6:$L$29,9,FALSE),0)</f>
        <v>60000</v>
      </c>
      <c r="T12" s="115">
        <f>IFERROR(VLOOKUP($A12,'27-06'!$A$6:$L$29,9,FALSE),0)</f>
        <v>60000</v>
      </c>
      <c r="U12" s="115">
        <f>IFERROR(VLOOKUP($A12,'04-07'!$A$6:$L$29,9,FALSE),0)</f>
        <v>60000</v>
      </c>
      <c r="V12" s="115">
        <f>IFERROR(VLOOKUP($A12,'11-07'!$A$6:$L$29,9,FALSE),0)</f>
        <v>560000</v>
      </c>
      <c r="W12" s="115">
        <f>IFERROR(VLOOKUP($A12,'18-07'!$A$6:$L$29,9,FALSE),0)</f>
        <v>780000</v>
      </c>
      <c r="X12" s="115">
        <f>IFERROR(VLOOKUP($A12,'25-07'!$A$6:$L$29,9,FALSE),0)</f>
        <v>0</v>
      </c>
      <c r="Y12" s="115">
        <f>IFERROR(VLOOKUP($A12,'01-08'!$A$6:$L$29,9,FALSE),0)</f>
        <v>0</v>
      </c>
      <c r="Z12" s="115">
        <f>IFERROR(VLOOKUP($A12,'08-08'!$A$6:$L$29,9,FALSE),0)</f>
        <v>60000</v>
      </c>
      <c r="AA12" s="115">
        <f>IFERROR(VLOOKUP($A12,'15-08'!$A$6:$L$29,9,FALSE),0)</f>
        <v>780000</v>
      </c>
      <c r="AB12" s="115">
        <f>IFERROR(VLOOKUP($A12,'22-08'!$A$6:$L$29,9,FALSE),0)</f>
        <v>0</v>
      </c>
      <c r="AC12" s="115">
        <f>IFERROR(VLOOKUP($A12,'29-08'!$A$6:$L$29,9,FALSE),0)</f>
        <v>490000</v>
      </c>
      <c r="AD12" s="115">
        <f>IFERROR(VLOOKUP($A12,'31-08'!$A$6:$L$29,9,FALSE),0)</f>
        <v>300000</v>
      </c>
      <c r="AE12" s="115">
        <f>IFERROR(VLOOKUP($A12,'01-09'!$A$6:$L$29,9,FALSE),0)</f>
        <v>350000</v>
      </c>
      <c r="AF12" s="115">
        <f>IFERROR(VLOOKUP($A12,'05-09'!$A$6:$L$29,9,FALSE),0)</f>
        <v>0</v>
      </c>
      <c r="AG12" s="115">
        <f>IFERROR(VLOOKUP($A12,'12-09'!$A$6:$L$29,9,FALSE),0)</f>
        <v>70000</v>
      </c>
      <c r="AH12" s="115">
        <f>IFERROR(VLOOKUP($A12,'19-09'!$A$6:$L$29,9,FALSE),0)</f>
        <v>910000</v>
      </c>
      <c r="AI12" s="115">
        <f>IFERROR(VLOOKUP($A12,'26-09'!$A$6:$L$29,9,FALSE),0)</f>
        <v>0</v>
      </c>
      <c r="AJ12" s="115">
        <f>IFERROR(VLOOKUP($A12,'03-10'!$A$6:$L$29,9,FALSE),0)</f>
        <v>560000</v>
      </c>
      <c r="AK12" s="115">
        <f>IFERROR(VLOOKUP($A12,'10-10'!$A$6:$L$29,9,FALSE),0)</f>
        <v>0</v>
      </c>
      <c r="AL12" s="115">
        <f>IFERROR(VLOOKUP($A12,'12-10'!$A$6:$L$29,9,FALSE),0)</f>
        <v>100000</v>
      </c>
      <c r="AM12" s="115"/>
    </row>
    <row r="13" spans="1:39">
      <c r="A13" t="s">
        <v>18</v>
      </c>
      <c r="B13" s="1" t="s">
        <v>19</v>
      </c>
      <c r="C13" s="114">
        <f t="shared" si="0"/>
        <v>8570000</v>
      </c>
      <c r="D13" s="115">
        <f>IFERROR(VLOOKUP($A13,'24-03'!$A$6:$L$29,9,FALSE),0)</f>
        <v>100000</v>
      </c>
      <c r="E13" s="115">
        <f>IFERROR(VLOOKUP($A13,'28-03'!$A$6:$L$29,9,FALSE),0)</f>
        <v>0</v>
      </c>
      <c r="F13" s="115">
        <f>IFERROR(VLOOKUP($A13,'04-04'!$A$6:$L$29,9,FALSE),0)</f>
        <v>700000</v>
      </c>
      <c r="G13" s="115">
        <f>IFERROR(VLOOKUP($A13,'11-04'!$A$6:$L$29,9,FALSE),0)</f>
        <v>50000</v>
      </c>
      <c r="H13" s="115">
        <f>IFERROR(VLOOKUP($A13,'18-04'!$A$6:$L$29,9,FALSE),0)</f>
        <v>50000</v>
      </c>
      <c r="I13" s="115">
        <f>IFERROR(VLOOKUP($A13,'25-04'!$A$6:$L$29,9,FALSE),0)</f>
        <v>50000</v>
      </c>
      <c r="J13" s="115">
        <f>IFERROR(VLOOKUP($A13,'02-05'!$A$6:$L$29,9,FALSE),0)</f>
        <v>0</v>
      </c>
      <c r="K13" s="115">
        <f>IFERROR(VLOOKUP($A13,'09-05'!$A$6:$L$29,9,FALSE),0)</f>
        <v>0</v>
      </c>
      <c r="L13" s="115">
        <f>IFERROR(VLOOKUP($A13,'16-05'!$A$6:$L$29,9,FALSE),0)</f>
        <v>1120000</v>
      </c>
      <c r="M13" s="115">
        <f>IFERROR(VLOOKUP($A13,'23-05'!$A$6:$L$29,9,FALSE),0)</f>
        <v>360000</v>
      </c>
      <c r="N13" s="115">
        <f>IFERROR(VLOOKUP($A13,'30-05'!$A$6:$L$29,9,FALSE),0)</f>
        <v>0</v>
      </c>
      <c r="O13" s="115">
        <f>IFERROR(VLOOKUP($A13,'06-06'!$A$6:$L$29,9,FALSE),0)</f>
        <v>0</v>
      </c>
      <c r="P13" s="115">
        <f>IFERROR(VLOOKUP($A13,'13-06'!$A$6:$L$29,9,FALSE),0)</f>
        <v>50000</v>
      </c>
      <c r="Q13" s="115">
        <f>IFERROR(VLOOKUP($A13,'15-06A'!$A$6:$L$29,9,FALSE),0)</f>
        <v>150000</v>
      </c>
      <c r="R13" s="115">
        <f>IFERROR(VLOOKUP($A13,'15-06B'!$A$6:$L$29,9,FALSE),0)</f>
        <v>450000</v>
      </c>
      <c r="S13" s="115">
        <f>IFERROR(VLOOKUP($A13,'20-06'!$A$6:$L$29,9,FALSE),0)</f>
        <v>60000</v>
      </c>
      <c r="T13" s="115">
        <f>IFERROR(VLOOKUP($A13,'27-06'!$A$6:$L$29,9,FALSE),0)</f>
        <v>60000</v>
      </c>
      <c r="U13" s="115">
        <f>IFERROR(VLOOKUP($A13,'04-07'!$A$6:$L$29,9,FALSE),0)</f>
        <v>60000</v>
      </c>
      <c r="V13" s="115">
        <f>IFERROR(VLOOKUP($A13,'11-07'!$A$6:$L$29,9,FALSE),0)</f>
        <v>910000</v>
      </c>
      <c r="W13" s="115">
        <f>IFERROR(VLOOKUP($A13,'18-07'!$A$6:$L$29,9,FALSE),0)</f>
        <v>0</v>
      </c>
      <c r="X13" s="115">
        <f>IFERROR(VLOOKUP($A13,'25-07'!$A$6:$L$29,9,FALSE),0)</f>
        <v>960000</v>
      </c>
      <c r="Y13" s="115">
        <f>IFERROR(VLOOKUP($A13,'01-08'!$A$6:$L$29,9,FALSE),0)</f>
        <v>420000.00000000006</v>
      </c>
      <c r="Z13" s="115">
        <f>IFERROR(VLOOKUP($A13,'08-08'!$A$6:$L$29,9,FALSE),0)</f>
        <v>480000</v>
      </c>
      <c r="AA13" s="115">
        <f>IFERROR(VLOOKUP($A13,'15-08'!$A$6:$L$29,9,FALSE),0)</f>
        <v>1200000</v>
      </c>
      <c r="AB13" s="115">
        <f>IFERROR(VLOOKUP($A13,'22-08'!$A$6:$L$29,9,FALSE),0)</f>
        <v>540000</v>
      </c>
      <c r="AC13" s="115">
        <f>IFERROR(VLOOKUP($A13,'29-08'!$A$6:$L$29,9,FALSE),0)</f>
        <v>70000</v>
      </c>
      <c r="AD13" s="115">
        <f>IFERROR(VLOOKUP($A13,'31-08'!$A$6:$L$29,9,FALSE),0)</f>
        <v>0</v>
      </c>
      <c r="AE13" s="115">
        <f>IFERROR(VLOOKUP($A13,'01-09'!$A$6:$L$29,9,FALSE),0)</f>
        <v>0</v>
      </c>
      <c r="AF13" s="115">
        <f>IFERROR(VLOOKUP($A13,'05-09'!$A$6:$L$29,9,FALSE),0)</f>
        <v>0</v>
      </c>
      <c r="AG13" s="115">
        <f>IFERROR(VLOOKUP($A13,'12-09'!$A$6:$L$29,9,FALSE),0)</f>
        <v>0</v>
      </c>
      <c r="AH13" s="115">
        <f>IFERROR(VLOOKUP($A13,'19-09'!$A$6:$L$29,9,FALSE),0)</f>
        <v>0</v>
      </c>
      <c r="AI13" s="115">
        <f>IFERROR(VLOOKUP($A13,'26-09'!$A$6:$L$29,9,FALSE),0)</f>
        <v>140000</v>
      </c>
      <c r="AJ13" s="115">
        <f>IFERROR(VLOOKUP($A13,'03-10'!$A$6:$L$29,9,FALSE),0)</f>
        <v>0</v>
      </c>
      <c r="AK13" s="115">
        <f>IFERROR(VLOOKUP($A13,'10-10'!$A$6:$L$29,9,FALSE),0)</f>
        <v>490000.00000000006</v>
      </c>
      <c r="AL13" s="115">
        <f>IFERROR(VLOOKUP($A13,'12-10'!$A$6:$L$29,9,FALSE),0)</f>
        <v>100000</v>
      </c>
      <c r="AM13" s="115"/>
    </row>
    <row r="14" spans="1:39">
      <c r="A14" t="s">
        <v>32</v>
      </c>
      <c r="B14" s="1" t="s">
        <v>33</v>
      </c>
      <c r="C14" s="114">
        <f t="shared" si="0"/>
        <v>8450000</v>
      </c>
      <c r="D14" s="115">
        <f>IFERROR(VLOOKUP($A14,'24-03'!$A$6:$L$29,9,FALSE),0)</f>
        <v>250000</v>
      </c>
      <c r="E14" s="115">
        <f>IFERROR(VLOOKUP($A14,'28-03'!$A$6:$L$29,9,FALSE),0)</f>
        <v>0</v>
      </c>
      <c r="F14" s="115">
        <f>IFERROR(VLOOKUP($A14,'04-04'!$A$6:$L$29,9,FALSE),0)</f>
        <v>70000</v>
      </c>
      <c r="G14" s="115">
        <f>IFERROR(VLOOKUP($A14,'11-04'!$A$6:$L$29,9,FALSE),0)</f>
        <v>1000000</v>
      </c>
      <c r="H14" s="115">
        <f>IFERROR(VLOOKUP($A14,'18-04'!$A$6:$L$29,9,FALSE),0)</f>
        <v>50000</v>
      </c>
      <c r="I14" s="115">
        <f>IFERROR(VLOOKUP($A14,'25-04'!$A$6:$L$29,9,FALSE),0)</f>
        <v>50000</v>
      </c>
      <c r="J14" s="115">
        <f>IFERROR(VLOOKUP($A14,'02-05'!$A$6:$L$29,9,FALSE),0)</f>
        <v>650000</v>
      </c>
      <c r="K14" s="115">
        <f>IFERROR(VLOOKUP($A14,'09-05'!$A$6:$L$29,9,FALSE),0)</f>
        <v>50000</v>
      </c>
      <c r="L14" s="115">
        <f>IFERROR(VLOOKUP($A14,'16-05'!$A$6:$L$29,9,FALSE),0)</f>
        <v>70000</v>
      </c>
      <c r="M14" s="115">
        <f>IFERROR(VLOOKUP($A14,'23-05'!$A$6:$L$29,9,FALSE),0)</f>
        <v>480000</v>
      </c>
      <c r="N14" s="115">
        <f>IFERROR(VLOOKUP($A14,'30-05'!$A$6:$L$29,9,FALSE),0)</f>
        <v>600000</v>
      </c>
      <c r="O14" s="115">
        <f>IFERROR(VLOOKUP($A14,'06-06'!$A$6:$L$29,9,FALSE),0)</f>
        <v>350000</v>
      </c>
      <c r="P14" s="115">
        <f>IFERROR(VLOOKUP($A14,'13-06'!$A$6:$L$29,9,FALSE),0)</f>
        <v>50000</v>
      </c>
      <c r="Q14" s="115">
        <f>IFERROR(VLOOKUP($A14,'15-06A'!$A$6:$L$29,9,FALSE),0)</f>
        <v>50000</v>
      </c>
      <c r="R14" s="115">
        <f>IFERROR(VLOOKUP($A14,'15-06B'!$A$6:$L$29,9,FALSE),0)</f>
        <v>0</v>
      </c>
      <c r="S14" s="115">
        <f>IFERROR(VLOOKUP($A14,'20-06'!$A$6:$L$29,9,FALSE),0)</f>
        <v>0</v>
      </c>
      <c r="T14" s="115">
        <f>IFERROR(VLOOKUP($A14,'27-06'!$A$6:$L$29,9,FALSE),0)</f>
        <v>60000</v>
      </c>
      <c r="U14" s="115">
        <f>IFERROR(VLOOKUP($A14,'04-07'!$A$6:$L$29,9,FALSE),0)</f>
        <v>0</v>
      </c>
      <c r="V14" s="115">
        <f>IFERROR(VLOOKUP($A14,'11-07'!$A$6:$L$29,9,FALSE),0)</f>
        <v>0</v>
      </c>
      <c r="W14" s="115">
        <f>IFERROR(VLOOKUP($A14,'18-07'!$A$6:$L$29,9,FALSE),0)</f>
        <v>0</v>
      </c>
      <c r="X14" s="115">
        <f>IFERROR(VLOOKUP($A14,'25-07'!$A$6:$L$29,9,FALSE),0)</f>
        <v>60000</v>
      </c>
      <c r="Y14" s="115">
        <f>IFERROR(VLOOKUP($A14,'01-08'!$A$6:$L$29,9,FALSE),0)</f>
        <v>960000</v>
      </c>
      <c r="Z14" s="115">
        <f>IFERROR(VLOOKUP($A14,'08-08'!$A$6:$L$29,9,FALSE),0)</f>
        <v>300000</v>
      </c>
      <c r="AA14" s="115">
        <f>IFERROR(VLOOKUP($A14,'15-08'!$A$6:$L$29,9,FALSE),0)</f>
        <v>420000.00000000006</v>
      </c>
      <c r="AB14" s="115">
        <f>IFERROR(VLOOKUP($A14,'22-08'!$A$6:$L$29,9,FALSE),0)</f>
        <v>0</v>
      </c>
      <c r="AC14" s="115">
        <f>IFERROR(VLOOKUP($A14,'29-08'!$A$6:$L$29,9,FALSE),0)</f>
        <v>70000</v>
      </c>
      <c r="AD14" s="115">
        <f>IFERROR(VLOOKUP($A14,'31-08'!$A$6:$L$29,9,FALSE),0)</f>
        <v>0</v>
      </c>
      <c r="AE14" s="115">
        <f>IFERROR(VLOOKUP($A14,'01-09'!$A$6:$L$29,9,FALSE),0)</f>
        <v>0</v>
      </c>
      <c r="AF14" s="115">
        <f>IFERROR(VLOOKUP($A14,'05-09'!$A$6:$L$29,9,FALSE),0)</f>
        <v>490000.00000000006</v>
      </c>
      <c r="AG14" s="115">
        <f>IFERROR(VLOOKUP($A14,'12-09'!$A$6:$L$29,9,FALSE),0)</f>
        <v>700000</v>
      </c>
      <c r="AH14" s="115">
        <f>IFERROR(VLOOKUP($A14,'19-09'!$A$6:$L$29,9,FALSE),0)</f>
        <v>70000</v>
      </c>
      <c r="AI14" s="115">
        <f>IFERROR(VLOOKUP($A14,'26-09'!$A$6:$L$29,9,FALSE),0)</f>
        <v>0</v>
      </c>
      <c r="AJ14" s="115">
        <f>IFERROR(VLOOKUP($A14,'03-10'!$A$6:$L$29,9,FALSE),0)</f>
        <v>0</v>
      </c>
      <c r="AK14" s="115">
        <f>IFERROR(VLOOKUP($A14,'10-10'!$A$6:$L$29,9,FALSE),0)</f>
        <v>0</v>
      </c>
      <c r="AL14" s="115">
        <f>IFERROR(VLOOKUP($A14,'12-10'!$A$6:$L$29,9,FALSE),0)</f>
        <v>1600000</v>
      </c>
      <c r="AM14" s="115"/>
    </row>
    <row r="15" spans="1:39">
      <c r="A15" t="s">
        <v>38</v>
      </c>
      <c r="B15" s="1" t="s">
        <v>39</v>
      </c>
      <c r="C15" s="114">
        <f t="shared" si="0"/>
        <v>7370000</v>
      </c>
      <c r="D15" s="115">
        <f>IFERROR(VLOOKUP($A15,'24-03'!$A$6:$L$29,9,FALSE),0)</f>
        <v>300000</v>
      </c>
      <c r="E15" s="115">
        <f>IFERROR(VLOOKUP($A15,'28-03'!$A$6:$L$29,9,FALSE),0)</f>
        <v>350000.00000000006</v>
      </c>
      <c r="F15" s="115">
        <f>IFERROR(VLOOKUP($A15,'04-04'!$A$6:$L$29,9,FALSE),0)</f>
        <v>0</v>
      </c>
      <c r="G15" s="115">
        <f>IFERROR(VLOOKUP($A15,'11-04'!$A$6:$L$29,9,FALSE),0)</f>
        <v>50000</v>
      </c>
      <c r="H15" s="115">
        <f>IFERROR(VLOOKUP($A15,'18-04'!$A$6:$L$29,9,FALSE),0)</f>
        <v>100000</v>
      </c>
      <c r="I15" s="115">
        <f>IFERROR(VLOOKUP($A15,'25-04'!$A$6:$L$29,9,FALSE),0)</f>
        <v>700000</v>
      </c>
      <c r="J15" s="115">
        <f>IFERROR(VLOOKUP($A15,'02-05'!$A$6:$L$29,9,FALSE),0)</f>
        <v>400000</v>
      </c>
      <c r="K15" s="115">
        <f>IFERROR(VLOOKUP($A15,'09-05'!$A$6:$L$29,9,FALSE),0)</f>
        <v>50000</v>
      </c>
      <c r="L15" s="115">
        <f>IFERROR(VLOOKUP($A15,'16-05'!$A$6:$L$29,9,FALSE),0)</f>
        <v>70000</v>
      </c>
      <c r="M15" s="115">
        <f>IFERROR(VLOOKUP($A15,'23-05'!$A$6:$L$29,9,FALSE),0)</f>
        <v>0</v>
      </c>
      <c r="N15" s="115">
        <f>IFERROR(VLOOKUP($A15,'30-05'!$A$6:$L$29,9,FALSE),0)</f>
        <v>0</v>
      </c>
      <c r="O15" s="115">
        <f>IFERROR(VLOOKUP($A15,'06-06'!$A$6:$L$29,9,FALSE),0)</f>
        <v>0</v>
      </c>
      <c r="P15" s="115">
        <f>IFERROR(VLOOKUP($A15,'13-06'!$A$6:$L$29,9,FALSE),0)</f>
        <v>0</v>
      </c>
      <c r="Q15" s="115">
        <f>IFERROR(VLOOKUP($A15,'15-06A'!$A$6:$L$29,9,FALSE),0)</f>
        <v>0</v>
      </c>
      <c r="R15" s="115">
        <f>IFERROR(VLOOKUP($A15,'15-06B'!$A$6:$L$29,9,FALSE),0)</f>
        <v>0</v>
      </c>
      <c r="S15" s="115">
        <f>IFERROR(VLOOKUP($A15,'20-06'!$A$6:$L$29,9,FALSE),0)</f>
        <v>0</v>
      </c>
      <c r="T15" s="115">
        <f>IFERROR(VLOOKUP($A15,'27-06'!$A$6:$L$29,9,FALSE),0)</f>
        <v>0</v>
      </c>
      <c r="U15" s="115">
        <f>IFERROR(VLOOKUP($A15,'04-07'!$A$6:$L$29,9,FALSE),0)</f>
        <v>0</v>
      </c>
      <c r="V15" s="115">
        <f>IFERROR(VLOOKUP($A15,'11-07'!$A$6:$L$29,9,FALSE),0)</f>
        <v>0</v>
      </c>
      <c r="W15" s="115">
        <f>IFERROR(VLOOKUP($A15,'18-07'!$A$6:$L$29,9,FALSE),0)</f>
        <v>0</v>
      </c>
      <c r="X15" s="115">
        <f>IFERROR(VLOOKUP($A15,'25-07'!$A$6:$L$29,9,FALSE),0)</f>
        <v>0</v>
      </c>
      <c r="Y15" s="115">
        <f>IFERROR(VLOOKUP($A15,'01-08'!$A$6:$L$29,9,FALSE),0)</f>
        <v>0</v>
      </c>
      <c r="Z15" s="115">
        <f>IFERROR(VLOOKUP($A15,'08-08'!$A$6:$L$29,9,FALSE),0)</f>
        <v>1200000</v>
      </c>
      <c r="AA15" s="115">
        <f>IFERROR(VLOOKUP($A15,'15-08'!$A$6:$L$29,9,FALSE),0)</f>
        <v>0</v>
      </c>
      <c r="AB15" s="115">
        <f>IFERROR(VLOOKUP($A15,'22-08'!$A$6:$L$29,9,FALSE),0)</f>
        <v>300000</v>
      </c>
      <c r="AC15" s="115">
        <f>IFERROR(VLOOKUP($A15,'29-08'!$A$6:$L$29,9,FALSE),0)</f>
        <v>0</v>
      </c>
      <c r="AD15" s="115">
        <f>IFERROR(VLOOKUP($A15,'31-08'!$A$6:$L$29,9,FALSE),0)</f>
        <v>1000000</v>
      </c>
      <c r="AE15" s="115">
        <f>IFERROR(VLOOKUP($A15,'01-09'!$A$6:$L$29,9,FALSE),0)</f>
        <v>1000000</v>
      </c>
      <c r="AF15" s="115">
        <f>IFERROR(VLOOKUP($A15,'05-09'!$A$6:$L$29,9,FALSE),0)</f>
        <v>1120000</v>
      </c>
      <c r="AG15" s="115">
        <f>IFERROR(VLOOKUP($A15,'12-09'!$A$6:$L$29,9,FALSE),0)</f>
        <v>210000</v>
      </c>
      <c r="AH15" s="115">
        <f>IFERROR(VLOOKUP($A15,'19-09'!$A$6:$L$29,9,FALSE),0)</f>
        <v>0</v>
      </c>
      <c r="AI15" s="115">
        <f>IFERROR(VLOOKUP($A15,'26-09'!$A$6:$L$29,9,FALSE),0)</f>
        <v>70000</v>
      </c>
      <c r="AJ15" s="115">
        <f>IFERROR(VLOOKUP($A15,'03-10'!$A$6:$L$29,9,FALSE),0)</f>
        <v>350000</v>
      </c>
      <c r="AK15" s="115">
        <f>IFERROR(VLOOKUP($A15,'10-10'!$A$6:$L$29,9,FALSE),0)</f>
        <v>0</v>
      </c>
      <c r="AL15" s="115">
        <f>IFERROR(VLOOKUP($A15,'12-10'!$A$6:$L$29,9,FALSE),0)</f>
        <v>100000</v>
      </c>
      <c r="AM15" s="115"/>
    </row>
    <row r="16" spans="1:39">
      <c r="A16" t="s">
        <v>8</v>
      </c>
      <c r="B16" s="1" t="s">
        <v>9</v>
      </c>
      <c r="C16" s="114">
        <f t="shared" si="0"/>
        <v>7300000</v>
      </c>
      <c r="D16" s="115">
        <f>IFERROR(VLOOKUP($A16,'24-03'!$A$6:$L$29,9,FALSE),0)</f>
        <v>0</v>
      </c>
      <c r="E16" s="115">
        <f>IFERROR(VLOOKUP($A16,'28-03'!$A$6:$L$29,9,FALSE),0)</f>
        <v>0</v>
      </c>
      <c r="F16" s="115">
        <f>IFERROR(VLOOKUP($A16,'04-04'!$A$6:$L$29,9,FALSE),0)</f>
        <v>0</v>
      </c>
      <c r="G16" s="115">
        <f>IFERROR(VLOOKUP($A16,'11-04'!$A$6:$L$29,9,FALSE),0)</f>
        <v>0</v>
      </c>
      <c r="H16" s="115">
        <f>IFERROR(VLOOKUP($A16,'18-04'!$A$6:$L$29,9,FALSE),0)</f>
        <v>250000</v>
      </c>
      <c r="I16" s="115">
        <f>IFERROR(VLOOKUP($A16,'25-04'!$A$6:$L$29,9,FALSE),0)</f>
        <v>0</v>
      </c>
      <c r="J16" s="115">
        <f>IFERROR(VLOOKUP($A16,'02-05'!$A$6:$L$29,9,FALSE),0)</f>
        <v>0</v>
      </c>
      <c r="K16" s="115">
        <f>IFERROR(VLOOKUP($A16,'09-05'!$A$6:$L$29,9,FALSE),0)</f>
        <v>0</v>
      </c>
      <c r="L16" s="115">
        <f>IFERROR(VLOOKUP($A16,'16-05'!$A$6:$L$29,9,FALSE),0)</f>
        <v>70000</v>
      </c>
      <c r="M16" s="115">
        <f>IFERROR(VLOOKUP($A16,'23-05'!$A$6:$L$29,9,FALSE),0)</f>
        <v>0</v>
      </c>
      <c r="N16" s="115">
        <f>IFERROR(VLOOKUP($A16,'30-05'!$A$6:$L$29,9,FALSE),0)</f>
        <v>0</v>
      </c>
      <c r="O16" s="115">
        <f>IFERROR(VLOOKUP($A16,'06-06'!$A$6:$L$29,9,FALSE),0)</f>
        <v>0</v>
      </c>
      <c r="P16" s="115">
        <f>IFERROR(VLOOKUP($A16,'13-06'!$A$6:$L$29,9,FALSE),0)</f>
        <v>0</v>
      </c>
      <c r="Q16" s="115">
        <f>IFERROR(VLOOKUP($A16,'15-06A'!$A$6:$L$29,9,FALSE),0)</f>
        <v>50000</v>
      </c>
      <c r="R16" s="115">
        <f>IFERROR(VLOOKUP($A16,'15-06B'!$A$6:$L$29,9,FALSE),0)</f>
        <v>0</v>
      </c>
      <c r="S16" s="115">
        <f>IFERROR(VLOOKUP($A16,'20-06'!$A$6:$L$29,9,FALSE),0)</f>
        <v>600000</v>
      </c>
      <c r="T16" s="115">
        <f>IFERROR(VLOOKUP($A16,'27-06'!$A$6:$L$29,9,FALSE),0)</f>
        <v>600000</v>
      </c>
      <c r="U16" s="115">
        <f>IFERROR(VLOOKUP($A16,'04-07'!$A$6:$L$29,9,FALSE),0)</f>
        <v>0</v>
      </c>
      <c r="V16" s="115">
        <f>IFERROR(VLOOKUP($A16,'11-07'!$A$6:$L$29,9,FALSE),0)</f>
        <v>350000</v>
      </c>
      <c r="W16" s="115">
        <f>IFERROR(VLOOKUP($A16,'18-07'!$A$6:$L$29,9,FALSE),0)</f>
        <v>720000</v>
      </c>
      <c r="X16" s="115">
        <f>IFERROR(VLOOKUP($A16,'25-07'!$A$6:$L$29,9,FALSE),0)</f>
        <v>960000</v>
      </c>
      <c r="Y16" s="115">
        <f>IFERROR(VLOOKUP($A16,'01-08'!$A$6:$L$29,9,FALSE),0)</f>
        <v>60000</v>
      </c>
      <c r="Z16" s="115">
        <f>IFERROR(VLOOKUP($A16,'08-08'!$A$6:$L$29,9,FALSE),0)</f>
        <v>0</v>
      </c>
      <c r="AA16" s="115">
        <f>IFERROR(VLOOKUP($A16,'15-08'!$A$6:$L$29,9,FALSE),0)</f>
        <v>0</v>
      </c>
      <c r="AB16" s="115">
        <f>IFERROR(VLOOKUP($A16,'22-08'!$A$6:$L$29,9,FALSE),0)</f>
        <v>0</v>
      </c>
      <c r="AC16" s="115">
        <f>IFERROR(VLOOKUP($A16,'29-08'!$A$6:$L$29,9,FALSE),0)</f>
        <v>0</v>
      </c>
      <c r="AD16" s="115">
        <f>IFERROR(VLOOKUP($A16,'31-08'!$A$6:$L$29,9,FALSE),0)</f>
        <v>0</v>
      </c>
      <c r="AE16" s="115">
        <f>IFERROR(VLOOKUP($A16,'01-09'!$A$6:$L$29,9,FALSE),0)</f>
        <v>0</v>
      </c>
      <c r="AF16" s="115">
        <f>IFERROR(VLOOKUP($A16,'05-09'!$A$6:$L$29,9,FALSE),0)</f>
        <v>0</v>
      </c>
      <c r="AG16" s="115">
        <f>IFERROR(VLOOKUP($A16,'12-09'!$A$6:$L$29,9,FALSE),0)</f>
        <v>560000</v>
      </c>
      <c r="AH16" s="115">
        <f>IFERROR(VLOOKUP($A16,'19-09'!$A$6:$L$29,9,FALSE),0)</f>
        <v>70000</v>
      </c>
      <c r="AI16" s="115">
        <f>IFERROR(VLOOKUP($A16,'26-09'!$A$6:$L$29,9,FALSE),0)</f>
        <v>910000</v>
      </c>
      <c r="AJ16" s="115">
        <f>IFERROR(VLOOKUP($A16,'03-10'!$A$6:$L$29,9,FALSE),0)</f>
        <v>700000</v>
      </c>
      <c r="AK16" s="115">
        <f>IFERROR(VLOOKUP($A16,'10-10'!$A$6:$L$29,9,FALSE),0)</f>
        <v>0</v>
      </c>
      <c r="AL16" s="115">
        <f>IFERROR(VLOOKUP($A16,'12-10'!$A$6:$L$29,9,FALSE),0)</f>
        <v>1400000</v>
      </c>
      <c r="AM16" s="115"/>
    </row>
    <row r="17" spans="1:39">
      <c r="A17" t="s">
        <v>16</v>
      </c>
      <c r="B17" s="1" t="s">
        <v>17</v>
      </c>
      <c r="C17" s="114">
        <f t="shared" si="0"/>
        <v>6720000</v>
      </c>
      <c r="D17" s="115">
        <f>IFERROR(VLOOKUP($A17,'24-03'!$A$6:$L$29,9,FALSE),0)</f>
        <v>0</v>
      </c>
      <c r="E17" s="115">
        <f>IFERROR(VLOOKUP($A17,'28-03'!$A$6:$L$29,9,FALSE),0)</f>
        <v>0</v>
      </c>
      <c r="F17" s="115">
        <f>IFERROR(VLOOKUP($A17,'04-04'!$A$6:$L$29,9,FALSE),0)</f>
        <v>420000</v>
      </c>
      <c r="G17" s="115">
        <f>IFERROR(VLOOKUP($A17,'11-04'!$A$6:$L$29,9,FALSE),0)</f>
        <v>0</v>
      </c>
      <c r="H17" s="115">
        <f>IFERROR(VLOOKUP($A17,'18-04'!$A$6:$L$29,9,FALSE),0)</f>
        <v>0</v>
      </c>
      <c r="I17" s="115">
        <f>IFERROR(VLOOKUP($A17,'25-04'!$A$6:$L$29,9,FALSE),0)</f>
        <v>50000</v>
      </c>
      <c r="J17" s="115">
        <f>IFERROR(VLOOKUP($A17,'02-05'!$A$6:$L$29,9,FALSE),0)</f>
        <v>400000</v>
      </c>
      <c r="K17" s="115">
        <f>IFERROR(VLOOKUP($A17,'09-05'!$A$6:$L$29,9,FALSE),0)</f>
        <v>500000</v>
      </c>
      <c r="L17" s="115">
        <f>IFERROR(VLOOKUP($A17,'16-05'!$A$6:$L$29,9,FALSE),0)</f>
        <v>210000</v>
      </c>
      <c r="M17" s="115">
        <f>IFERROR(VLOOKUP($A17,'23-05'!$A$6:$L$29,9,FALSE),0)</f>
        <v>0</v>
      </c>
      <c r="N17" s="115">
        <f>IFERROR(VLOOKUP($A17,'30-05'!$A$6:$L$29,9,FALSE),0)</f>
        <v>120000</v>
      </c>
      <c r="O17" s="115">
        <f>IFERROR(VLOOKUP($A17,'06-06'!$A$6:$L$29,9,FALSE),0)</f>
        <v>210000</v>
      </c>
      <c r="P17" s="115">
        <f>IFERROR(VLOOKUP($A17,'13-06'!$A$6:$L$29,9,FALSE),0)</f>
        <v>500000</v>
      </c>
      <c r="Q17" s="115">
        <f>IFERROR(VLOOKUP($A17,'15-06A'!$A$6:$L$29,9,FALSE),0)</f>
        <v>50000</v>
      </c>
      <c r="R17" s="115">
        <f>IFERROR(VLOOKUP($A17,'15-06B'!$A$6:$L$29,9,FALSE),0)</f>
        <v>0</v>
      </c>
      <c r="S17" s="115">
        <f>IFERROR(VLOOKUP($A17,'20-06'!$A$6:$L$29,9,FALSE),0)</f>
        <v>0</v>
      </c>
      <c r="T17" s="115">
        <f>IFERROR(VLOOKUP($A17,'27-06'!$A$6:$L$29,9,FALSE),0)</f>
        <v>120000</v>
      </c>
      <c r="U17" s="115">
        <f>IFERROR(VLOOKUP($A17,'04-07'!$A$6:$L$29,9,FALSE),0)</f>
        <v>360000</v>
      </c>
      <c r="V17" s="115">
        <f>IFERROR(VLOOKUP($A17,'11-07'!$A$6:$L$29,9,FALSE),0)</f>
        <v>0</v>
      </c>
      <c r="W17" s="115">
        <f>IFERROR(VLOOKUP($A17,'18-07'!$A$6:$L$29,9,FALSE),0)</f>
        <v>1200000</v>
      </c>
      <c r="X17" s="115">
        <f>IFERROR(VLOOKUP($A17,'25-07'!$A$6:$L$29,9,FALSE),0)</f>
        <v>180000</v>
      </c>
      <c r="Y17" s="115">
        <f>IFERROR(VLOOKUP($A17,'01-08'!$A$6:$L$29,9,FALSE),0)</f>
        <v>780000</v>
      </c>
      <c r="Z17" s="115">
        <f>IFERROR(VLOOKUP($A17,'08-08'!$A$6:$L$29,9,FALSE),0)</f>
        <v>60000</v>
      </c>
      <c r="AA17" s="115">
        <f>IFERROR(VLOOKUP($A17,'15-08'!$A$6:$L$29,9,FALSE),0)</f>
        <v>300000</v>
      </c>
      <c r="AB17" s="115">
        <f>IFERROR(VLOOKUP($A17,'22-08'!$A$6:$L$29,9,FALSE),0)</f>
        <v>0</v>
      </c>
      <c r="AC17" s="115">
        <f>IFERROR(VLOOKUP($A17,'29-08'!$A$6:$L$29,9,FALSE),0)</f>
        <v>0</v>
      </c>
      <c r="AD17" s="115">
        <f>IFERROR(VLOOKUP($A17,'31-08'!$A$6:$L$29,9,FALSE),0)</f>
        <v>0</v>
      </c>
      <c r="AE17" s="115">
        <f>IFERROR(VLOOKUP($A17,'01-09'!$A$6:$L$29,9,FALSE),0)</f>
        <v>0</v>
      </c>
      <c r="AF17" s="115">
        <f>IFERROR(VLOOKUP($A17,'05-09'!$A$6:$L$29,9,FALSE),0)</f>
        <v>0</v>
      </c>
      <c r="AG17" s="115">
        <f>IFERROR(VLOOKUP($A17,'12-09'!$A$6:$L$29,9,FALSE),0)</f>
        <v>0</v>
      </c>
      <c r="AH17" s="115">
        <f>IFERROR(VLOOKUP($A17,'19-09'!$A$6:$L$29,9,FALSE),0)</f>
        <v>70000</v>
      </c>
      <c r="AI17" s="115">
        <f>IFERROR(VLOOKUP($A17,'26-09'!$A$6:$L$29,9,FALSE),0)</f>
        <v>0</v>
      </c>
      <c r="AJ17" s="115">
        <f>IFERROR(VLOOKUP($A17,'03-10'!$A$6:$L$29,9,FALSE),0)</f>
        <v>1120000</v>
      </c>
      <c r="AK17" s="115">
        <f>IFERROR(VLOOKUP($A17,'10-10'!$A$6:$L$29,9,FALSE),0)</f>
        <v>70000</v>
      </c>
      <c r="AL17" s="115">
        <f>IFERROR(VLOOKUP($A17,'12-10'!$A$6:$L$29,9,FALSE),0)</f>
        <v>0</v>
      </c>
      <c r="AM17" s="115"/>
    </row>
    <row r="18" spans="1:39">
      <c r="A18" t="s">
        <v>40</v>
      </c>
      <c r="B18" s="1" t="s">
        <v>41</v>
      </c>
      <c r="C18" s="114">
        <f t="shared" si="0"/>
        <v>6635000</v>
      </c>
      <c r="D18" s="115">
        <f>IFERROR(VLOOKUP($A18,'24-03'!$A$6:$L$29,9,FALSE),0)</f>
        <v>0</v>
      </c>
      <c r="E18" s="115">
        <f>IFERROR(VLOOKUP($A18,'28-03'!$A$6:$L$29,9,FALSE),0)</f>
        <v>300000</v>
      </c>
      <c r="F18" s="115">
        <f>IFERROR(VLOOKUP($A18,'04-04'!$A$6:$L$29,9,FALSE),0)</f>
        <v>1400000</v>
      </c>
      <c r="G18" s="115">
        <f>IFERROR(VLOOKUP($A18,'11-04'!$A$6:$L$29,9,FALSE),0)</f>
        <v>50000</v>
      </c>
      <c r="H18" s="115">
        <f>IFERROR(VLOOKUP($A18,'18-04'!$A$6:$L$29,9,FALSE),0)</f>
        <v>500000</v>
      </c>
      <c r="I18" s="115">
        <f>IFERROR(VLOOKUP($A18,'25-04'!$A$6:$L$29,9,FALSE),0)</f>
        <v>350000.00000000006</v>
      </c>
      <c r="J18" s="115">
        <f>IFERROR(VLOOKUP($A18,'02-05'!$A$6:$L$29,9,FALSE),0)</f>
        <v>300000</v>
      </c>
      <c r="K18" s="115">
        <f>IFERROR(VLOOKUP($A18,'09-05'!$A$6:$L$29,9,FALSE),0)</f>
        <v>1000000</v>
      </c>
      <c r="L18" s="115">
        <f>IFERROR(VLOOKUP($A18,'16-05'!$A$6:$L$29,9,FALSE),0)</f>
        <v>70000</v>
      </c>
      <c r="M18" s="115">
        <f>IFERROR(VLOOKUP($A18,'23-05'!$A$6:$L$29,9,FALSE),0)</f>
        <v>0</v>
      </c>
      <c r="N18" s="115">
        <f>IFERROR(VLOOKUP($A18,'30-05'!$A$6:$L$29,9,FALSE),0)</f>
        <v>120000</v>
      </c>
      <c r="O18" s="115">
        <f>IFERROR(VLOOKUP($A18,'06-06'!$A$6:$L$29,9,FALSE),0)</f>
        <v>0</v>
      </c>
      <c r="P18" s="115">
        <f>IFERROR(VLOOKUP($A18,'13-06'!$A$6:$L$29,9,FALSE),0)</f>
        <v>50000</v>
      </c>
      <c r="Q18" s="115">
        <f>IFERROR(VLOOKUP($A18,'15-06A'!$A$6:$L$29,9,FALSE),0)</f>
        <v>325000</v>
      </c>
      <c r="R18" s="115">
        <f>IFERROR(VLOOKUP($A18,'15-06B'!$A$6:$L$29,9,FALSE),0)</f>
        <v>500000</v>
      </c>
      <c r="S18" s="115">
        <f>IFERROR(VLOOKUP($A18,'20-06'!$A$6:$L$29,9,FALSE),0)</f>
        <v>0</v>
      </c>
      <c r="T18" s="115">
        <f>IFERROR(VLOOKUP($A18,'27-06'!$A$6:$L$29,9,FALSE),0)</f>
        <v>0</v>
      </c>
      <c r="U18" s="115">
        <f>IFERROR(VLOOKUP($A18,'04-07'!$A$6:$L$29,9,FALSE),0)</f>
        <v>0</v>
      </c>
      <c r="V18" s="115">
        <f>IFERROR(VLOOKUP($A18,'11-07'!$A$6:$L$29,9,FALSE),0)</f>
        <v>70000</v>
      </c>
      <c r="W18" s="115">
        <f>IFERROR(VLOOKUP($A18,'18-07'!$A$6:$L$29,9,FALSE),0)</f>
        <v>0</v>
      </c>
      <c r="X18" s="115">
        <f>IFERROR(VLOOKUP($A18,'25-07'!$A$6:$L$29,9,FALSE),0)</f>
        <v>0</v>
      </c>
      <c r="Y18" s="115">
        <f>IFERROR(VLOOKUP($A18,'01-08'!$A$6:$L$29,9,FALSE),0)</f>
        <v>0</v>
      </c>
      <c r="Z18" s="115">
        <f>IFERROR(VLOOKUP($A18,'08-08'!$A$6:$L$29,9,FALSE),0)</f>
        <v>0</v>
      </c>
      <c r="AA18" s="115">
        <f>IFERROR(VLOOKUP($A18,'15-08'!$A$6:$L$29,9,FALSE),0)</f>
        <v>0</v>
      </c>
      <c r="AB18" s="115">
        <f>IFERROR(VLOOKUP($A18,'22-08'!$A$6:$L$29,9,FALSE),0)</f>
        <v>0</v>
      </c>
      <c r="AC18" s="115">
        <f>IFERROR(VLOOKUP($A18,'29-08'!$A$6:$L$29,9,FALSE),0)</f>
        <v>0</v>
      </c>
      <c r="AD18" s="115">
        <f>IFERROR(VLOOKUP($A18,'31-08'!$A$6:$L$29,9,FALSE),0)</f>
        <v>150000</v>
      </c>
      <c r="AE18" s="115">
        <f>IFERROR(VLOOKUP($A18,'01-09'!$A$6:$L$29,9,FALSE),0)</f>
        <v>50000</v>
      </c>
      <c r="AF18" s="115">
        <f>IFERROR(VLOOKUP($A18,'05-09'!$A$6:$L$29,9,FALSE),0)</f>
        <v>0</v>
      </c>
      <c r="AG18" s="115">
        <f>IFERROR(VLOOKUP($A18,'12-09'!$A$6:$L$29,9,FALSE),0)</f>
        <v>0</v>
      </c>
      <c r="AH18" s="115">
        <f>IFERROR(VLOOKUP($A18,'19-09'!$A$6:$L$29,9,FALSE),0)</f>
        <v>0</v>
      </c>
      <c r="AI18" s="115">
        <f>IFERROR(VLOOKUP($A18,'26-09'!$A$6:$L$29,9,FALSE),0)</f>
        <v>0</v>
      </c>
      <c r="AJ18" s="115">
        <f>IFERROR(VLOOKUP($A18,'03-10'!$A$6:$L$29,9,FALSE),0)</f>
        <v>0</v>
      </c>
      <c r="AK18" s="115">
        <f>IFERROR(VLOOKUP($A18,'10-10'!$A$6:$L$29,9,FALSE),0)</f>
        <v>0</v>
      </c>
      <c r="AL18" s="115">
        <f>IFERROR(VLOOKUP($A18,'12-10'!$A$6:$L$29,9,FALSE),0)</f>
        <v>1400000</v>
      </c>
      <c r="AM18" s="115"/>
    </row>
    <row r="19" spans="1:39">
      <c r="A19" t="s">
        <v>42</v>
      </c>
      <c r="B19" s="1" t="s">
        <v>43</v>
      </c>
      <c r="C19" s="114">
        <f t="shared" si="0"/>
        <v>6390000</v>
      </c>
      <c r="D19" s="115">
        <f>IFERROR(VLOOKUP($A19,'24-03'!$A$6:$L$29,9,FALSE),0)</f>
        <v>0</v>
      </c>
      <c r="E19" s="115">
        <f>IFERROR(VLOOKUP($A19,'28-03'!$A$6:$L$29,9,FALSE),0)</f>
        <v>0</v>
      </c>
      <c r="F19" s="115">
        <f>IFERROR(VLOOKUP($A19,'04-04'!$A$6:$L$29,9,FALSE),0)</f>
        <v>0</v>
      </c>
      <c r="G19" s="115">
        <f>IFERROR(VLOOKUP($A19,'11-04'!$A$6:$L$29,9,FALSE),0)</f>
        <v>50000</v>
      </c>
      <c r="H19" s="115">
        <f>IFERROR(VLOOKUP($A19,'18-04'!$A$6:$L$29,9,FALSE),0)</f>
        <v>0</v>
      </c>
      <c r="I19" s="115">
        <f>IFERROR(VLOOKUP($A19,'25-04'!$A$6:$L$29,9,FALSE),0)</f>
        <v>0</v>
      </c>
      <c r="J19" s="115">
        <f>IFERROR(VLOOKUP($A19,'02-05'!$A$6:$L$29,9,FALSE),0)</f>
        <v>50000</v>
      </c>
      <c r="K19" s="115">
        <f>IFERROR(VLOOKUP($A19,'09-05'!$A$6:$L$29,9,FALSE),0)</f>
        <v>100000</v>
      </c>
      <c r="L19" s="115">
        <f>IFERROR(VLOOKUP($A19,'16-05'!$A$6:$L$29,9,FALSE),0)</f>
        <v>560000</v>
      </c>
      <c r="M19" s="115">
        <f>IFERROR(VLOOKUP($A19,'23-05'!$A$6:$L$29,9,FALSE),0)</f>
        <v>600000</v>
      </c>
      <c r="N19" s="115">
        <f>IFERROR(VLOOKUP($A19,'30-05'!$A$6:$L$29,9,FALSE),0)</f>
        <v>0</v>
      </c>
      <c r="O19" s="115">
        <f>IFERROR(VLOOKUP($A19,'06-06'!$A$6:$L$29,9,FALSE),0)</f>
        <v>0</v>
      </c>
      <c r="P19" s="115">
        <f>IFERROR(VLOOKUP($A19,'13-06'!$A$6:$L$29,9,FALSE),0)</f>
        <v>0</v>
      </c>
      <c r="Q19" s="115">
        <f>IFERROR(VLOOKUP($A19,'15-06A'!$A$6:$L$29,9,FALSE),0)</f>
        <v>0</v>
      </c>
      <c r="R19" s="115">
        <f>IFERROR(VLOOKUP($A19,'15-06B'!$A$6:$L$29,9,FALSE),0)</f>
        <v>0</v>
      </c>
      <c r="S19" s="115">
        <f>IFERROR(VLOOKUP($A19,'20-06'!$A$6:$L$29,9,FALSE),0)</f>
        <v>0</v>
      </c>
      <c r="T19" s="115">
        <f>IFERROR(VLOOKUP($A19,'27-06'!$A$6:$L$29,9,FALSE),0)</f>
        <v>1200000</v>
      </c>
      <c r="U19" s="115">
        <f>IFERROR(VLOOKUP($A19,'04-07'!$A$6:$L$29,9,FALSE),0)</f>
        <v>120000</v>
      </c>
      <c r="V19" s="115">
        <f>IFERROR(VLOOKUP($A19,'11-07'!$A$6:$L$29,9,FALSE),0)</f>
        <v>0</v>
      </c>
      <c r="W19" s="115">
        <f>IFERROR(VLOOKUP($A19,'18-07'!$A$6:$L$29,9,FALSE),0)</f>
        <v>300000</v>
      </c>
      <c r="X19" s="115">
        <f>IFERROR(VLOOKUP($A19,'25-07'!$A$6:$L$29,9,FALSE),0)</f>
        <v>480000</v>
      </c>
      <c r="Y19" s="115">
        <f>IFERROR(VLOOKUP($A19,'01-08'!$A$6:$L$29,9,FALSE),0)</f>
        <v>60000</v>
      </c>
      <c r="Z19" s="115">
        <f>IFERROR(VLOOKUP($A19,'08-08'!$A$6:$L$29,9,FALSE),0)</f>
        <v>120000</v>
      </c>
      <c r="AA19" s="115">
        <f>IFERROR(VLOOKUP($A19,'15-08'!$A$6:$L$29,9,FALSE),0)</f>
        <v>0</v>
      </c>
      <c r="AB19" s="115">
        <f>IFERROR(VLOOKUP($A19,'22-08'!$A$6:$L$29,9,FALSE),0)</f>
        <v>0</v>
      </c>
      <c r="AC19" s="115">
        <f>IFERROR(VLOOKUP($A19,'29-08'!$A$6:$L$29,9,FALSE),0)</f>
        <v>420000</v>
      </c>
      <c r="AD19" s="115">
        <f>IFERROR(VLOOKUP($A19,'31-08'!$A$6:$L$29,9,FALSE),0)</f>
        <v>800000</v>
      </c>
      <c r="AE19" s="115">
        <f>IFERROR(VLOOKUP($A19,'01-09'!$A$6:$L$29,9,FALSE),0)</f>
        <v>650000</v>
      </c>
      <c r="AF19" s="115">
        <f>IFERROR(VLOOKUP($A19,'05-09'!$A$6:$L$29,9,FALSE),0)</f>
        <v>0</v>
      </c>
      <c r="AG19" s="115">
        <f>IFERROR(VLOOKUP($A19,'12-09'!$A$6:$L$29,9,FALSE),0)</f>
        <v>70000</v>
      </c>
      <c r="AH19" s="115">
        <f>IFERROR(VLOOKUP($A19,'19-09'!$A$6:$L$29,9,FALSE),0)</f>
        <v>70000</v>
      </c>
      <c r="AI19" s="115">
        <f>IFERROR(VLOOKUP($A19,'26-09'!$A$6:$L$29,9,FALSE),0)</f>
        <v>0</v>
      </c>
      <c r="AJ19" s="115">
        <f>IFERROR(VLOOKUP($A19,'03-10'!$A$6:$L$29,9,FALSE),0)</f>
        <v>0</v>
      </c>
      <c r="AK19" s="115">
        <f>IFERROR(VLOOKUP($A19,'10-10'!$A$6:$L$29,9,FALSE),0)</f>
        <v>140000</v>
      </c>
      <c r="AL19" s="115">
        <f>IFERROR(VLOOKUP($A19,'12-10'!$A$6:$L$29,9,FALSE),0)</f>
        <v>600000</v>
      </c>
      <c r="AM19" s="115"/>
    </row>
    <row r="20" spans="1:39">
      <c r="A20" t="s">
        <v>44</v>
      </c>
      <c r="B20" s="1" t="s">
        <v>45</v>
      </c>
      <c r="C20" s="114">
        <f t="shared" si="0"/>
        <v>5560000</v>
      </c>
      <c r="D20" s="115">
        <f>IFERROR(VLOOKUP($A20,'24-03'!$A$6:$L$29,9,FALSE),0)</f>
        <v>0</v>
      </c>
      <c r="E20" s="115">
        <f>IFERROR(VLOOKUP($A20,'28-03'!$A$6:$L$29,9,FALSE),0)</f>
        <v>0</v>
      </c>
      <c r="F20" s="115">
        <f>IFERROR(VLOOKUP($A20,'04-04'!$A$6:$L$29,9,FALSE),0)</f>
        <v>910000</v>
      </c>
      <c r="G20" s="115">
        <f>IFERROR(VLOOKUP($A20,'11-04'!$A$6:$L$29,9,FALSE),0)</f>
        <v>50000</v>
      </c>
      <c r="H20" s="115">
        <f>IFERROR(VLOOKUP($A20,'18-04'!$A$6:$L$29,9,FALSE),0)</f>
        <v>0</v>
      </c>
      <c r="I20" s="115">
        <f>IFERROR(VLOOKUP($A20,'25-04'!$A$6:$L$29,9,FALSE),0)</f>
        <v>0</v>
      </c>
      <c r="J20" s="115">
        <f>IFERROR(VLOOKUP($A20,'02-05'!$A$6:$L$29,9,FALSE),0)</f>
        <v>250000</v>
      </c>
      <c r="K20" s="115">
        <f>IFERROR(VLOOKUP($A20,'09-05'!$A$6:$L$29,9,FALSE),0)</f>
        <v>0</v>
      </c>
      <c r="L20" s="115">
        <f>IFERROR(VLOOKUP($A20,'16-05'!$A$6:$L$29,9,FALSE),0)</f>
        <v>0</v>
      </c>
      <c r="M20" s="115">
        <f>IFERROR(VLOOKUP($A20,'23-05'!$A$6:$L$29,9,FALSE),0)</f>
        <v>0</v>
      </c>
      <c r="N20" s="115">
        <f>IFERROR(VLOOKUP($A20,'30-05'!$A$6:$L$29,9,FALSE),0)</f>
        <v>0</v>
      </c>
      <c r="O20" s="115">
        <f>IFERROR(VLOOKUP($A20,'06-06'!$A$6:$L$29,9,FALSE),0)</f>
        <v>0</v>
      </c>
      <c r="P20" s="115">
        <f>IFERROR(VLOOKUP($A20,'13-06'!$A$6:$L$29,9,FALSE),0)</f>
        <v>50000</v>
      </c>
      <c r="Q20" s="115">
        <f>IFERROR(VLOOKUP($A20,'15-06A'!$A$6:$L$29,9,FALSE),0)</f>
        <v>0</v>
      </c>
      <c r="R20" s="115">
        <f>IFERROR(VLOOKUP($A20,'15-06B'!$A$6:$L$29,9,FALSE),0)</f>
        <v>0</v>
      </c>
      <c r="S20" s="115">
        <f>IFERROR(VLOOKUP($A20,'20-06'!$A$6:$L$29,9,FALSE),0)</f>
        <v>0</v>
      </c>
      <c r="T20" s="115">
        <f>IFERROR(VLOOKUP($A20,'27-06'!$A$6:$L$29,9,FALSE),0)</f>
        <v>0</v>
      </c>
      <c r="U20" s="115">
        <f>IFERROR(VLOOKUP($A20,'04-07'!$A$6:$L$29,9,FALSE),0)</f>
        <v>0</v>
      </c>
      <c r="V20" s="115">
        <f>IFERROR(VLOOKUP($A20,'11-07'!$A$6:$L$29,9,FALSE),0)</f>
        <v>490000.00000000006</v>
      </c>
      <c r="W20" s="115">
        <f>IFERROR(VLOOKUP($A20,'18-07'!$A$6:$L$29,9,FALSE),0)</f>
        <v>0</v>
      </c>
      <c r="X20" s="115">
        <f>IFERROR(VLOOKUP($A20,'25-07'!$A$6:$L$29,9,FALSE),0)</f>
        <v>0</v>
      </c>
      <c r="Y20" s="115">
        <f>IFERROR(VLOOKUP($A20,'01-08'!$A$6:$L$29,9,FALSE),0)</f>
        <v>60000</v>
      </c>
      <c r="Z20" s="115">
        <f>IFERROR(VLOOKUP($A20,'08-08'!$A$6:$L$29,9,FALSE),0)</f>
        <v>0</v>
      </c>
      <c r="AA20" s="115">
        <f>IFERROR(VLOOKUP($A20,'15-08'!$A$6:$L$29,9,FALSE),0)</f>
        <v>0</v>
      </c>
      <c r="AB20" s="115">
        <f>IFERROR(VLOOKUP($A20,'22-08'!$A$6:$L$29,9,FALSE),0)</f>
        <v>0</v>
      </c>
      <c r="AC20" s="115">
        <f>IFERROR(VLOOKUP($A20,'29-08'!$A$6:$L$29,9,FALSE),0)</f>
        <v>1400000</v>
      </c>
      <c r="AD20" s="115">
        <f>IFERROR(VLOOKUP($A20,'31-08'!$A$6:$L$29,9,FALSE),0)</f>
        <v>500000</v>
      </c>
      <c r="AE20" s="115">
        <f>IFERROR(VLOOKUP($A20,'01-09'!$A$6:$L$29,9,FALSE),0)</f>
        <v>350000.00000000006</v>
      </c>
      <c r="AF20" s="115">
        <f>IFERROR(VLOOKUP($A20,'05-09'!$A$6:$L$29,9,FALSE),0)</f>
        <v>0</v>
      </c>
      <c r="AG20" s="115">
        <f>IFERROR(VLOOKUP($A20,'12-09'!$A$6:$L$29,9,FALSE),0)</f>
        <v>1400000</v>
      </c>
      <c r="AH20" s="115">
        <f>IFERROR(VLOOKUP($A20,'19-09'!$A$6:$L$29,9,FALSE),0)</f>
        <v>0</v>
      </c>
      <c r="AI20" s="115">
        <f>IFERROR(VLOOKUP($A20,'26-09'!$A$6:$L$29,9,FALSE),0)</f>
        <v>0</v>
      </c>
      <c r="AJ20" s="115">
        <f>IFERROR(VLOOKUP($A20,'03-10'!$A$6:$L$29,9,FALSE),0)</f>
        <v>0</v>
      </c>
      <c r="AK20" s="115">
        <f>IFERROR(VLOOKUP($A20,'10-10'!$A$6:$L$29,9,FALSE),0)</f>
        <v>0</v>
      </c>
      <c r="AL20" s="115">
        <f>IFERROR(VLOOKUP($A20,'12-10'!$A$6:$L$29,9,FALSE),0)</f>
        <v>100000</v>
      </c>
      <c r="AM20" s="115"/>
    </row>
    <row r="21" spans="1:39">
      <c r="A21" t="s">
        <v>12</v>
      </c>
      <c r="B21" s="1" t="s">
        <v>13</v>
      </c>
      <c r="C21" s="114">
        <f t="shared" si="0"/>
        <v>5190000</v>
      </c>
      <c r="D21" s="115">
        <f>IFERROR(VLOOKUP($A21,'24-03'!$A$6:$L$29,9,FALSE),0)</f>
        <v>0</v>
      </c>
      <c r="E21" s="115">
        <f>IFERROR(VLOOKUP($A21,'28-03'!$A$6:$L$29,9,FALSE),0)</f>
        <v>0</v>
      </c>
      <c r="F21" s="115">
        <f>IFERROR(VLOOKUP($A21,'04-04'!$A$6:$L$29,9,FALSE),0)</f>
        <v>70000</v>
      </c>
      <c r="G21" s="115">
        <f>IFERROR(VLOOKUP($A21,'11-04'!$A$6:$L$29,9,FALSE),0)</f>
        <v>250000</v>
      </c>
      <c r="H21" s="115">
        <f>IFERROR(VLOOKUP($A21,'18-04'!$A$6:$L$29,9,FALSE),0)</f>
        <v>50000</v>
      </c>
      <c r="I21" s="115">
        <f>IFERROR(VLOOKUP($A21,'25-04'!$A$6:$L$29,9,FALSE),0)</f>
        <v>100000</v>
      </c>
      <c r="J21" s="115">
        <f>IFERROR(VLOOKUP($A21,'02-05'!$A$6:$L$29,9,FALSE),0)</f>
        <v>50000</v>
      </c>
      <c r="K21" s="115">
        <f>IFERROR(VLOOKUP($A21,'09-05'!$A$6:$L$29,9,FALSE),0)</f>
        <v>150000</v>
      </c>
      <c r="L21" s="115">
        <f>IFERROR(VLOOKUP($A21,'16-05'!$A$6:$L$29,9,FALSE),0)</f>
        <v>70000</v>
      </c>
      <c r="M21" s="115">
        <f>IFERROR(VLOOKUP($A21,'23-05'!$A$6:$L$29,9,FALSE),0)</f>
        <v>60000</v>
      </c>
      <c r="N21" s="115">
        <f>IFERROR(VLOOKUP($A21,'30-05'!$A$6:$L$29,9,FALSE),0)</f>
        <v>0</v>
      </c>
      <c r="O21" s="115">
        <f>IFERROR(VLOOKUP($A21,'06-06'!$A$6:$L$29,9,FALSE),0)</f>
        <v>0</v>
      </c>
      <c r="P21" s="115">
        <f>IFERROR(VLOOKUP($A21,'13-06'!$A$6:$L$29,9,FALSE),0)</f>
        <v>300000</v>
      </c>
      <c r="Q21" s="115">
        <f>IFERROR(VLOOKUP($A21,'15-06A'!$A$6:$L$29,9,FALSE),0)</f>
        <v>50000</v>
      </c>
      <c r="R21" s="115">
        <f>IFERROR(VLOOKUP($A21,'15-06B'!$A$6:$L$29,9,FALSE),0)</f>
        <v>0</v>
      </c>
      <c r="S21" s="115">
        <f>IFERROR(VLOOKUP($A21,'20-06'!$A$6:$L$29,9,FALSE),0)</f>
        <v>180000</v>
      </c>
      <c r="T21" s="115">
        <f>IFERROR(VLOOKUP($A21,'27-06'!$A$6:$L$29,9,FALSE),0)</f>
        <v>60000</v>
      </c>
      <c r="U21" s="115">
        <f>IFERROR(VLOOKUP($A21,'04-07'!$A$6:$L$29,9,FALSE),0)</f>
        <v>300000</v>
      </c>
      <c r="V21" s="115">
        <f>IFERROR(VLOOKUP($A21,'11-07'!$A$6:$L$29,9,FALSE),0)</f>
        <v>700000</v>
      </c>
      <c r="W21" s="115">
        <f>IFERROR(VLOOKUP($A21,'18-07'!$A$6:$L$29,9,FALSE),0)</f>
        <v>0</v>
      </c>
      <c r="X21" s="115">
        <f>IFERROR(VLOOKUP($A21,'25-07'!$A$6:$L$29,9,FALSE),0)</f>
        <v>0</v>
      </c>
      <c r="Y21" s="115">
        <f>IFERROR(VLOOKUP($A21,'01-08'!$A$6:$L$29,9,FALSE),0)</f>
        <v>300000</v>
      </c>
      <c r="Z21" s="115">
        <f>IFERROR(VLOOKUP($A21,'08-08'!$A$6:$L$29,9,FALSE),0)</f>
        <v>60000</v>
      </c>
      <c r="AA21" s="115">
        <f>IFERROR(VLOOKUP($A21,'15-08'!$A$6:$L$29,9,FALSE),0)</f>
        <v>360000</v>
      </c>
      <c r="AB21" s="115">
        <f>IFERROR(VLOOKUP($A21,'22-08'!$A$6:$L$29,9,FALSE),0)</f>
        <v>0</v>
      </c>
      <c r="AC21" s="115">
        <f>IFERROR(VLOOKUP($A21,'29-08'!$A$6:$L$29,9,FALSE),0)</f>
        <v>70000</v>
      </c>
      <c r="AD21" s="115">
        <f>IFERROR(VLOOKUP($A21,'31-08'!$A$6:$L$29,9,FALSE),0)</f>
        <v>0</v>
      </c>
      <c r="AE21" s="115">
        <f>IFERROR(VLOOKUP($A21,'01-09'!$A$6:$L$29,9,FALSE),0)</f>
        <v>0</v>
      </c>
      <c r="AF21" s="115">
        <f>IFERROR(VLOOKUP($A21,'05-09'!$A$6:$L$29,9,FALSE),0)</f>
        <v>560000</v>
      </c>
      <c r="AG21" s="115">
        <f>IFERROR(VLOOKUP($A21,'12-09'!$A$6:$L$29,9,FALSE),0)</f>
        <v>70000</v>
      </c>
      <c r="AH21" s="115">
        <f>IFERROR(VLOOKUP($A21,'19-09'!$A$6:$L$29,9,FALSE),0)</f>
        <v>350000</v>
      </c>
      <c r="AI21" s="115">
        <f>IFERROR(VLOOKUP($A21,'26-09'!$A$6:$L$29,9,FALSE),0)</f>
        <v>560000</v>
      </c>
      <c r="AJ21" s="115">
        <f>IFERROR(VLOOKUP($A21,'03-10'!$A$6:$L$29,9,FALSE),0)</f>
        <v>0</v>
      </c>
      <c r="AK21" s="115">
        <f>IFERROR(VLOOKUP($A21,'10-10'!$A$6:$L$29,9,FALSE),0)</f>
        <v>70000</v>
      </c>
      <c r="AL21" s="115">
        <f>IFERROR(VLOOKUP($A21,'12-10'!$A$6:$L$29,9,FALSE),0)</f>
        <v>400000</v>
      </c>
      <c r="AM21" s="115"/>
    </row>
    <row r="22" spans="1:39">
      <c r="A22" t="s">
        <v>24</v>
      </c>
      <c r="B22" s="1" t="s">
        <v>25</v>
      </c>
      <c r="C22" s="114">
        <f t="shared" si="0"/>
        <v>4420000</v>
      </c>
      <c r="D22" s="115">
        <f>IFERROR(VLOOKUP($A22,'24-03'!$A$6:$L$29,9,FALSE),0)</f>
        <v>0</v>
      </c>
      <c r="E22" s="115">
        <f>IFERROR(VLOOKUP($A22,'28-03'!$A$6:$L$29,9,FALSE),0)</f>
        <v>800000</v>
      </c>
      <c r="F22" s="115">
        <f>IFERROR(VLOOKUP($A22,'04-04'!$A$6:$L$29,9,FALSE),0)</f>
        <v>0</v>
      </c>
      <c r="G22" s="115">
        <f>IFERROR(VLOOKUP($A22,'11-04'!$A$6:$L$29,9,FALSE),0)</f>
        <v>150000</v>
      </c>
      <c r="H22" s="115">
        <f>IFERROR(VLOOKUP($A22,'18-04'!$A$6:$L$29,9,FALSE),0)</f>
        <v>50000</v>
      </c>
      <c r="I22" s="115">
        <f>IFERROR(VLOOKUP($A22,'25-04'!$A$6:$L$29,9,FALSE),0)</f>
        <v>250000</v>
      </c>
      <c r="J22" s="115">
        <f>IFERROR(VLOOKUP($A22,'02-05'!$A$6:$L$29,9,FALSE),0)</f>
        <v>800000</v>
      </c>
      <c r="K22" s="115">
        <f>IFERROR(VLOOKUP($A22,'09-05'!$A$6:$L$29,9,FALSE),0)</f>
        <v>250000</v>
      </c>
      <c r="L22" s="115">
        <f>IFERROR(VLOOKUP($A22,'16-05'!$A$6:$L$29,9,FALSE),0)</f>
        <v>700000</v>
      </c>
      <c r="M22" s="115">
        <f>IFERROR(VLOOKUP($A22,'23-05'!$A$6:$L$29,9,FALSE),0)</f>
        <v>0</v>
      </c>
      <c r="N22" s="115">
        <f>IFERROR(VLOOKUP($A22,'30-05'!$A$6:$L$29,9,FALSE),0)</f>
        <v>0</v>
      </c>
      <c r="O22" s="115">
        <f>IFERROR(VLOOKUP($A22,'06-06'!$A$6:$L$29,9,FALSE),0)</f>
        <v>0</v>
      </c>
      <c r="P22" s="115">
        <f>IFERROR(VLOOKUP($A22,'13-06'!$A$6:$L$29,9,FALSE),0)</f>
        <v>0</v>
      </c>
      <c r="Q22" s="115">
        <f>IFERROR(VLOOKUP($A22,'15-06A'!$A$6:$L$29,9,FALSE),0)</f>
        <v>750000</v>
      </c>
      <c r="R22" s="115">
        <f>IFERROR(VLOOKUP($A22,'15-06B'!$A$6:$L$29,9,FALSE),0)</f>
        <v>0</v>
      </c>
      <c r="S22" s="115">
        <f>IFERROR(VLOOKUP($A22,'20-06'!$A$6:$L$29,9,FALSE),0)</f>
        <v>0</v>
      </c>
      <c r="T22" s="115">
        <f>IFERROR(VLOOKUP($A22,'27-06'!$A$6:$L$29,9,FALSE),0)</f>
        <v>0</v>
      </c>
      <c r="U22" s="115">
        <f>IFERROR(VLOOKUP($A22,'04-07'!$A$6:$L$29,9,FALSE),0)</f>
        <v>0</v>
      </c>
      <c r="V22" s="115">
        <f>IFERROR(VLOOKUP($A22,'11-07'!$A$6:$L$29,9,FALSE),0)</f>
        <v>0</v>
      </c>
      <c r="W22" s="115">
        <f>IFERROR(VLOOKUP($A22,'18-07'!$A$6:$L$29,9,FALSE),0)</f>
        <v>0</v>
      </c>
      <c r="X22" s="115">
        <f>IFERROR(VLOOKUP($A22,'25-07'!$A$6:$L$29,9,FALSE),0)</f>
        <v>0</v>
      </c>
      <c r="Y22" s="115">
        <f>IFERROR(VLOOKUP($A22,'01-08'!$A$6:$L$29,9,FALSE),0)</f>
        <v>0</v>
      </c>
      <c r="Z22" s="115">
        <f>IFERROR(VLOOKUP($A22,'08-08'!$A$6:$L$29,9,FALSE),0)</f>
        <v>0</v>
      </c>
      <c r="AA22" s="115">
        <f>IFERROR(VLOOKUP($A22,'15-08'!$A$6:$L$29,9,FALSE),0)</f>
        <v>0</v>
      </c>
      <c r="AB22" s="115">
        <f>IFERROR(VLOOKUP($A22,'22-08'!$A$6:$L$29,9,FALSE),0)</f>
        <v>0</v>
      </c>
      <c r="AC22" s="115">
        <f>IFERROR(VLOOKUP($A22,'29-08'!$A$6:$L$29,9,FALSE),0)</f>
        <v>0</v>
      </c>
      <c r="AD22" s="115">
        <f>IFERROR(VLOOKUP($A22,'31-08'!$A$6:$L$29,9,FALSE),0)</f>
        <v>350000.00000000006</v>
      </c>
      <c r="AE22" s="115">
        <f>IFERROR(VLOOKUP($A22,'01-09'!$A$6:$L$29,9,FALSE),0)</f>
        <v>250000</v>
      </c>
      <c r="AF22" s="115">
        <f>IFERROR(VLOOKUP($A22,'05-09'!$A$6:$L$29,9,FALSE),0)</f>
        <v>0</v>
      </c>
      <c r="AG22" s="115">
        <f>IFERROR(VLOOKUP($A22,'12-09'!$A$6:$L$29,9,FALSE),0)</f>
        <v>0</v>
      </c>
      <c r="AH22" s="115">
        <f>IFERROR(VLOOKUP($A22,'19-09'!$A$6:$L$29,9,FALSE),0)</f>
        <v>0</v>
      </c>
      <c r="AI22" s="115">
        <f>IFERROR(VLOOKUP($A22,'26-09'!$A$6:$L$29,9,FALSE),0)</f>
        <v>0</v>
      </c>
      <c r="AJ22" s="115">
        <f>IFERROR(VLOOKUP($A22,'03-10'!$A$6:$L$29,9,FALSE),0)</f>
        <v>70000</v>
      </c>
      <c r="AK22" s="115">
        <f>IFERROR(VLOOKUP($A22,'10-10'!$A$6:$L$29,9,FALSE),0)</f>
        <v>0</v>
      </c>
      <c r="AL22" s="115">
        <f>IFERROR(VLOOKUP($A22,'12-10'!$A$6:$L$29,9,FALSE),0)</f>
        <v>0</v>
      </c>
      <c r="AM22" s="115"/>
    </row>
    <row r="23" spans="1:39">
      <c r="A23" t="s">
        <v>26</v>
      </c>
      <c r="B23" s="1" t="s">
        <v>27</v>
      </c>
      <c r="C23" s="114">
        <f t="shared" si="0"/>
        <v>2855000</v>
      </c>
      <c r="D23" s="115">
        <f>IFERROR(VLOOKUP($A23,'24-03'!$A$6:$L$29,9,FALSE),0)</f>
        <v>0</v>
      </c>
      <c r="E23" s="115">
        <f>IFERROR(VLOOKUP($A23,'28-03'!$A$6:$L$29,9,FALSE),0)</f>
        <v>0</v>
      </c>
      <c r="F23" s="115">
        <f>IFERROR(VLOOKUP($A23,'04-04'!$A$6:$L$29,9,FALSE),0)</f>
        <v>0</v>
      </c>
      <c r="G23" s="115">
        <f>IFERROR(VLOOKUP($A23,'11-04'!$A$6:$L$29,9,FALSE),0)</f>
        <v>50000</v>
      </c>
      <c r="H23" s="115">
        <f>IFERROR(VLOOKUP($A23,'18-04'!$A$6:$L$29,9,FALSE),0)</f>
        <v>0</v>
      </c>
      <c r="I23" s="115">
        <f>IFERROR(VLOOKUP($A23,'25-04'!$A$6:$L$29,9,FALSE),0)</f>
        <v>0</v>
      </c>
      <c r="J23" s="115">
        <f>IFERROR(VLOOKUP($A23,'02-05'!$A$6:$L$29,9,FALSE),0)</f>
        <v>50000</v>
      </c>
      <c r="K23" s="115">
        <f>IFERROR(VLOOKUP($A23,'09-05'!$A$6:$L$29,9,FALSE),0)</f>
        <v>350000</v>
      </c>
      <c r="L23" s="115">
        <f>IFERROR(VLOOKUP($A23,'16-05'!$A$6:$L$29,9,FALSE),0)</f>
        <v>0</v>
      </c>
      <c r="M23" s="115">
        <f>IFERROR(VLOOKUP($A23,'23-05'!$A$6:$L$29,9,FALSE),0)</f>
        <v>0</v>
      </c>
      <c r="N23" s="115">
        <f>IFERROR(VLOOKUP($A23,'30-05'!$A$6:$L$29,9,FALSE),0)</f>
        <v>0</v>
      </c>
      <c r="O23" s="115">
        <f>IFERROR(VLOOKUP($A23,'06-06'!$A$6:$L$29,9,FALSE),0)</f>
        <v>0</v>
      </c>
      <c r="P23" s="115">
        <f>IFERROR(VLOOKUP($A23,'13-06'!$A$6:$L$29,9,FALSE),0)</f>
        <v>0</v>
      </c>
      <c r="Q23" s="115">
        <f>IFERROR(VLOOKUP($A23,'15-06A'!$A$6:$L$29,9,FALSE),0)</f>
        <v>325000</v>
      </c>
      <c r="R23" s="115">
        <f>IFERROR(VLOOKUP($A23,'15-06B'!$A$6:$L$29,9,FALSE),0)</f>
        <v>0</v>
      </c>
      <c r="S23" s="115">
        <f>IFERROR(VLOOKUP($A23,'20-06'!$A$6:$L$29,9,FALSE),0)</f>
        <v>0</v>
      </c>
      <c r="T23" s="115">
        <f>IFERROR(VLOOKUP($A23,'27-06'!$A$6:$L$29,9,FALSE),0)</f>
        <v>300000</v>
      </c>
      <c r="U23" s="115">
        <f>IFERROR(VLOOKUP($A23,'04-07'!$A$6:$L$29,9,FALSE),0)</f>
        <v>0</v>
      </c>
      <c r="V23" s="115">
        <f>IFERROR(VLOOKUP($A23,'11-07'!$A$6:$L$29,9,FALSE),0)</f>
        <v>70000</v>
      </c>
      <c r="W23" s="115">
        <f>IFERROR(VLOOKUP($A23,'18-07'!$A$6:$L$29,9,FALSE),0)</f>
        <v>60000</v>
      </c>
      <c r="X23" s="115">
        <f>IFERROR(VLOOKUP($A23,'25-07'!$A$6:$L$29,9,FALSE),0)</f>
        <v>60000</v>
      </c>
      <c r="Y23" s="115">
        <f>IFERROR(VLOOKUP($A23,'01-08'!$A$6:$L$29,9,FALSE),0)</f>
        <v>960000</v>
      </c>
      <c r="Z23" s="115">
        <f>IFERROR(VLOOKUP($A23,'08-08'!$A$6:$L$29,9,FALSE),0)</f>
        <v>0</v>
      </c>
      <c r="AA23" s="115">
        <f>IFERROR(VLOOKUP($A23,'15-08'!$A$6:$L$29,9,FALSE),0)</f>
        <v>0</v>
      </c>
      <c r="AB23" s="115">
        <f>IFERROR(VLOOKUP($A23,'22-08'!$A$6:$L$29,9,FALSE),0)</f>
        <v>0</v>
      </c>
      <c r="AC23" s="115">
        <f>IFERROR(VLOOKUP($A23,'29-08'!$A$6:$L$29,9,FALSE),0)</f>
        <v>560000</v>
      </c>
      <c r="AD23" s="115">
        <f>IFERROR(VLOOKUP($A23,'31-08'!$A$6:$L$29,9,FALSE),0)</f>
        <v>0</v>
      </c>
      <c r="AE23" s="115">
        <f>IFERROR(VLOOKUP($A23,'01-09'!$A$6:$L$29,9,FALSE),0)</f>
        <v>0</v>
      </c>
      <c r="AF23" s="115">
        <f>IFERROR(VLOOKUP($A23,'05-09'!$A$6:$L$29,9,FALSE),0)</f>
        <v>0</v>
      </c>
      <c r="AG23" s="115">
        <f>IFERROR(VLOOKUP($A23,'12-09'!$A$6:$L$29,9,FALSE),0)</f>
        <v>0</v>
      </c>
      <c r="AH23" s="115">
        <f>IFERROR(VLOOKUP($A23,'19-09'!$A$6:$L$29,9,FALSE),0)</f>
        <v>0</v>
      </c>
      <c r="AI23" s="115">
        <f>IFERROR(VLOOKUP($A23,'26-09'!$A$6:$L$29,9,FALSE),0)</f>
        <v>0</v>
      </c>
      <c r="AJ23" s="115">
        <f>IFERROR(VLOOKUP($A23,'03-10'!$A$6:$L$29,9,FALSE),0)</f>
        <v>70000</v>
      </c>
      <c r="AK23" s="115">
        <f>IFERROR(VLOOKUP($A23,'10-10'!$A$6:$L$29,9,FALSE),0)</f>
        <v>0</v>
      </c>
      <c r="AL23" s="115">
        <f>IFERROR(VLOOKUP($A23,'12-10'!$A$6:$L$29,9,FALSE),0)</f>
        <v>0</v>
      </c>
      <c r="AM23" s="115"/>
    </row>
    <row r="24" spans="1:39">
      <c r="A24" t="s">
        <v>36</v>
      </c>
      <c r="B24" s="1" t="s">
        <v>37</v>
      </c>
      <c r="C24" s="114">
        <f t="shared" si="0"/>
        <v>2240000</v>
      </c>
      <c r="D24" s="115">
        <f>IFERROR(VLOOKUP($A24,'24-03'!$A$6:$L$29,9,FALSE),0)</f>
        <v>0</v>
      </c>
      <c r="E24" s="115">
        <f>IFERROR(VLOOKUP($A24,'28-03'!$A$6:$L$29,9,FALSE),0)</f>
        <v>0</v>
      </c>
      <c r="F24" s="115">
        <f>IFERROR(VLOOKUP($A24,'04-04'!$A$6:$L$29,9,FALSE),0)</f>
        <v>140000</v>
      </c>
      <c r="G24" s="115">
        <f>IFERROR(VLOOKUP($A24,'11-04'!$A$6:$L$29,9,FALSE),0)</f>
        <v>100000</v>
      </c>
      <c r="H24" s="115">
        <f>IFERROR(VLOOKUP($A24,'18-04'!$A$6:$L$29,9,FALSE),0)</f>
        <v>0</v>
      </c>
      <c r="I24" s="115">
        <f>IFERROR(VLOOKUP($A24,'25-04'!$A$6:$L$29,9,FALSE),0)</f>
        <v>150000</v>
      </c>
      <c r="J24" s="115">
        <f>IFERROR(VLOOKUP($A24,'02-05'!$A$6:$L$29,9,FALSE),0)</f>
        <v>50000</v>
      </c>
      <c r="K24" s="115">
        <f>IFERROR(VLOOKUP($A24,'09-05'!$A$6:$L$29,9,FALSE),0)</f>
        <v>50000</v>
      </c>
      <c r="L24" s="115">
        <f>IFERROR(VLOOKUP($A24,'16-05'!$A$6:$L$29,9,FALSE),0)</f>
        <v>0</v>
      </c>
      <c r="M24" s="115">
        <f>IFERROR(VLOOKUP($A24,'23-05'!$A$6:$L$29,9,FALSE),0)</f>
        <v>0</v>
      </c>
      <c r="N24" s="115">
        <f>IFERROR(VLOOKUP($A24,'30-05'!$A$6:$L$29,9,FALSE),0)</f>
        <v>0</v>
      </c>
      <c r="O24" s="115">
        <f>IFERROR(VLOOKUP($A24,'06-06'!$A$6:$L$29,9,FALSE),0)</f>
        <v>0</v>
      </c>
      <c r="P24" s="115">
        <f>IFERROR(VLOOKUP($A24,'13-06'!$A$6:$L$29,9,FALSE),0)</f>
        <v>50000</v>
      </c>
      <c r="Q24" s="115">
        <f>IFERROR(VLOOKUP($A24,'15-06A'!$A$6:$L$29,9,FALSE),0)</f>
        <v>0</v>
      </c>
      <c r="R24" s="115">
        <f>IFERROR(VLOOKUP($A24,'15-06B'!$A$6:$L$29,9,FALSE),0)</f>
        <v>0</v>
      </c>
      <c r="S24" s="115">
        <f>IFERROR(VLOOKUP($A24,'20-06'!$A$6:$L$29,9,FALSE),0)</f>
        <v>0</v>
      </c>
      <c r="T24" s="115">
        <f>IFERROR(VLOOKUP($A24,'27-06'!$A$6:$L$29,9,FALSE),0)</f>
        <v>0</v>
      </c>
      <c r="U24" s="115">
        <f>IFERROR(VLOOKUP($A24,'04-07'!$A$6:$L$29,9,FALSE),0)</f>
        <v>0</v>
      </c>
      <c r="V24" s="115">
        <f>IFERROR(VLOOKUP($A24,'11-07'!$A$6:$L$29,9,FALSE),0)</f>
        <v>0</v>
      </c>
      <c r="W24" s="115">
        <f>IFERROR(VLOOKUP($A24,'18-07'!$A$6:$L$29,9,FALSE),0)</f>
        <v>420000.00000000006</v>
      </c>
      <c r="X24" s="115">
        <f>IFERROR(VLOOKUP($A24,'25-07'!$A$6:$L$29,9,FALSE),0)</f>
        <v>120000</v>
      </c>
      <c r="Y24" s="115">
        <f>IFERROR(VLOOKUP($A24,'01-08'!$A$6:$L$29,9,FALSE),0)</f>
        <v>60000</v>
      </c>
      <c r="Z24" s="115">
        <f>IFERROR(VLOOKUP($A24,'08-08'!$A$6:$L$29,9,FALSE),0)</f>
        <v>420000.00000000006</v>
      </c>
      <c r="AA24" s="115">
        <f>IFERROR(VLOOKUP($A24,'15-08'!$A$6:$L$29,9,FALSE),0)</f>
        <v>0</v>
      </c>
      <c r="AB24" s="115">
        <f>IFERROR(VLOOKUP($A24,'22-08'!$A$6:$L$29,9,FALSE),0)</f>
        <v>480000</v>
      </c>
      <c r="AC24" s="115">
        <f>IFERROR(VLOOKUP($A24,'29-08'!$A$6:$L$29,9,FALSE),0)</f>
        <v>0</v>
      </c>
      <c r="AD24" s="115">
        <f>IFERROR(VLOOKUP($A24,'31-08'!$A$6:$L$29,9,FALSE),0)</f>
        <v>50000</v>
      </c>
      <c r="AE24" s="115">
        <f>IFERROR(VLOOKUP($A24,'01-09'!$A$6:$L$29,9,FALSE),0)</f>
        <v>50000</v>
      </c>
      <c r="AF24" s="115">
        <f>IFERROR(VLOOKUP($A24,'05-09'!$A$6:$L$29,9,FALSE),0)</f>
        <v>0</v>
      </c>
      <c r="AG24" s="115">
        <f>IFERROR(VLOOKUP($A24,'12-09'!$A$6:$L$29,9,FALSE),0)</f>
        <v>0</v>
      </c>
      <c r="AH24" s="115">
        <f>IFERROR(VLOOKUP($A24,'19-09'!$A$6:$L$29,9,FALSE),0)</f>
        <v>0</v>
      </c>
      <c r="AI24" s="115">
        <f>IFERROR(VLOOKUP($A24,'26-09'!$A$6:$L$29,9,FALSE),0)</f>
        <v>0</v>
      </c>
      <c r="AJ24" s="115">
        <f>IFERROR(VLOOKUP($A24,'03-10'!$A$6:$L$29,9,FALSE),0)</f>
        <v>0</v>
      </c>
      <c r="AK24" s="115">
        <f>IFERROR(VLOOKUP($A24,'10-10'!$A$6:$L$29,9,FALSE),0)</f>
        <v>0</v>
      </c>
      <c r="AL24" s="115">
        <f>IFERROR(VLOOKUP($A24,'12-10'!$A$6:$L$29,9,FALSE),0)</f>
        <v>100000</v>
      </c>
      <c r="AM24" s="115"/>
    </row>
    <row r="25" spans="1:39">
      <c r="A25" t="s">
        <v>46</v>
      </c>
      <c r="B25" s="1" t="s">
        <v>47</v>
      </c>
      <c r="C25" s="114">
        <f t="shared" si="0"/>
        <v>180000</v>
      </c>
      <c r="D25" s="115">
        <f>IFERROR(VLOOKUP($A25,'24-03'!$A$6:$L$29,9,FALSE),0)</f>
        <v>0</v>
      </c>
      <c r="E25" s="115">
        <f>IFERROR(VLOOKUP($A25,'28-03'!$A$6:$L$29,9,FALSE),0)</f>
        <v>0</v>
      </c>
      <c r="F25" s="115">
        <f>IFERROR(VLOOKUP($A25,'04-04'!$A$6:$L$29,9,FALSE),0)</f>
        <v>0</v>
      </c>
      <c r="G25" s="115">
        <f>IFERROR(VLOOKUP($A25,'11-04'!$A$6:$L$29,9,FALSE),0)</f>
        <v>0</v>
      </c>
      <c r="H25" s="115">
        <f>IFERROR(VLOOKUP($A25,'18-04'!$A$6:$L$29,9,FALSE),0)</f>
        <v>0</v>
      </c>
      <c r="I25" s="115">
        <f>IFERROR(VLOOKUP($A25,'25-04'!$A$6:$L$29,9,FALSE),0)</f>
        <v>0</v>
      </c>
      <c r="J25" s="115">
        <f>IFERROR(VLOOKUP($A25,'02-05'!$A$6:$L$29,9,FALSE),0)</f>
        <v>0</v>
      </c>
      <c r="K25" s="115">
        <f>IFERROR(VLOOKUP($A25,'09-05'!$A$6:$L$29,9,FALSE),0)</f>
        <v>0</v>
      </c>
      <c r="L25" s="115">
        <f>IFERROR(VLOOKUP($A25,'16-05'!$A$6:$L$29,9,FALSE),0)</f>
        <v>0</v>
      </c>
      <c r="M25" s="115">
        <f>IFERROR(VLOOKUP($A25,'23-05'!$A$6:$L$29,9,FALSE),0)</f>
        <v>60000</v>
      </c>
      <c r="N25" s="115">
        <f>IFERROR(VLOOKUP($A25,'30-05'!$A$6:$L$29,9,FALSE),0)</f>
        <v>0</v>
      </c>
      <c r="O25" s="115">
        <f>IFERROR(VLOOKUP($A25,'06-06'!$A$6:$L$29,9,FALSE),0)</f>
        <v>0</v>
      </c>
      <c r="P25" s="115">
        <f>IFERROR(VLOOKUP($A25,'13-06'!$A$6:$L$29,9,FALSE),0)</f>
        <v>0</v>
      </c>
      <c r="Q25" s="115">
        <f>IFERROR(VLOOKUP($A25,'15-06A'!$A$6:$L$29,9,FALSE),0)</f>
        <v>0</v>
      </c>
      <c r="R25" s="115">
        <f>IFERROR(VLOOKUP($A25,'15-06B'!$A$6:$L$29,9,FALSE),0)</f>
        <v>0</v>
      </c>
      <c r="S25" s="115">
        <f>IFERROR(VLOOKUP($A25,'20-06'!$A$6:$L$29,9,FALSE),0)</f>
        <v>0</v>
      </c>
      <c r="T25" s="115">
        <v>0</v>
      </c>
      <c r="U25" s="115">
        <v>0</v>
      </c>
      <c r="V25" s="115">
        <v>0</v>
      </c>
      <c r="W25" s="115">
        <v>0</v>
      </c>
      <c r="X25" s="115">
        <f>IFERROR(VLOOKUP($A25,'25-07'!$A$6:$L$29,9,FALSE),0)</f>
        <v>0</v>
      </c>
      <c r="Y25" s="115">
        <f>IFERROR(VLOOKUP($A25,'01-08'!$A$6:$L$29,9,FALSE),0)</f>
        <v>0</v>
      </c>
      <c r="Z25" s="115">
        <f>IFERROR(VLOOKUP($A25,'08-08'!$A$6:$L$29,9,FALSE),0)</f>
        <v>60000</v>
      </c>
      <c r="AA25" s="115">
        <f>IFERROR(VLOOKUP($A25,'15-08'!$A$6:$L$29,9,FALSE),0)</f>
        <v>60000</v>
      </c>
      <c r="AB25" s="115">
        <f>IFERROR(VLOOKUP($A25,'22-08'!$A$6:$L$29,9,FALSE),0)</f>
        <v>0</v>
      </c>
      <c r="AC25" s="115">
        <f>IFERROR(VLOOKUP($A25,'29-08'!$A$6:$L$29,9,FALSE),0)</f>
        <v>0</v>
      </c>
      <c r="AD25" s="115">
        <f>IFERROR(VLOOKUP($A25,'31-08'!$A$6:$L$29,9,FALSE),0)</f>
        <v>0</v>
      </c>
      <c r="AE25" s="115">
        <f>IFERROR(VLOOKUP($A25,'01-09'!$A$6:$L$29,9,FALSE),0)</f>
        <v>0</v>
      </c>
      <c r="AF25" s="115">
        <f>IFERROR(VLOOKUP($A25,'05-09'!$A$6:$L$29,9,FALSE),0)</f>
        <v>0</v>
      </c>
      <c r="AG25" s="115">
        <f>IFERROR(VLOOKUP($A25,'12-09'!$A$6:$L$29,9,FALSE),0)</f>
        <v>0</v>
      </c>
      <c r="AH25" s="115">
        <f>IFERROR(VLOOKUP($A25,'19-09'!$A$6:$L$29,9,FALSE),0)</f>
        <v>0</v>
      </c>
      <c r="AI25" s="115">
        <f>IFERROR(VLOOKUP($A25,'26-09'!$A$6:$L$29,9,FALSE),0)</f>
        <v>0</v>
      </c>
      <c r="AJ25" s="115">
        <f>IFERROR(VLOOKUP($A25,'03-10'!$A$6:$L$29,9,FALSE),0)</f>
        <v>0</v>
      </c>
      <c r="AK25" s="115">
        <f>IFERROR(VLOOKUP($A25,'10-10'!$A$6:$L$29,9,FALSE),0)</f>
        <v>0</v>
      </c>
      <c r="AL25" s="115">
        <f>IFERROR(VLOOKUP($A25,'12-10'!$A$6:$L$29,9,FALSE),0)</f>
        <v>0</v>
      </c>
      <c r="AM25" s="115"/>
    </row>
    <row r="26" spans="1:39" s="177" customFormat="1">
      <c r="A26" s="177" t="s">
        <v>30</v>
      </c>
      <c r="B26" s="178" t="s">
        <v>31</v>
      </c>
      <c r="C26" s="179">
        <f>LARGE(D26:AL26,1)+LARGE(D26:AL26,2)+LARGE(D26:AL26,3)+LARGE(D26:AL26,4)+LARGE(D26:AL26,5)+LARGE(D26:AL26,6)+LARGE(D26:AL26,7)+LARGE(D26:AL26,8)+LARGE(D26:AL26,9)+LARGE(D26:AL26,10)+LARGE(D26:AL26,11)+LARGE(D26:AL26,12)+LARGE(D26:AL26,13)+LARGE(D26:AL26,14)+LARGE(D26:AL26,15)+LARGE(D26:AL26,16)+LARGE(D26:AL26,17)+LARGE(D26:AL26,18)</f>
        <v>0</v>
      </c>
      <c r="D26" s="180">
        <f>IFERROR(VLOOKUP($A26,'24-03'!$A$6:$L$29,9,FALSE),0)</f>
        <v>0</v>
      </c>
      <c r="E26" s="180">
        <f>IFERROR(VLOOKUP($A26,'28-03'!$A$6:$L$29,9,FALSE),0)</f>
        <v>0</v>
      </c>
      <c r="F26" s="180">
        <f>IFERROR(VLOOKUP($A26,'04-04'!$A$6:$L$29,9,FALSE),0)</f>
        <v>0</v>
      </c>
      <c r="G26" s="180">
        <f>IFERROR(VLOOKUP($A26,'11-04'!$A$6:$L$29,9,FALSE),0)</f>
        <v>0</v>
      </c>
      <c r="H26" s="180">
        <f>IFERROR(VLOOKUP($A26,'18-04'!$A$6:$L$29,9,FALSE),0)</f>
        <v>0</v>
      </c>
      <c r="I26" s="180">
        <f>IFERROR(VLOOKUP($A26,'25-04'!$A$6:$L$29,9,FALSE),0)</f>
        <v>0</v>
      </c>
      <c r="J26" s="180">
        <f>IFERROR(VLOOKUP($A26,'02-05'!$A$6:$L$29,9,FALSE),0)</f>
        <v>0</v>
      </c>
      <c r="K26" s="180">
        <f>IFERROR(VLOOKUP($A26,'09-05'!$A$6:$L$29,9,FALSE),0)</f>
        <v>0</v>
      </c>
      <c r="L26" s="180">
        <f>IFERROR(VLOOKUP($A26,'16-05'!$A$6:$L$29,9,FALSE),0)</f>
        <v>0</v>
      </c>
      <c r="M26" s="180">
        <f>IFERROR(VLOOKUP($A26,'23-05'!$A$6:$L$29,9,FALSE),0)</f>
        <v>0</v>
      </c>
      <c r="N26" s="180">
        <v>0</v>
      </c>
      <c r="O26" s="180">
        <v>0</v>
      </c>
      <c r="P26" s="180">
        <v>0</v>
      </c>
      <c r="Q26" s="180">
        <v>0</v>
      </c>
      <c r="R26" s="180">
        <v>0</v>
      </c>
      <c r="S26" s="180">
        <v>0</v>
      </c>
      <c r="T26" s="180">
        <v>0</v>
      </c>
      <c r="U26" s="180">
        <v>0</v>
      </c>
      <c r="V26" s="180">
        <v>0</v>
      </c>
      <c r="W26" s="180">
        <v>0</v>
      </c>
      <c r="X26" s="180">
        <v>0</v>
      </c>
      <c r="Y26" s="180">
        <v>0</v>
      </c>
      <c r="Z26" s="180">
        <v>0</v>
      </c>
      <c r="AA26" s="180">
        <v>0</v>
      </c>
      <c r="AB26" s="180">
        <v>0</v>
      </c>
      <c r="AC26" s="180"/>
      <c r="AD26" s="180"/>
      <c r="AE26" s="180"/>
      <c r="AF26" s="180">
        <f>IFERROR(VLOOKUP($A26,'05-09'!$A$6:$L$29,9,FALSE),0)</f>
        <v>0</v>
      </c>
      <c r="AG26" s="115">
        <f>IFERROR(VLOOKUP($A26,'12-09'!$A$6:$L$29,9,FALSE),0)</f>
        <v>0</v>
      </c>
      <c r="AH26" s="115">
        <f>IFERROR(VLOOKUP($A26,'19-09'!$A$6:$L$29,9,FALSE),0)</f>
        <v>0</v>
      </c>
      <c r="AI26" s="115">
        <f>IFERROR(VLOOKUP($A26,'26-09'!$A$6:$L$29,9,FALSE),0)</f>
        <v>0</v>
      </c>
      <c r="AJ26" s="115">
        <f>IFERROR(VLOOKUP($A26,'03-10'!$A$6:$L$29,9,FALSE),0)</f>
        <v>0</v>
      </c>
      <c r="AK26" s="115">
        <f>IFERROR(VLOOKUP($A26,'10-10'!$A$6:$L$29,9,FALSE),0)</f>
        <v>0</v>
      </c>
      <c r="AL26" s="115">
        <f>IFERROR(VLOOKUP($A26,'12-10'!$A$6:$L$29,9,FALSE),0)</f>
        <v>0</v>
      </c>
      <c r="AM26" s="180"/>
    </row>
    <row r="27" spans="1:39">
      <c r="C27"/>
    </row>
    <row r="28" spans="1:39">
      <c r="C28"/>
    </row>
    <row r="29" spans="1:39">
      <c r="C29"/>
    </row>
    <row r="30" spans="1:39">
      <c r="C30"/>
    </row>
    <row r="31" spans="1:39">
      <c r="C31"/>
    </row>
    <row r="32" spans="1:39">
      <c r="C32"/>
    </row>
    <row r="33" spans="3:3">
      <c r="C33"/>
    </row>
  </sheetData>
  <autoFilter ref="A2:AL26" xr:uid="{00000000-0009-0000-0000-000004000000}">
    <sortState xmlns:xlrd2="http://schemas.microsoft.com/office/spreadsheetml/2017/richdata2" ref="A3:AL26">
      <sortCondition descending="1" ref="C2:C26"/>
    </sortState>
  </autoFilter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6"/>
  <sheetViews>
    <sheetView showZeros="0" workbookViewId="0">
      <selection activeCell="W4" sqref="W4"/>
    </sheetView>
  </sheetViews>
  <sheetFormatPr defaultRowHeight="14.6"/>
  <cols>
    <col min="1" max="1" width="21.07421875" bestFit="1" customWidth="1"/>
    <col min="2" max="2" width="11.921875" customWidth="1"/>
    <col min="3" max="3" width="7" style="3" customWidth="1"/>
    <col min="4" max="18" width="3.61328125" style="109" customWidth="1"/>
    <col min="19" max="19" width="3.61328125" customWidth="1"/>
  </cols>
  <sheetData>
    <row r="1" spans="1:20" s="112" customFormat="1" ht="25" customHeight="1">
      <c r="C1" s="113" t="s">
        <v>199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20" s="2" customFormat="1" ht="67" customHeight="1">
      <c r="C2" s="2" t="s">
        <v>195</v>
      </c>
      <c r="D2" s="2" t="s">
        <v>51</v>
      </c>
      <c r="E2" s="2" t="s">
        <v>53</v>
      </c>
      <c r="F2" s="2" t="s">
        <v>55</v>
      </c>
      <c r="G2" s="2" t="s">
        <v>57</v>
      </c>
      <c r="H2" s="2" t="s">
        <v>60</v>
      </c>
      <c r="I2" s="2" t="s">
        <v>61</v>
      </c>
      <c r="J2" s="2" t="s">
        <v>62</v>
      </c>
      <c r="K2" s="2" t="s">
        <v>64</v>
      </c>
      <c r="L2" s="2" t="s">
        <v>65</v>
      </c>
      <c r="M2" s="2" t="s">
        <v>68</v>
      </c>
      <c r="N2" s="2" t="s">
        <v>70</v>
      </c>
      <c r="O2" s="2" t="s">
        <v>72</v>
      </c>
      <c r="P2" s="2" t="s">
        <v>74</v>
      </c>
      <c r="Q2" s="2" t="s">
        <v>75</v>
      </c>
      <c r="R2" s="2" t="s">
        <v>77</v>
      </c>
    </row>
    <row r="3" spans="1:20">
      <c r="A3" t="s">
        <v>0</v>
      </c>
      <c r="B3" s="1" t="s">
        <v>1</v>
      </c>
      <c r="C3" s="3">
        <f t="shared" ref="C3:C26" si="0">SUM(D3:R3)</f>
        <v>481</v>
      </c>
      <c r="D3" s="109">
        <f>IFERROR(VLOOKUP($A3,'04-04'!$A$6:$L$29,3,FALSE),37)</f>
        <v>32</v>
      </c>
      <c r="E3" s="109">
        <f>IFERROR(VLOOKUP($A3,'18-04'!$A$6:$L$29,3,FALSE),37)</f>
        <v>37</v>
      </c>
      <c r="F3" s="109">
        <f>IFERROR(VLOOKUP($A3,'02-05'!$A$6:$L$29,3,FALSE),37)</f>
        <v>37</v>
      </c>
      <c r="G3" s="109">
        <f>IFERROR(VLOOKUP($A3,'16-05'!$A$6:$L$29,3,FALSE),37)</f>
        <v>34</v>
      </c>
      <c r="H3" s="109">
        <f>IFERROR(VLOOKUP($A3,'06-06'!$A$6:$L$29,3,FALSE),37)</f>
        <v>36</v>
      </c>
      <c r="I3" s="109">
        <f>IFERROR(VLOOKUP($A3,'13-06'!$A$6:$L$29,3,FALSE),37)</f>
        <v>25</v>
      </c>
      <c r="J3" s="109">
        <f>IFERROR(VLOOKUP($A3,'20-06'!$A$6:$L$29,3,FALSE),37)</f>
        <v>32</v>
      </c>
      <c r="K3" s="109">
        <f>IFERROR(VLOOKUP($A3,'04-07'!$A$6:$L$29,3,FALSE),37)</f>
        <v>31</v>
      </c>
      <c r="L3" s="109">
        <f>IFERROR(VLOOKUP($A3,'11-07'!$A$6:$L$29,3,FALSE),37)</f>
        <v>26</v>
      </c>
      <c r="M3" s="109">
        <f>IFERROR(VLOOKUP($A3,'01-08'!$A$6:$L$29,3,FALSE),37)</f>
        <v>37</v>
      </c>
      <c r="N3" s="109">
        <f>IFERROR(VLOOKUP($A3,'15-08'!$A$6:$L$29,3,FALSE),37)</f>
        <v>29</v>
      </c>
      <c r="O3" s="109">
        <f>IFERROR(VLOOKUP($A3,'29-08'!$A$6:$L$29,3,FALSE),37)</f>
        <v>28</v>
      </c>
      <c r="P3" s="109">
        <f>IFERROR(VLOOKUP($A3,'01-09'!$A$6:$L$29,3,FALSE),37)</f>
        <v>37</v>
      </c>
      <c r="Q3" s="109">
        <f>IFERROR(VLOOKUP($A3,'05-09'!$A$6:$L$29,3,FALSE),37)</f>
        <v>31</v>
      </c>
      <c r="R3" s="109">
        <f>IFERROR(VLOOKUP($A3,'19-09'!$A$6:$L$29,3,FALSE),37)</f>
        <v>29</v>
      </c>
      <c r="T3" t="s">
        <v>217</v>
      </c>
    </row>
    <row r="4" spans="1:20">
      <c r="A4" t="s">
        <v>2</v>
      </c>
      <c r="B4" s="1" t="s">
        <v>3</v>
      </c>
      <c r="C4" s="3">
        <f t="shared" si="0"/>
        <v>485</v>
      </c>
      <c r="D4" s="109">
        <f>IFERROR(VLOOKUP($A4,'04-04'!$A$6:$L$29,3,FALSE),37)</f>
        <v>31</v>
      </c>
      <c r="E4" s="109">
        <f>IFERROR(VLOOKUP($A4,'18-04'!$A$6:$L$29,3,FALSE),37)</f>
        <v>28</v>
      </c>
      <c r="F4" s="109">
        <f>IFERROR(VLOOKUP($A4,'02-05'!$A$6:$L$29,3,FALSE),37)</f>
        <v>31</v>
      </c>
      <c r="G4" s="109">
        <f>IFERROR(VLOOKUP($A4,'16-05'!$A$6:$L$29,3,FALSE),37)</f>
        <v>35</v>
      </c>
      <c r="H4" s="109">
        <f>IFERROR(VLOOKUP($A4,'06-06'!$A$6:$L$29,3,FALSE),37)</f>
        <v>31</v>
      </c>
      <c r="I4" s="109">
        <f>IFERROR(VLOOKUP($A4,'13-06'!$A$6:$L$29,3,FALSE),37)</f>
        <v>31</v>
      </c>
      <c r="J4" s="109">
        <f>IFERROR(VLOOKUP($A4,'20-06'!$A$6:$L$29,3,FALSE),37)</f>
        <v>33</v>
      </c>
      <c r="K4" s="109">
        <f>IFERROR(VLOOKUP($A4,'04-07'!$A$6:$L$29,3,FALSE),37)</f>
        <v>35</v>
      </c>
      <c r="L4" s="109">
        <f>IFERROR(VLOOKUP($A4,'11-07'!$A$6:$L$29,3,FALSE),37)</f>
        <v>32</v>
      </c>
      <c r="M4" s="109">
        <f>IFERROR(VLOOKUP($A4,'01-08'!$A$6:$L$29,3,FALSE),37)</f>
        <v>31</v>
      </c>
      <c r="N4" s="109">
        <f>IFERROR(VLOOKUP($A4,'15-08'!$A$6:$L$29,3,FALSE),37)</f>
        <v>36</v>
      </c>
      <c r="O4" s="109">
        <f>IFERROR(VLOOKUP($A4,'29-08'!$A$6:$L$29,3,FALSE),37)</f>
        <v>32</v>
      </c>
      <c r="P4" s="109">
        <f>IFERROR(VLOOKUP($A4,'01-09'!$A$6:$L$29,3,FALSE),37)</f>
        <v>31</v>
      </c>
      <c r="Q4" s="109">
        <f>IFERROR(VLOOKUP($A4,'05-09'!$A$6:$L$29,3,FALSE),37)</f>
        <v>37</v>
      </c>
      <c r="R4" s="109">
        <f>IFERROR(VLOOKUP($A4,'19-09'!$A$6:$L$29,3,FALSE),37)</f>
        <v>31</v>
      </c>
    </row>
    <row r="5" spans="1:20">
      <c r="A5" t="s">
        <v>12</v>
      </c>
      <c r="B5" s="1" t="s">
        <v>13</v>
      </c>
      <c r="C5" s="3">
        <f t="shared" si="0"/>
        <v>493</v>
      </c>
      <c r="D5" s="109">
        <f>IFERROR(VLOOKUP($A5,'04-04'!$A$6:$L$29,3,FALSE),37)</f>
        <v>35</v>
      </c>
      <c r="E5" s="109">
        <f>IFERROR(VLOOKUP($A5,'18-04'!$A$6:$L$29,3,FALSE),37)</f>
        <v>35</v>
      </c>
      <c r="F5" s="109">
        <f>IFERROR(VLOOKUP($A5,'02-05'!$A$6:$L$29,3,FALSE),37)</f>
        <v>36</v>
      </c>
      <c r="G5" s="109">
        <f>IFERROR(VLOOKUP($A5,'16-05'!$A$6:$L$29,3,FALSE),37)</f>
        <v>31</v>
      </c>
      <c r="H5" s="109">
        <f>IFERROR(VLOOKUP($A5,'06-06'!$A$6:$L$29,3,FALSE),37)</f>
        <v>37</v>
      </c>
      <c r="I5" s="109">
        <f>IFERROR(VLOOKUP($A5,'13-06'!$A$6:$L$29,3,FALSE),37)</f>
        <v>31</v>
      </c>
      <c r="J5" s="109">
        <f>IFERROR(VLOOKUP($A5,'20-06'!$A$6:$L$29,3,FALSE),37)</f>
        <v>32</v>
      </c>
      <c r="K5" s="109">
        <f>IFERROR(VLOOKUP($A5,'04-07'!$A$6:$L$29,3,FALSE),37)</f>
        <v>33</v>
      </c>
      <c r="L5" s="109">
        <f>IFERROR(VLOOKUP($A5,'11-07'!$A$6:$L$29,3,FALSE),37)</f>
        <v>30</v>
      </c>
      <c r="M5" s="109">
        <f>IFERROR(VLOOKUP($A5,'01-08'!$A$6:$L$29,3,FALSE),37)</f>
        <v>31</v>
      </c>
      <c r="N5" s="109">
        <f>IFERROR(VLOOKUP($A5,'15-08'!$A$6:$L$29,3,FALSE),37)</f>
        <v>29</v>
      </c>
      <c r="O5" s="109">
        <f>IFERROR(VLOOKUP($A5,'29-08'!$A$6:$L$29,3,FALSE),37)</f>
        <v>32</v>
      </c>
      <c r="P5" s="109">
        <f>IFERROR(VLOOKUP($A5,'01-09'!$A$6:$L$29,3,FALSE),37)</f>
        <v>37</v>
      </c>
      <c r="Q5" s="109">
        <f>IFERROR(VLOOKUP($A5,'05-09'!$A$6:$L$29,3,FALSE),37)</f>
        <v>33</v>
      </c>
      <c r="R5" s="109">
        <f>IFERROR(VLOOKUP($A5,'19-09'!$A$6:$L$29,3,FALSE),37)</f>
        <v>31</v>
      </c>
    </row>
    <row r="6" spans="1:20">
      <c r="A6" t="s">
        <v>6</v>
      </c>
      <c r="B6" s="1" t="s">
        <v>7</v>
      </c>
      <c r="C6" s="3">
        <f t="shared" si="0"/>
        <v>493</v>
      </c>
      <c r="D6" s="109">
        <f>IFERROR(VLOOKUP($A6,'04-04'!$A$6:$L$29,3,FALSE),37)</f>
        <v>32</v>
      </c>
      <c r="E6" s="109">
        <f>IFERROR(VLOOKUP($A6,'18-04'!$A$6:$L$29,3,FALSE),37)</f>
        <v>31</v>
      </c>
      <c r="F6" s="109">
        <f>IFERROR(VLOOKUP($A6,'02-05'!$A$6:$L$29,3,FALSE),37)</f>
        <v>32</v>
      </c>
      <c r="G6" s="109">
        <f>IFERROR(VLOOKUP($A6,'16-05'!$A$6:$L$29,3,FALSE),37)</f>
        <v>35</v>
      </c>
      <c r="H6" s="109">
        <f>IFERROR(VLOOKUP($A6,'06-06'!$A$6:$L$29,3,FALSE),37)</f>
        <v>32</v>
      </c>
      <c r="I6" s="109">
        <f>IFERROR(VLOOKUP($A6,'13-06'!$A$6:$L$29,3,FALSE),37)</f>
        <v>34</v>
      </c>
      <c r="J6" s="109">
        <f>IFERROR(VLOOKUP($A6,'20-06'!$A$6:$L$29,3,FALSE),37)</f>
        <v>32</v>
      </c>
      <c r="K6" s="109">
        <f>IFERROR(VLOOKUP($A6,'04-07'!$A$6:$L$29,3,FALSE),37)</f>
        <v>37</v>
      </c>
      <c r="L6" s="109">
        <f>IFERROR(VLOOKUP($A6,'11-07'!$A$6:$L$29,3,FALSE),37)</f>
        <v>29</v>
      </c>
      <c r="M6" s="109">
        <f>IFERROR(VLOOKUP($A6,'01-08'!$A$6:$L$29,3,FALSE),37)</f>
        <v>35</v>
      </c>
      <c r="N6" s="109">
        <f>IFERROR(VLOOKUP($A6,'15-08'!$A$6:$L$29,3,FALSE),37)</f>
        <v>31</v>
      </c>
      <c r="O6" s="109">
        <f>IFERROR(VLOOKUP($A6,'29-08'!$A$6:$L$29,3,FALSE),37)</f>
        <v>33</v>
      </c>
      <c r="P6" s="109">
        <f>IFERROR(VLOOKUP($A6,'01-09'!$A$6:$L$29,3,FALSE),37)</f>
        <v>41</v>
      </c>
      <c r="Q6" s="109">
        <f>IFERROR(VLOOKUP($A6,'05-09'!$A$6:$L$29,3,FALSE),37)</f>
        <v>28</v>
      </c>
      <c r="R6" s="109">
        <f>IFERROR(VLOOKUP($A6,'19-09'!$A$6:$L$29,3,FALSE),37)</f>
        <v>31</v>
      </c>
    </row>
    <row r="7" spans="1:20">
      <c r="A7" t="s">
        <v>10</v>
      </c>
      <c r="B7" s="1" t="s">
        <v>11</v>
      </c>
      <c r="C7" s="3">
        <f t="shared" si="0"/>
        <v>494</v>
      </c>
      <c r="D7" s="109">
        <f>IFERROR(VLOOKUP($A7,'04-04'!$A$6:$L$29,3,FALSE),37)</f>
        <v>33</v>
      </c>
      <c r="E7" s="109">
        <f>IFERROR(VLOOKUP($A7,'18-04'!$A$6:$L$29,3,FALSE),37)</f>
        <v>33</v>
      </c>
      <c r="F7" s="109">
        <f>IFERROR(VLOOKUP($A7,'02-05'!$A$6:$L$29,3,FALSE),37)</f>
        <v>37</v>
      </c>
      <c r="G7" s="109">
        <f>IFERROR(VLOOKUP($A7,'16-05'!$A$6:$L$29,3,FALSE),37)</f>
        <v>35</v>
      </c>
      <c r="H7" s="109">
        <f>IFERROR(VLOOKUP($A7,'06-06'!$A$6:$L$29,3,FALSE),37)</f>
        <v>33</v>
      </c>
      <c r="I7" s="109">
        <f>IFERROR(VLOOKUP($A7,'13-06'!$A$6:$L$29,3,FALSE),37)</f>
        <v>31</v>
      </c>
      <c r="J7" s="109">
        <f>IFERROR(VLOOKUP($A7,'20-06'!$A$6:$L$29,3,FALSE),37)</f>
        <v>33</v>
      </c>
      <c r="K7" s="109">
        <f>IFERROR(VLOOKUP($A7,'04-07'!$A$6:$L$29,3,FALSE),37)</f>
        <v>30</v>
      </c>
      <c r="L7" s="109">
        <f>IFERROR(VLOOKUP($A7,'11-07'!$A$6:$L$29,3,FALSE),37)</f>
        <v>31</v>
      </c>
      <c r="M7" s="109">
        <f>IFERROR(VLOOKUP($A7,'01-08'!$A$6:$L$29,3,FALSE),37)</f>
        <v>34</v>
      </c>
      <c r="N7" s="109">
        <f>IFERROR(VLOOKUP($A7,'15-08'!$A$6:$L$29,3,FALSE),37)</f>
        <v>37</v>
      </c>
      <c r="O7" s="109">
        <f>IFERROR(VLOOKUP($A7,'29-08'!$A$6:$L$29,3,FALSE),37)</f>
        <v>31</v>
      </c>
      <c r="P7" s="109">
        <f>IFERROR(VLOOKUP($A7,'01-09'!$A$6:$L$29,3,FALSE),37)</f>
        <v>34</v>
      </c>
      <c r="Q7" s="109">
        <f>IFERROR(VLOOKUP($A7,'05-09'!$A$6:$L$29,3,FALSE),37)</f>
        <v>32</v>
      </c>
      <c r="R7" s="109">
        <f>IFERROR(VLOOKUP($A7,'19-09'!$A$6:$L$29,3,FALSE),37)</f>
        <v>30</v>
      </c>
    </row>
    <row r="8" spans="1:20">
      <c r="A8" t="s">
        <v>14</v>
      </c>
      <c r="B8" s="1" t="s">
        <v>15</v>
      </c>
      <c r="C8" s="3">
        <f t="shared" si="0"/>
        <v>497</v>
      </c>
      <c r="D8" s="109">
        <f>IFERROR(VLOOKUP($A8,'04-04'!$A$6:$L$29,3,FALSE),37)</f>
        <v>34</v>
      </c>
      <c r="E8" s="109">
        <f>IFERROR(VLOOKUP($A8,'18-04'!$A$6:$L$29,3,FALSE),37)</f>
        <v>32</v>
      </c>
      <c r="F8" s="109">
        <f>IFERROR(VLOOKUP($A8,'02-05'!$A$6:$L$29,3,FALSE),37)</f>
        <v>33</v>
      </c>
      <c r="G8" s="109">
        <f>IFERROR(VLOOKUP($A8,'16-05'!$A$6:$L$29,3,FALSE),37)</f>
        <v>37</v>
      </c>
      <c r="H8" s="109">
        <f>IFERROR(VLOOKUP($A8,'06-06'!$A$6:$L$29,3,FALSE),37)</f>
        <v>31</v>
      </c>
      <c r="I8" s="109">
        <f>IFERROR(VLOOKUP($A8,'13-06'!$A$6:$L$29,3,FALSE),37)</f>
        <v>35</v>
      </c>
      <c r="J8" s="109">
        <f>IFERROR(VLOOKUP($A8,'20-06'!$A$6:$L$29,3,FALSE),37)</f>
        <v>31</v>
      </c>
      <c r="K8" s="109">
        <f>IFERROR(VLOOKUP($A8,'04-07'!$A$6:$L$29,3,FALSE),37)</f>
        <v>33</v>
      </c>
      <c r="L8" s="109">
        <f>IFERROR(VLOOKUP($A8,'11-07'!$A$6:$L$29,3,FALSE),37)</f>
        <v>35</v>
      </c>
      <c r="M8" s="109">
        <f>IFERROR(VLOOKUP($A8,'01-08'!$A$6:$L$29,3,FALSE),37)</f>
        <v>31</v>
      </c>
      <c r="N8" s="109">
        <f>IFERROR(VLOOKUP($A8,'15-08'!$A$6:$L$29,3,FALSE),37)</f>
        <v>27</v>
      </c>
      <c r="O8" s="109">
        <f>IFERROR(VLOOKUP($A8,'29-08'!$A$6:$L$29,3,FALSE),37)</f>
        <v>34</v>
      </c>
      <c r="P8" s="109">
        <f>IFERROR(VLOOKUP($A8,'01-09'!$A$6:$L$29,3,FALSE),37)</f>
        <v>37</v>
      </c>
      <c r="Q8" s="109">
        <f>IFERROR(VLOOKUP($A8,'05-09'!$A$6:$L$29,3,FALSE),37)</f>
        <v>36</v>
      </c>
      <c r="R8" s="109">
        <f>IFERROR(VLOOKUP($A8,'19-09'!$A$6:$L$29,3,FALSE),37)</f>
        <v>31</v>
      </c>
    </row>
    <row r="9" spans="1:20">
      <c r="A9" t="s">
        <v>4</v>
      </c>
      <c r="B9" s="1" t="s">
        <v>5</v>
      </c>
      <c r="C9" s="3">
        <f t="shared" si="0"/>
        <v>500</v>
      </c>
      <c r="D9" s="109">
        <f>IFERROR(VLOOKUP($A9,'04-04'!$A$6:$L$29,3,FALSE),37)</f>
        <v>37</v>
      </c>
      <c r="E9" s="109">
        <f>IFERROR(VLOOKUP($A9,'18-04'!$A$6:$L$29,3,FALSE),37)</f>
        <v>30</v>
      </c>
      <c r="F9" s="109">
        <f>IFERROR(VLOOKUP($A9,'02-05'!$A$6:$L$29,3,FALSE),37)</f>
        <v>32</v>
      </c>
      <c r="G9" s="109">
        <f>IFERROR(VLOOKUP($A9,'16-05'!$A$6:$L$29,3,FALSE),37)</f>
        <v>32</v>
      </c>
      <c r="H9" s="109">
        <f>IFERROR(VLOOKUP($A9,'06-06'!$A$6:$L$29,3,FALSE),37)</f>
        <v>37</v>
      </c>
      <c r="I9" s="109">
        <f>IFERROR(VLOOKUP($A9,'13-06'!$A$6:$L$29,3,FALSE),37)</f>
        <v>25</v>
      </c>
      <c r="J9" s="109">
        <f>IFERROR(VLOOKUP($A9,'20-06'!$A$6:$L$29,3,FALSE),37)</f>
        <v>31</v>
      </c>
      <c r="K9" s="109">
        <f>IFERROR(VLOOKUP($A9,'04-07'!$A$6:$L$29,3,FALSE),37)</f>
        <v>36</v>
      </c>
      <c r="L9" s="109">
        <f>IFERROR(VLOOKUP($A9,'11-07'!$A$6:$L$29,3,FALSE),37)</f>
        <v>37</v>
      </c>
      <c r="M9" s="109">
        <f>IFERROR(VLOOKUP($A9,'01-08'!$A$6:$L$29,3,FALSE),37)</f>
        <v>32</v>
      </c>
      <c r="N9" s="109">
        <f>IFERROR(VLOOKUP($A9,'15-08'!$A$6:$L$29,3,FALSE),37)</f>
        <v>36</v>
      </c>
      <c r="O9" s="109">
        <f>IFERROR(VLOOKUP($A9,'29-08'!$A$6:$L$29,3,FALSE),37)</f>
        <v>35</v>
      </c>
      <c r="P9" s="109">
        <f>IFERROR(VLOOKUP($A9,'01-09'!$A$6:$L$29,3,FALSE),37)</f>
        <v>34</v>
      </c>
      <c r="Q9" s="109">
        <f>IFERROR(VLOOKUP($A9,'05-09'!$A$6:$L$29,3,FALSE),37)</f>
        <v>37</v>
      </c>
      <c r="R9" s="109">
        <f>IFERROR(VLOOKUP($A9,'19-09'!$A$6:$L$29,3,FALSE),37)</f>
        <v>29</v>
      </c>
    </row>
    <row r="10" spans="1:20">
      <c r="A10" t="s">
        <v>20</v>
      </c>
      <c r="B10" s="1" t="s">
        <v>21</v>
      </c>
      <c r="C10" s="3">
        <f t="shared" si="0"/>
        <v>505</v>
      </c>
      <c r="D10" s="109">
        <f>IFERROR(VLOOKUP($A10,'04-04'!$A$6:$L$29,3,FALSE),37)</f>
        <v>29</v>
      </c>
      <c r="E10" s="109">
        <f>IFERROR(VLOOKUP($A10,'18-04'!$A$6:$L$29,3,FALSE),37)</f>
        <v>35</v>
      </c>
      <c r="F10" s="109">
        <f>IFERROR(VLOOKUP($A10,'02-05'!$A$6:$L$29,3,FALSE),37)</f>
        <v>39</v>
      </c>
      <c r="G10" s="109">
        <f>IFERROR(VLOOKUP($A10,'16-05'!$A$6:$L$29,3,FALSE),37)</f>
        <v>32</v>
      </c>
      <c r="H10" s="109">
        <f>IFERROR(VLOOKUP($A10,'06-06'!$A$6:$L$29,3,FALSE),37)</f>
        <v>31</v>
      </c>
      <c r="I10" s="109">
        <f>IFERROR(VLOOKUP($A10,'13-06'!$A$6:$L$29,3,FALSE),37)</f>
        <v>31</v>
      </c>
      <c r="J10" s="109">
        <f>IFERROR(VLOOKUP($A10,'20-06'!$A$6:$L$29,3,FALSE),37)</f>
        <v>32</v>
      </c>
      <c r="K10" s="109">
        <f>IFERROR(VLOOKUP($A10,'04-07'!$A$6:$L$29,3,FALSE),37)</f>
        <v>31</v>
      </c>
      <c r="L10" s="109">
        <f>IFERROR(VLOOKUP($A10,'11-07'!$A$6:$L$29,3,FALSE),37)</f>
        <v>33</v>
      </c>
      <c r="M10" s="109">
        <f>IFERROR(VLOOKUP($A10,'01-08'!$A$6:$L$29,3,FALSE),37)</f>
        <v>37</v>
      </c>
      <c r="N10" s="109">
        <f>IFERROR(VLOOKUP($A10,'15-08'!$A$6:$L$29,3,FALSE),37)</f>
        <v>33</v>
      </c>
      <c r="O10" s="109">
        <f>IFERROR(VLOOKUP($A10,'29-08'!$A$6:$L$29,3,FALSE),37)</f>
        <v>36</v>
      </c>
      <c r="P10" s="109">
        <f>IFERROR(VLOOKUP($A10,'01-09'!$A$6:$L$29,3,FALSE),37)</f>
        <v>37</v>
      </c>
      <c r="Q10" s="109">
        <f>IFERROR(VLOOKUP($A10,'05-09'!$A$6:$L$29,3,FALSE),37)</f>
        <v>37</v>
      </c>
      <c r="R10" s="109">
        <f>IFERROR(VLOOKUP($A10,'19-09'!$A$6:$L$29,3,FALSE),37)</f>
        <v>32</v>
      </c>
    </row>
    <row r="11" spans="1:20">
      <c r="A11" t="s">
        <v>8</v>
      </c>
      <c r="B11" s="1" t="s">
        <v>9</v>
      </c>
      <c r="C11" s="3">
        <f t="shared" si="0"/>
        <v>517</v>
      </c>
      <c r="D11" s="109">
        <f>IFERROR(VLOOKUP($A11,'04-04'!$A$6:$L$29,3,FALSE),37)</f>
        <v>37</v>
      </c>
      <c r="E11" s="109">
        <f>IFERROR(VLOOKUP($A11,'18-04'!$A$6:$L$29,3,FALSE),37)</f>
        <v>31</v>
      </c>
      <c r="F11" s="109">
        <f>IFERROR(VLOOKUP($A11,'02-05'!$A$6:$L$29,3,FALSE),37)</f>
        <v>37</v>
      </c>
      <c r="G11" s="109">
        <f>IFERROR(VLOOKUP($A11,'16-05'!$A$6:$L$29,3,FALSE),37)</f>
        <v>28</v>
      </c>
      <c r="H11" s="109">
        <f>IFERROR(VLOOKUP($A11,'06-06'!$A$6:$L$29,3,FALSE),37)</f>
        <v>37</v>
      </c>
      <c r="I11" s="109">
        <f>IFERROR(VLOOKUP($A11,'13-06'!$A$6:$L$29,3,FALSE),37)</f>
        <v>37</v>
      </c>
      <c r="J11" s="109">
        <f>IFERROR(VLOOKUP($A11,'20-06'!$A$6:$L$29,3,FALSE),37)</f>
        <v>29</v>
      </c>
      <c r="K11" s="109">
        <f>IFERROR(VLOOKUP($A11,'04-07'!$A$6:$L$29,3,FALSE),37)</f>
        <v>37</v>
      </c>
      <c r="L11" s="109">
        <f>IFERROR(VLOOKUP($A11,'11-07'!$A$6:$L$29,3,FALSE),37)</f>
        <v>30</v>
      </c>
      <c r="M11" s="109">
        <f>IFERROR(VLOOKUP($A11,'01-08'!$A$6:$L$29,3,FALSE),37)</f>
        <v>31</v>
      </c>
      <c r="N11" s="109">
        <f>IFERROR(VLOOKUP($A11,'15-08'!$A$6:$L$29,3,FALSE),37)</f>
        <v>37</v>
      </c>
      <c r="O11" s="109">
        <f>IFERROR(VLOOKUP($A11,'29-08'!$A$6:$L$29,3,FALSE),37)</f>
        <v>37</v>
      </c>
      <c r="P11" s="109">
        <f>IFERROR(VLOOKUP($A11,'01-09'!$A$6:$L$29,3,FALSE),37)</f>
        <v>37</v>
      </c>
      <c r="Q11" s="109">
        <f>IFERROR(VLOOKUP($A11,'05-09'!$A$6:$L$29,3,FALSE),37)</f>
        <v>37</v>
      </c>
      <c r="R11" s="109">
        <f>IFERROR(VLOOKUP($A11,'19-09'!$A$6:$L$29,3,FALSE),37)</f>
        <v>35</v>
      </c>
    </row>
    <row r="12" spans="1:20">
      <c r="A12" t="s">
        <v>34</v>
      </c>
      <c r="B12" s="1" t="s">
        <v>35</v>
      </c>
      <c r="C12" s="3">
        <f t="shared" si="0"/>
        <v>519</v>
      </c>
      <c r="D12" s="109">
        <f>IFERROR(VLOOKUP($A12,'04-04'!$A$6:$L$29,3,FALSE),37)</f>
        <v>35</v>
      </c>
      <c r="E12" s="109">
        <f>IFERROR(VLOOKUP($A12,'18-04'!$A$6:$L$29,3,FALSE),37)</f>
        <v>35</v>
      </c>
      <c r="F12" s="109">
        <f>IFERROR(VLOOKUP($A12,'02-05'!$A$6:$L$29,3,FALSE),37)</f>
        <v>34</v>
      </c>
      <c r="G12" s="109">
        <f>IFERROR(VLOOKUP($A12,'16-05'!$A$6:$L$29,3,FALSE),37)</f>
        <v>37</v>
      </c>
      <c r="H12" s="109">
        <f>IFERROR(VLOOKUP($A12,'06-06'!$A$6:$L$29,3,FALSE),37)</f>
        <v>37</v>
      </c>
      <c r="I12" s="109">
        <f>IFERROR(VLOOKUP($A12,'13-06'!$A$6:$L$29,3,FALSE),37)</f>
        <v>29</v>
      </c>
      <c r="J12" s="109">
        <f>IFERROR(VLOOKUP($A12,'20-06'!$A$6:$L$29,3,FALSE),37)</f>
        <v>35</v>
      </c>
      <c r="K12" s="109">
        <f>IFERROR(VLOOKUP($A12,'04-07'!$A$6:$L$29,3,FALSE),37)</f>
        <v>33</v>
      </c>
      <c r="L12" s="109">
        <f>IFERROR(VLOOKUP($A12,'11-07'!$A$6:$L$29,3,FALSE),37)</f>
        <v>37</v>
      </c>
      <c r="M12" s="109">
        <f>IFERROR(VLOOKUP($A12,'01-08'!$A$6:$L$29,3,FALSE),37)</f>
        <v>35</v>
      </c>
      <c r="N12" s="109">
        <f>IFERROR(VLOOKUP($A12,'15-08'!$A$6:$L$29,3,FALSE),37)</f>
        <v>35</v>
      </c>
      <c r="O12" s="109">
        <f>IFERROR(VLOOKUP($A12,'29-08'!$A$6:$L$29,3,FALSE),37)</f>
        <v>30</v>
      </c>
      <c r="P12" s="109">
        <f>IFERROR(VLOOKUP($A12,'01-09'!$A$6:$L$29,3,FALSE),37)</f>
        <v>37</v>
      </c>
      <c r="Q12" s="109">
        <f>IFERROR(VLOOKUP($A12,'05-09'!$A$6:$L$29,3,FALSE),37)</f>
        <v>34</v>
      </c>
      <c r="R12" s="109">
        <f>IFERROR(VLOOKUP($A12,'19-09'!$A$6:$L$29,3,FALSE),37)</f>
        <v>36</v>
      </c>
    </row>
    <row r="13" spans="1:20">
      <c r="A13" t="s">
        <v>18</v>
      </c>
      <c r="B13" s="1" t="s">
        <v>19</v>
      </c>
      <c r="C13" s="3">
        <f t="shared" si="0"/>
        <v>523</v>
      </c>
      <c r="D13" s="109">
        <f>IFERROR(VLOOKUP($A13,'04-04'!$A$6:$L$29,3,FALSE),37)</f>
        <v>33</v>
      </c>
      <c r="E13" s="109">
        <f>IFERROR(VLOOKUP($A13,'18-04'!$A$6:$L$29,3,FALSE),37)</f>
        <v>35</v>
      </c>
      <c r="F13" s="109">
        <f>IFERROR(VLOOKUP($A13,'02-05'!$A$6:$L$29,3,FALSE),37)</f>
        <v>37</v>
      </c>
      <c r="G13" s="109">
        <f>IFERROR(VLOOKUP($A13,'16-05'!$A$6:$L$29,3,FALSE),37)</f>
        <v>39</v>
      </c>
      <c r="H13" s="109">
        <f>IFERROR(VLOOKUP($A13,'06-06'!$A$6:$L$29,3,FALSE),37)</f>
        <v>37</v>
      </c>
      <c r="I13" s="109">
        <f>IFERROR(VLOOKUP($A13,'13-06'!$A$6:$L$29,3,FALSE),37)</f>
        <v>30</v>
      </c>
      <c r="J13" s="109">
        <f>IFERROR(VLOOKUP($A13,'20-06'!$A$6:$L$29,3,FALSE),37)</f>
        <v>38</v>
      </c>
      <c r="K13" s="109">
        <f>IFERROR(VLOOKUP($A13,'04-07'!$A$6:$L$29,3,FALSE),37)</f>
        <v>38</v>
      </c>
      <c r="L13" s="109">
        <f>IFERROR(VLOOKUP($A13,'11-07'!$A$6:$L$29,3,FALSE),37)</f>
        <v>32</v>
      </c>
      <c r="M13" s="109">
        <f>IFERROR(VLOOKUP($A13,'01-08'!$A$6:$L$29,3,FALSE),37)</f>
        <v>33</v>
      </c>
      <c r="N13" s="109">
        <f>IFERROR(VLOOKUP($A13,'15-08'!$A$6:$L$29,3,FALSE),37)</f>
        <v>27</v>
      </c>
      <c r="O13" s="109">
        <f>IFERROR(VLOOKUP($A13,'29-08'!$A$6:$L$29,3,FALSE),37)</f>
        <v>33</v>
      </c>
      <c r="P13" s="109">
        <f>IFERROR(VLOOKUP($A13,'01-09'!$A$6:$L$29,3,FALSE),37)</f>
        <v>37</v>
      </c>
      <c r="Q13" s="109">
        <f>IFERROR(VLOOKUP($A13,'05-09'!$A$6:$L$29,3,FALSE),37)</f>
        <v>37</v>
      </c>
      <c r="R13" s="109">
        <f>IFERROR(VLOOKUP($A13,'19-09'!$A$6:$L$29,3,FALSE),37)</f>
        <v>37</v>
      </c>
    </row>
    <row r="14" spans="1:20">
      <c r="A14" t="s">
        <v>16</v>
      </c>
      <c r="B14" s="1" t="s">
        <v>17</v>
      </c>
      <c r="C14" s="3">
        <f t="shared" si="0"/>
        <v>525</v>
      </c>
      <c r="D14" s="109">
        <f>IFERROR(VLOOKUP($A14,'04-04'!$A$6:$L$29,3,FALSE),37)</f>
        <v>33</v>
      </c>
      <c r="E14" s="109">
        <f>IFERROR(VLOOKUP($A14,'18-04'!$A$6:$L$29,3,FALSE),37)</f>
        <v>37</v>
      </c>
      <c r="F14" s="109">
        <f>IFERROR(VLOOKUP($A14,'02-05'!$A$6:$L$29,3,FALSE),37)</f>
        <v>34</v>
      </c>
      <c r="G14" s="109">
        <f>IFERROR(VLOOKUP($A14,'16-05'!$A$6:$L$29,3,FALSE),37)</f>
        <v>37</v>
      </c>
      <c r="H14" s="109">
        <f>IFERROR(VLOOKUP($A14,'06-06'!$A$6:$L$29,3,FALSE),37)</f>
        <v>31</v>
      </c>
      <c r="I14" s="109">
        <f>IFERROR(VLOOKUP($A14,'13-06'!$A$6:$L$29,3,FALSE),37)</f>
        <v>32</v>
      </c>
      <c r="J14" s="109">
        <f>IFERROR(VLOOKUP($A14,'20-06'!$A$6:$L$29,3,FALSE),37)</f>
        <v>37</v>
      </c>
      <c r="K14" s="109">
        <f>IFERROR(VLOOKUP($A14,'04-07'!$A$6:$L$29,3,FALSE),37)</f>
        <v>40</v>
      </c>
      <c r="L14" s="109">
        <f>IFERROR(VLOOKUP($A14,'11-07'!$A$6:$L$29,3,FALSE),37)</f>
        <v>37</v>
      </c>
      <c r="M14" s="109">
        <f>IFERROR(VLOOKUP($A14,'01-08'!$A$6:$L$29,3,FALSE),37)</f>
        <v>28</v>
      </c>
      <c r="N14" s="109">
        <f>IFERROR(VLOOKUP($A14,'15-08'!$A$6:$L$29,3,FALSE),37)</f>
        <v>36</v>
      </c>
      <c r="O14" s="109">
        <f>IFERROR(VLOOKUP($A14,'29-08'!$A$6:$L$29,3,FALSE),37)</f>
        <v>37</v>
      </c>
      <c r="P14" s="109">
        <f>IFERROR(VLOOKUP($A14,'01-09'!$A$6:$L$29,3,FALSE),37)</f>
        <v>37</v>
      </c>
      <c r="Q14" s="109">
        <f>IFERROR(VLOOKUP($A14,'05-09'!$A$6:$L$29,3,FALSE),37)</f>
        <v>37</v>
      </c>
      <c r="R14" s="109">
        <f>IFERROR(VLOOKUP($A14,'19-09'!$A$6:$L$29,3,FALSE),37)</f>
        <v>32</v>
      </c>
    </row>
    <row r="15" spans="1:20">
      <c r="A15" t="s">
        <v>22</v>
      </c>
      <c r="B15" s="1" t="s">
        <v>23</v>
      </c>
      <c r="C15" s="3">
        <f t="shared" si="0"/>
        <v>540</v>
      </c>
      <c r="D15" s="109">
        <f>IFERROR(VLOOKUP($A15,'04-04'!$A$6:$L$29,3,FALSE),37)</f>
        <v>37</v>
      </c>
      <c r="E15" s="109">
        <f>IFERROR(VLOOKUP($A15,'18-04'!$A$6:$L$29,3,FALSE),37)</f>
        <v>37</v>
      </c>
      <c r="F15" s="109">
        <f>IFERROR(VLOOKUP($A15,'02-05'!$A$6:$L$29,3,FALSE),37)</f>
        <v>30</v>
      </c>
      <c r="G15" s="109">
        <f>IFERROR(VLOOKUP($A15,'16-05'!$A$6:$L$29,3,FALSE),37)</f>
        <v>31</v>
      </c>
      <c r="H15" s="109">
        <f>IFERROR(VLOOKUP($A15,'06-06'!$A$6:$L$29,3,FALSE),37)</f>
        <v>31</v>
      </c>
      <c r="I15" s="109">
        <f>IFERROR(VLOOKUP($A15,'13-06'!$A$6:$L$29,3,FALSE),37)</f>
        <v>73</v>
      </c>
      <c r="J15" s="109">
        <f>IFERROR(VLOOKUP($A15,'20-06'!$A$6:$L$29,3,FALSE),37)</f>
        <v>32</v>
      </c>
      <c r="K15" s="109">
        <f>IFERROR(VLOOKUP($A15,'04-07'!$A$6:$L$29,3,FALSE),37)</f>
        <v>35</v>
      </c>
      <c r="L15" s="109">
        <f>IFERROR(VLOOKUP($A15,'11-07'!$A$6:$L$29,3,FALSE),37)</f>
        <v>34</v>
      </c>
      <c r="M15" s="109">
        <f>IFERROR(VLOOKUP($A15,'01-08'!$A$6:$L$29,3,FALSE),37)</f>
        <v>32</v>
      </c>
      <c r="N15" s="109">
        <f>IFERROR(VLOOKUP($A15,'15-08'!$A$6:$L$29,3,FALSE),37)</f>
        <v>36</v>
      </c>
      <c r="O15" s="109">
        <f>IFERROR(VLOOKUP($A15,'29-08'!$A$6:$L$29,3,FALSE),37)</f>
        <v>37</v>
      </c>
      <c r="P15" s="109">
        <f>IFERROR(VLOOKUP($A15,'01-09'!$A$6:$L$29,3,FALSE),37)</f>
        <v>32</v>
      </c>
      <c r="Q15" s="109">
        <f>IFERROR(VLOOKUP($A15,'05-09'!$A$6:$L$29,3,FALSE),37)</f>
        <v>31</v>
      </c>
      <c r="R15" s="109">
        <f>IFERROR(VLOOKUP($A15,'19-09'!$A$6:$L$29,3,FALSE),37)</f>
        <v>32</v>
      </c>
    </row>
    <row r="16" spans="1:20">
      <c r="A16" t="s">
        <v>28</v>
      </c>
      <c r="B16" s="1" t="s">
        <v>29</v>
      </c>
      <c r="C16" s="3">
        <f t="shared" si="0"/>
        <v>541</v>
      </c>
      <c r="D16" s="109">
        <f>IFERROR(VLOOKUP($A16,'04-04'!$A$6:$L$29,3,FALSE),37)</f>
        <v>34</v>
      </c>
      <c r="E16" s="109">
        <f>IFERROR(VLOOKUP($A16,'18-04'!$A$6:$L$29,3,FALSE),37)</f>
        <v>31</v>
      </c>
      <c r="F16" s="109">
        <f>IFERROR(VLOOKUP($A16,'02-05'!$A$6:$L$29,3,FALSE),37)</f>
        <v>37</v>
      </c>
      <c r="G16" s="109">
        <f>IFERROR(VLOOKUP($A16,'16-05'!$A$6:$L$29,3,FALSE),37)</f>
        <v>37</v>
      </c>
      <c r="H16" s="109">
        <f>IFERROR(VLOOKUP($A16,'06-06'!$A$6:$L$29,3,FALSE),37)</f>
        <v>40</v>
      </c>
      <c r="I16" s="109">
        <f>IFERROR(VLOOKUP($A16,'13-06'!$A$6:$L$29,3,FALSE),37)</f>
        <v>34</v>
      </c>
      <c r="J16" s="109">
        <f>IFERROR(VLOOKUP($A16,'20-06'!$A$6:$L$29,3,FALSE),37)</f>
        <v>39</v>
      </c>
      <c r="K16" s="109">
        <f>IFERROR(VLOOKUP($A16,'04-07'!$A$6:$L$29,3,FALSE),37)</f>
        <v>39</v>
      </c>
      <c r="L16" s="109">
        <f>IFERROR(VLOOKUP($A16,'11-07'!$A$6:$L$29,3,FALSE),37)</f>
        <v>36</v>
      </c>
      <c r="M16" s="109">
        <f>IFERROR(VLOOKUP($A16,'01-08'!$A$6:$L$29,3,FALSE),37)</f>
        <v>37</v>
      </c>
      <c r="N16" s="109">
        <f>IFERROR(VLOOKUP($A16,'15-08'!$A$6:$L$29,3,FALSE),37)</f>
        <v>33</v>
      </c>
      <c r="O16" s="109">
        <f>IFERROR(VLOOKUP($A16,'29-08'!$A$6:$L$29,3,FALSE),37)</f>
        <v>34</v>
      </c>
      <c r="P16" s="109">
        <f>IFERROR(VLOOKUP($A16,'01-09'!$A$6:$L$29,3,FALSE),37)</f>
        <v>38</v>
      </c>
      <c r="Q16" s="109">
        <f>IFERROR(VLOOKUP($A16,'05-09'!$A$6:$L$29,3,FALSE),37)</f>
        <v>37</v>
      </c>
      <c r="R16" s="109">
        <f>IFERROR(VLOOKUP($A16,'19-09'!$A$6:$L$29,3,FALSE),37)</f>
        <v>35</v>
      </c>
    </row>
    <row r="17" spans="1:18">
      <c r="A17" t="s">
        <v>42</v>
      </c>
      <c r="B17" s="1" t="s">
        <v>43</v>
      </c>
      <c r="C17" s="3">
        <f t="shared" si="0"/>
        <v>541</v>
      </c>
      <c r="D17" s="109">
        <f>IFERROR(VLOOKUP($A17,'04-04'!$A$6:$L$29,3,FALSE),37)</f>
        <v>37</v>
      </c>
      <c r="E17" s="109">
        <f>IFERROR(VLOOKUP($A17,'18-04'!$A$6:$L$29,3,FALSE),37)</f>
        <v>37</v>
      </c>
      <c r="F17" s="109">
        <f>IFERROR(VLOOKUP($A17,'02-05'!$A$6:$L$29,3,FALSE),37)</f>
        <v>36</v>
      </c>
      <c r="G17" s="109">
        <f>IFERROR(VLOOKUP($A17,'16-05'!$A$6:$L$29,3,FALSE),37)</f>
        <v>32</v>
      </c>
      <c r="H17" s="109">
        <f>IFERROR(VLOOKUP($A17,'06-06'!$A$6:$L$29,3,FALSE),37)</f>
        <v>37</v>
      </c>
      <c r="I17" s="109">
        <f>IFERROR(VLOOKUP($A17,'13-06'!$A$6:$L$29,3,FALSE),37)</f>
        <v>37</v>
      </c>
      <c r="J17" s="109">
        <f>IFERROR(VLOOKUP($A17,'20-06'!$A$6:$L$29,3,FALSE),37)</f>
        <v>37</v>
      </c>
      <c r="K17" s="109">
        <f>IFERROR(VLOOKUP($A17,'04-07'!$A$6:$L$29,3,FALSE),37)</f>
        <v>36</v>
      </c>
      <c r="L17" s="109">
        <f>IFERROR(VLOOKUP($A17,'11-07'!$A$6:$L$29,3,FALSE),37)</f>
        <v>37</v>
      </c>
      <c r="M17" s="109">
        <f>IFERROR(VLOOKUP($A17,'01-08'!$A$6:$L$29,3,FALSE),37)</f>
        <v>40</v>
      </c>
      <c r="N17" s="109">
        <f>IFERROR(VLOOKUP($A17,'15-08'!$A$6:$L$29,3,FALSE),37)</f>
        <v>37</v>
      </c>
      <c r="O17" s="109">
        <f>IFERROR(VLOOKUP($A17,'29-08'!$A$6:$L$29,3,FALSE),37)</f>
        <v>32</v>
      </c>
      <c r="P17" s="109">
        <f>IFERROR(VLOOKUP($A17,'01-09'!$A$6:$L$29,3,FALSE),37)</f>
        <v>37</v>
      </c>
      <c r="Q17" s="109">
        <f>IFERROR(VLOOKUP($A17,'05-09'!$A$6:$L$29,3,FALSE),37)</f>
        <v>37</v>
      </c>
      <c r="R17" s="109">
        <f>IFERROR(VLOOKUP($A17,'19-09'!$A$6:$L$29,3,FALSE),37)</f>
        <v>32</v>
      </c>
    </row>
    <row r="18" spans="1:18">
      <c r="A18" t="s">
        <v>26</v>
      </c>
      <c r="B18" s="1" t="s">
        <v>27</v>
      </c>
      <c r="C18" s="3">
        <f t="shared" si="0"/>
        <v>542</v>
      </c>
      <c r="D18" s="109">
        <f>IFERROR(VLOOKUP($A18,'04-04'!$A$6:$L$29,3,FALSE),37)</f>
        <v>37</v>
      </c>
      <c r="E18" s="109">
        <f>IFERROR(VLOOKUP($A18,'18-04'!$A$6:$L$29,3,FALSE),37)</f>
        <v>37</v>
      </c>
      <c r="F18" s="109">
        <f>IFERROR(VLOOKUP($A18,'02-05'!$A$6:$L$29,3,FALSE),37)</f>
        <v>34</v>
      </c>
      <c r="G18" s="109">
        <f>IFERROR(VLOOKUP($A18,'16-05'!$A$6:$L$29,3,FALSE),37)</f>
        <v>37</v>
      </c>
      <c r="H18" s="109">
        <f>IFERROR(VLOOKUP($A18,'06-06'!$A$6:$L$29,3,FALSE),37)</f>
        <v>37</v>
      </c>
      <c r="I18" s="109">
        <f>IFERROR(VLOOKUP($A18,'13-06'!$A$6:$L$29,3,FALSE),37)</f>
        <v>37</v>
      </c>
      <c r="J18" s="109">
        <f>IFERROR(VLOOKUP($A18,'20-06'!$A$6:$L$29,3,FALSE),37)</f>
        <v>37</v>
      </c>
      <c r="K18" s="109">
        <f>IFERROR(VLOOKUP($A18,'04-07'!$A$6:$L$29,3,FALSE),37)</f>
        <v>37</v>
      </c>
      <c r="L18" s="109">
        <f>IFERROR(VLOOKUP($A18,'11-07'!$A$6:$L$29,3,FALSE),37)</f>
        <v>35</v>
      </c>
      <c r="M18" s="109">
        <f>IFERROR(VLOOKUP($A18,'01-08'!$A$6:$L$29,3,FALSE),37)</f>
        <v>34</v>
      </c>
      <c r="N18" s="109">
        <f>IFERROR(VLOOKUP($A18,'15-08'!$A$6:$L$29,3,FALSE),37)</f>
        <v>37</v>
      </c>
      <c r="O18" s="109">
        <f>IFERROR(VLOOKUP($A18,'29-08'!$A$6:$L$29,3,FALSE),37)</f>
        <v>32</v>
      </c>
      <c r="P18" s="109">
        <f>IFERROR(VLOOKUP($A18,'01-09'!$A$6:$L$29,3,FALSE),37)</f>
        <v>37</v>
      </c>
      <c r="Q18" s="109">
        <f>IFERROR(VLOOKUP($A18,'05-09'!$A$6:$L$29,3,FALSE),37)</f>
        <v>37</v>
      </c>
      <c r="R18" s="109">
        <f>IFERROR(VLOOKUP($A18,'19-09'!$A$6:$L$29,3,FALSE),37)</f>
        <v>37</v>
      </c>
    </row>
    <row r="19" spans="1:18">
      <c r="A19" t="s">
        <v>32</v>
      </c>
      <c r="B19" s="1" t="s">
        <v>33</v>
      </c>
      <c r="C19" s="3">
        <f t="shared" si="0"/>
        <v>543</v>
      </c>
      <c r="D19" s="109">
        <f>IFERROR(VLOOKUP($A19,'04-04'!$A$6:$L$29,3,FALSE),37)</f>
        <v>37</v>
      </c>
      <c r="E19" s="109">
        <f>IFERROR(VLOOKUP($A19,'18-04'!$A$6:$L$29,3,FALSE),37)</f>
        <v>40</v>
      </c>
      <c r="F19" s="109">
        <f>IFERROR(VLOOKUP($A19,'02-05'!$A$6:$L$29,3,FALSE),37)</f>
        <v>32</v>
      </c>
      <c r="G19" s="109">
        <f>IFERROR(VLOOKUP($A19,'16-05'!$A$6:$L$29,3,FALSE),37)</f>
        <v>40</v>
      </c>
      <c r="H19" s="109">
        <f>IFERROR(VLOOKUP($A19,'06-06'!$A$6:$L$29,3,FALSE),37)</f>
        <v>34</v>
      </c>
      <c r="I19" s="109">
        <f>IFERROR(VLOOKUP($A19,'13-06'!$A$6:$L$29,3,FALSE),37)</f>
        <v>32</v>
      </c>
      <c r="J19" s="109">
        <f>IFERROR(VLOOKUP($A19,'20-06'!$A$6:$L$29,3,FALSE),37)</f>
        <v>37</v>
      </c>
      <c r="K19" s="109">
        <f>IFERROR(VLOOKUP($A19,'04-07'!$A$6:$L$29,3,FALSE),37)</f>
        <v>37</v>
      </c>
      <c r="L19" s="109">
        <f>IFERROR(VLOOKUP($A19,'11-07'!$A$6:$L$29,3,FALSE),37)</f>
        <v>37</v>
      </c>
      <c r="M19" s="109">
        <f>IFERROR(VLOOKUP($A19,'01-08'!$A$6:$L$29,3,FALSE),37)</f>
        <v>37</v>
      </c>
      <c r="N19" s="109">
        <f>IFERROR(VLOOKUP($A19,'15-08'!$A$6:$L$29,3,FALSE),37)</f>
        <v>37</v>
      </c>
      <c r="O19" s="109">
        <f>IFERROR(VLOOKUP($A19,'29-08'!$A$6:$L$29,3,FALSE),37)</f>
        <v>37</v>
      </c>
      <c r="P19" s="109">
        <f>IFERROR(VLOOKUP($A19,'01-09'!$A$6:$L$29,3,FALSE),37)</f>
        <v>37</v>
      </c>
      <c r="Q19" s="109">
        <f>IFERROR(VLOOKUP($A19,'05-09'!$A$6:$L$29,3,FALSE),37)</f>
        <v>35</v>
      </c>
      <c r="R19" s="109">
        <f>IFERROR(VLOOKUP($A19,'19-09'!$A$6:$L$29,3,FALSE),37)</f>
        <v>34</v>
      </c>
    </row>
    <row r="20" spans="1:18">
      <c r="A20" t="s">
        <v>24</v>
      </c>
      <c r="B20" s="1" t="s">
        <v>25</v>
      </c>
      <c r="C20" s="3">
        <f t="shared" si="0"/>
        <v>544</v>
      </c>
      <c r="D20" s="109">
        <f>IFERROR(VLOOKUP($A20,'04-04'!$A$6:$L$29,3,FALSE),37)</f>
        <v>37</v>
      </c>
      <c r="E20" s="109">
        <f>IFERROR(VLOOKUP($A20,'18-04'!$A$6:$L$29,3,FALSE),37)</f>
        <v>36</v>
      </c>
      <c r="F20" s="109">
        <f>IFERROR(VLOOKUP($A20,'02-05'!$A$6:$L$29,3,FALSE),37)</f>
        <v>32</v>
      </c>
      <c r="G20" s="109">
        <f>IFERROR(VLOOKUP($A20,'16-05'!$A$6:$L$29,3,FALSE),37)</f>
        <v>35</v>
      </c>
      <c r="H20" s="109">
        <f>IFERROR(VLOOKUP($A20,'06-06'!$A$6:$L$29,3,FALSE),37)</f>
        <v>37</v>
      </c>
      <c r="I20" s="109">
        <f>IFERROR(VLOOKUP($A20,'13-06'!$A$6:$L$29,3,FALSE),37)</f>
        <v>37</v>
      </c>
      <c r="J20" s="109">
        <f>IFERROR(VLOOKUP($A20,'20-06'!$A$6:$L$29,3,FALSE),37)</f>
        <v>37</v>
      </c>
      <c r="K20" s="109">
        <f>IFERROR(VLOOKUP($A20,'04-07'!$A$6:$L$29,3,FALSE),37)</f>
        <v>37</v>
      </c>
      <c r="L20" s="109">
        <f>IFERROR(VLOOKUP($A20,'11-07'!$A$6:$L$29,3,FALSE),37)</f>
        <v>37</v>
      </c>
      <c r="M20" s="109">
        <f>IFERROR(VLOOKUP($A20,'01-08'!$A$6:$L$29,3,FALSE),37)</f>
        <v>37</v>
      </c>
      <c r="N20" s="109">
        <f>IFERROR(VLOOKUP($A20,'15-08'!$A$6:$L$29,3,FALSE),37)</f>
        <v>37</v>
      </c>
      <c r="O20" s="109">
        <f>IFERROR(VLOOKUP($A20,'29-08'!$A$6:$L$29,3,FALSE),37)</f>
        <v>37</v>
      </c>
      <c r="P20" s="109">
        <f>IFERROR(VLOOKUP($A20,'01-09'!$A$6:$L$29,3,FALSE),37)</f>
        <v>34</v>
      </c>
      <c r="Q20" s="109">
        <f>IFERROR(VLOOKUP($A20,'05-09'!$A$6:$L$29,3,FALSE),37)</f>
        <v>37</v>
      </c>
      <c r="R20" s="109">
        <f>IFERROR(VLOOKUP($A20,'19-09'!$A$6:$L$29,3,FALSE),37)</f>
        <v>37</v>
      </c>
    </row>
    <row r="21" spans="1:18">
      <c r="A21" t="s">
        <v>44</v>
      </c>
      <c r="B21" s="1" t="s">
        <v>45</v>
      </c>
      <c r="C21" s="3">
        <f t="shared" si="0"/>
        <v>550</v>
      </c>
      <c r="D21" s="109">
        <f>IFERROR(VLOOKUP($A21,'04-04'!$A$6:$L$29,3,FALSE),37)</f>
        <v>31</v>
      </c>
      <c r="E21" s="109">
        <f>IFERROR(VLOOKUP($A21,'18-04'!$A$6:$L$29,3,FALSE),37)</f>
        <v>37</v>
      </c>
      <c r="F21" s="109">
        <f>IFERROR(VLOOKUP($A21,'02-05'!$A$6:$L$29,3,FALSE),37)</f>
        <v>38</v>
      </c>
      <c r="G21" s="109">
        <f>IFERROR(VLOOKUP($A21,'16-05'!$A$6:$L$29,3,FALSE),37)</f>
        <v>37</v>
      </c>
      <c r="H21" s="109">
        <f>IFERROR(VLOOKUP($A21,'06-06'!$A$6:$L$29,3,FALSE),37)</f>
        <v>37</v>
      </c>
      <c r="I21" s="109">
        <f>IFERROR(VLOOKUP($A21,'13-06'!$A$6:$L$29,3,FALSE),37)</f>
        <v>40</v>
      </c>
      <c r="J21" s="109">
        <f>IFERROR(VLOOKUP($A21,'20-06'!$A$6:$L$29,3,FALSE),37)</f>
        <v>37</v>
      </c>
      <c r="K21" s="109">
        <f>IFERROR(VLOOKUP($A21,'04-07'!$A$6:$L$29,3,FALSE),37)</f>
        <v>37</v>
      </c>
      <c r="L21" s="109">
        <f>IFERROR(VLOOKUP($A21,'11-07'!$A$6:$L$29,3,FALSE),37)</f>
        <v>32</v>
      </c>
      <c r="M21" s="109">
        <f>IFERROR(VLOOKUP($A21,'01-08'!$A$6:$L$29,3,FALSE),37)</f>
        <v>36</v>
      </c>
      <c r="N21" s="109">
        <f>IFERROR(VLOOKUP($A21,'15-08'!$A$6:$L$29,3,FALSE),37)</f>
        <v>37</v>
      </c>
      <c r="O21" s="109">
        <f>IFERROR(VLOOKUP($A21,'29-08'!$A$6:$L$29,3,FALSE),37)</f>
        <v>37</v>
      </c>
      <c r="P21" s="109">
        <f>IFERROR(VLOOKUP($A21,'01-09'!$A$6:$L$29,3,FALSE),37)</f>
        <v>40</v>
      </c>
      <c r="Q21" s="109">
        <f>IFERROR(VLOOKUP($A21,'05-09'!$A$6:$L$29,3,FALSE),37)</f>
        <v>37</v>
      </c>
      <c r="R21" s="109">
        <f>IFERROR(VLOOKUP($A21,'19-09'!$A$6:$L$29,3,FALSE),37)</f>
        <v>37</v>
      </c>
    </row>
    <row r="22" spans="1:18">
      <c r="A22" t="s">
        <v>36</v>
      </c>
      <c r="B22" s="1" t="s">
        <v>37</v>
      </c>
      <c r="C22" s="3">
        <f t="shared" si="0"/>
        <v>552</v>
      </c>
      <c r="D22" s="109">
        <f>IFERROR(VLOOKUP($A22,'04-04'!$A$6:$L$29,3,FALSE),37)</f>
        <v>30</v>
      </c>
      <c r="E22" s="109">
        <f>IFERROR(VLOOKUP($A22,'18-04'!$A$6:$L$29,3,FALSE),37)</f>
        <v>37</v>
      </c>
      <c r="F22" s="109">
        <f>IFERROR(VLOOKUP($A22,'02-05'!$A$6:$L$29,3,FALSE),37)</f>
        <v>39</v>
      </c>
      <c r="G22" s="109">
        <f>IFERROR(VLOOKUP($A22,'16-05'!$A$6:$L$29,3,FALSE),37)</f>
        <v>37</v>
      </c>
      <c r="H22" s="109">
        <f>IFERROR(VLOOKUP($A22,'06-06'!$A$6:$L$29,3,FALSE),37)</f>
        <v>37</v>
      </c>
      <c r="I22" s="109">
        <f>IFERROR(VLOOKUP($A22,'13-06'!$A$6:$L$29,3,FALSE),37)</f>
        <v>38</v>
      </c>
      <c r="J22" s="109">
        <f>IFERROR(VLOOKUP($A22,'20-06'!$A$6:$L$29,3,FALSE),37)</f>
        <v>37</v>
      </c>
      <c r="K22" s="109">
        <f>IFERROR(VLOOKUP($A22,'04-07'!$A$6:$L$29,3,FALSE),37)</f>
        <v>37</v>
      </c>
      <c r="L22" s="109">
        <f>IFERROR(VLOOKUP($A22,'11-07'!$A$6:$L$29,3,FALSE),37)</f>
        <v>37</v>
      </c>
      <c r="M22" s="109">
        <f>IFERROR(VLOOKUP($A22,'01-08'!$A$6:$L$29,3,FALSE),37)</f>
        <v>33</v>
      </c>
      <c r="N22" s="109">
        <f>IFERROR(VLOOKUP($A22,'15-08'!$A$6:$L$29,3,FALSE),37)</f>
        <v>37</v>
      </c>
      <c r="O22" s="109">
        <f>IFERROR(VLOOKUP($A22,'29-08'!$A$6:$L$29,3,FALSE),37)</f>
        <v>37</v>
      </c>
      <c r="P22" s="109">
        <f>IFERROR(VLOOKUP($A22,'01-09'!$A$6:$L$29,3,FALSE),37)</f>
        <v>42</v>
      </c>
      <c r="Q22" s="109">
        <f>IFERROR(VLOOKUP($A22,'05-09'!$A$6:$L$29,3,FALSE),37)</f>
        <v>37</v>
      </c>
      <c r="R22" s="109">
        <f>IFERROR(VLOOKUP($A22,'19-09'!$A$6:$L$29,3,FALSE),37)</f>
        <v>37</v>
      </c>
    </row>
    <row r="23" spans="1:18">
      <c r="A23" t="s">
        <v>46</v>
      </c>
      <c r="B23" s="1" t="s">
        <v>47</v>
      </c>
      <c r="C23" s="3">
        <f t="shared" si="0"/>
        <v>553</v>
      </c>
      <c r="D23" s="109">
        <f>IFERROR(VLOOKUP($A23,'04-04'!$A$6:$L$29,3,FALSE),37)</f>
        <v>37</v>
      </c>
      <c r="E23" s="109">
        <f>IFERROR(VLOOKUP($A23,'18-04'!$A$6:$L$29,3,FALSE),37)</f>
        <v>37</v>
      </c>
      <c r="F23" s="109">
        <f>IFERROR(VLOOKUP($A23,'02-05'!$A$6:$L$29,3,FALSE),37)</f>
        <v>37</v>
      </c>
      <c r="G23" s="109">
        <f>IFERROR(VLOOKUP($A23,'16-05'!$A$6:$L$29,3,FALSE),37)</f>
        <v>37</v>
      </c>
      <c r="H23" s="109">
        <f>IFERROR(VLOOKUP($A23,'06-06'!$A$6:$L$29,3,FALSE),37)</f>
        <v>37</v>
      </c>
      <c r="I23" s="109">
        <f>IFERROR(VLOOKUP($A23,'13-06'!$A$6:$L$29,3,FALSE),37)</f>
        <v>37</v>
      </c>
      <c r="J23" s="109">
        <f>IFERROR(VLOOKUP($A23,'20-06'!$A$6:$L$29,3,FALSE),37)</f>
        <v>37</v>
      </c>
      <c r="K23" s="109">
        <f>IFERROR(VLOOKUP($A23,'04-07'!$A$6:$L$29,3,FALSE),37)</f>
        <v>37</v>
      </c>
      <c r="L23" s="109">
        <f>IFERROR(VLOOKUP($A23,'11-07'!$A$6:$L$29,3,FALSE),37)</f>
        <v>37</v>
      </c>
      <c r="M23" s="109">
        <f>IFERROR(VLOOKUP($A23,'01-08'!$A$6:$L$29,3,FALSE),37)</f>
        <v>37</v>
      </c>
      <c r="N23" s="109">
        <f>IFERROR(VLOOKUP($A23,'15-08'!$A$6:$L$29,3,FALSE),37)</f>
        <v>35</v>
      </c>
      <c r="O23" s="109">
        <f>IFERROR(VLOOKUP($A23,'29-08'!$A$6:$L$29,3,FALSE),37)</f>
        <v>37</v>
      </c>
      <c r="P23" s="109">
        <f>IFERROR(VLOOKUP($A23,'01-09'!$A$6:$L$29,3,FALSE),37)</f>
        <v>37</v>
      </c>
      <c r="Q23" s="109">
        <f>IFERROR(VLOOKUP($A23,'05-09'!$A$6:$L$29,3,FALSE),37)</f>
        <v>37</v>
      </c>
      <c r="R23" s="109">
        <f>IFERROR(VLOOKUP($A23,'19-09'!$A$6:$L$29,3,FALSE),37)</f>
        <v>37</v>
      </c>
    </row>
    <row r="24" spans="1:18">
      <c r="A24" t="s">
        <v>38</v>
      </c>
      <c r="B24" s="1" t="s">
        <v>39</v>
      </c>
      <c r="C24" s="3">
        <f t="shared" si="0"/>
        <v>554</v>
      </c>
      <c r="D24" s="109">
        <f>IFERROR(VLOOKUP($A24,'04-04'!$A$6:$L$29,3,FALSE),37)</f>
        <v>37</v>
      </c>
      <c r="E24" s="109">
        <f>IFERROR(VLOOKUP($A24,'18-04'!$A$6:$L$29,3,FALSE),37)</f>
        <v>40</v>
      </c>
      <c r="F24" s="109">
        <f>IFERROR(VLOOKUP($A24,'02-05'!$A$6:$L$29,3,FALSE),37)</f>
        <v>36</v>
      </c>
      <c r="G24" s="109">
        <f>IFERROR(VLOOKUP($A24,'16-05'!$A$6:$L$29,3,FALSE),37)</f>
        <v>39</v>
      </c>
      <c r="H24" s="109">
        <f>IFERROR(VLOOKUP($A24,'06-06'!$A$6:$L$29,3,FALSE),37)</f>
        <v>37</v>
      </c>
      <c r="I24" s="109">
        <f>IFERROR(VLOOKUP($A24,'13-06'!$A$6:$L$29,3,FALSE),37)</f>
        <v>37</v>
      </c>
      <c r="J24" s="109">
        <f>IFERROR(VLOOKUP($A24,'20-06'!$A$6:$L$29,3,FALSE),37)</f>
        <v>37</v>
      </c>
      <c r="K24" s="109">
        <f>IFERROR(VLOOKUP($A24,'04-07'!$A$6:$L$29,3,FALSE),37)</f>
        <v>37</v>
      </c>
      <c r="L24" s="109">
        <f>IFERROR(VLOOKUP($A24,'11-07'!$A$6:$L$29,3,FALSE),37)</f>
        <v>37</v>
      </c>
      <c r="M24" s="109">
        <f>IFERROR(VLOOKUP($A24,'01-08'!$A$6:$L$29,3,FALSE),37)</f>
        <v>37</v>
      </c>
      <c r="N24" s="109">
        <f>IFERROR(VLOOKUP($A24,'15-08'!$A$6:$L$29,3,FALSE),37)</f>
        <v>37</v>
      </c>
      <c r="O24" s="109">
        <f>IFERROR(VLOOKUP($A24,'29-08'!$A$6:$L$29,3,FALSE),37)</f>
        <v>37</v>
      </c>
      <c r="P24" s="109">
        <f>IFERROR(VLOOKUP($A24,'01-09'!$A$6:$L$29,3,FALSE),37)</f>
        <v>39</v>
      </c>
      <c r="Q24" s="109">
        <f>IFERROR(VLOOKUP($A24,'05-09'!$A$6:$L$29,3,FALSE),37)</f>
        <v>30</v>
      </c>
      <c r="R24" s="109">
        <f>IFERROR(VLOOKUP($A24,'19-09'!$A$6:$L$29,3,FALSE),37)</f>
        <v>37</v>
      </c>
    </row>
    <row r="25" spans="1:18">
      <c r="A25" t="s">
        <v>40</v>
      </c>
      <c r="B25" s="1" t="s">
        <v>41</v>
      </c>
      <c r="C25" s="3">
        <f t="shared" si="0"/>
        <v>555</v>
      </c>
      <c r="D25" s="109">
        <f>IFERROR(VLOOKUP($A25,'04-04'!$A$6:$L$29,3,FALSE),37)</f>
        <v>36</v>
      </c>
      <c r="E25" s="109">
        <f>IFERROR(VLOOKUP($A25,'18-04'!$A$6:$L$29,3,FALSE),37)</f>
        <v>34</v>
      </c>
      <c r="F25" s="109">
        <f>IFERROR(VLOOKUP($A25,'02-05'!$A$6:$L$29,3,FALSE),37)</f>
        <v>37</v>
      </c>
      <c r="G25" s="109">
        <f>IFERROR(VLOOKUP($A25,'16-05'!$A$6:$L$29,3,FALSE),37)</f>
        <v>38</v>
      </c>
      <c r="H25" s="109">
        <f>IFERROR(VLOOKUP($A25,'06-06'!$A$6:$L$29,3,FALSE),37)</f>
        <v>37</v>
      </c>
      <c r="I25" s="109">
        <f>IFERROR(VLOOKUP($A25,'13-06'!$A$6:$L$29,3,FALSE),37)</f>
        <v>37</v>
      </c>
      <c r="J25" s="109">
        <f>IFERROR(VLOOKUP($A25,'20-06'!$A$6:$L$29,3,FALSE),37)</f>
        <v>37</v>
      </c>
      <c r="K25" s="109">
        <f>IFERROR(VLOOKUP($A25,'04-07'!$A$6:$L$29,3,FALSE),37)</f>
        <v>37</v>
      </c>
      <c r="L25" s="109">
        <f>IFERROR(VLOOKUP($A25,'11-07'!$A$6:$L$29,3,FALSE),37)</f>
        <v>39</v>
      </c>
      <c r="M25" s="109">
        <f>IFERROR(VLOOKUP($A25,'01-08'!$A$6:$L$29,3,FALSE),37)</f>
        <v>37</v>
      </c>
      <c r="N25" s="109">
        <f>IFERROR(VLOOKUP($A25,'15-08'!$A$6:$L$29,3,FALSE),37)</f>
        <v>37</v>
      </c>
      <c r="O25" s="109">
        <f>IFERROR(VLOOKUP($A25,'29-08'!$A$6:$L$29,3,FALSE),37)</f>
        <v>37</v>
      </c>
      <c r="P25" s="109">
        <f>IFERROR(VLOOKUP($A25,'01-09'!$A$6:$L$29,3,FALSE),37)</f>
        <v>38</v>
      </c>
      <c r="Q25" s="109">
        <f>IFERROR(VLOOKUP($A25,'05-09'!$A$6:$L$29,3,FALSE),37)</f>
        <v>37</v>
      </c>
      <c r="R25" s="109">
        <f>IFERROR(VLOOKUP($A25,'19-09'!$A$6:$L$29,3,FALSE),37)</f>
        <v>37</v>
      </c>
    </row>
    <row r="26" spans="1:18">
      <c r="A26" t="s">
        <v>30</v>
      </c>
      <c r="B26" s="1" t="s">
        <v>31</v>
      </c>
      <c r="C26" s="3">
        <f t="shared" si="0"/>
        <v>555</v>
      </c>
      <c r="D26" s="109">
        <f>IFERROR(VLOOKUP($A26,'04-04'!$A$6:$L$29,3,FALSE),37)</f>
        <v>37</v>
      </c>
      <c r="E26" s="109">
        <f>IFERROR(VLOOKUP($A26,'18-04'!$A$6:$L$29,3,FALSE),37)</f>
        <v>37</v>
      </c>
      <c r="F26" s="109">
        <f>IFERROR(VLOOKUP($A26,'02-05'!$A$6:$L$29,3,FALSE),37)</f>
        <v>37</v>
      </c>
      <c r="G26" s="109">
        <f>IFERROR(VLOOKUP($A26,'16-05'!$A$6:$L$29,3,FALSE),37)</f>
        <v>37</v>
      </c>
      <c r="H26" s="109">
        <f>IFERROR(VLOOKUP($A26,'06-06'!$A$6:$L$29,3,FALSE),37)</f>
        <v>37</v>
      </c>
      <c r="I26" s="109">
        <f>IFERROR(VLOOKUP($A26,'13-06'!$A$6:$L$29,3,FALSE),37)</f>
        <v>37</v>
      </c>
      <c r="J26" s="109">
        <f>IFERROR(VLOOKUP($A26,'20-06'!$A$6:$L$29,3,FALSE),37)</f>
        <v>37</v>
      </c>
      <c r="K26" s="109">
        <f>IFERROR(VLOOKUP($A26,'04-07'!$A$6:$L$29,3,FALSE),37)</f>
        <v>37</v>
      </c>
      <c r="L26" s="109">
        <f>IFERROR(VLOOKUP($A26,'11-07'!$A$6:$L$29,3,FALSE),37)</f>
        <v>37</v>
      </c>
      <c r="M26" s="109">
        <f>IFERROR(VLOOKUP($A26,'01-08'!$A$6:$L$29,3,FALSE),37)</f>
        <v>37</v>
      </c>
      <c r="N26" s="109">
        <f>IFERROR(VLOOKUP($A26,'15-08'!$A$6:$L$29,3,FALSE),37)</f>
        <v>37</v>
      </c>
      <c r="O26" s="109">
        <f>IFERROR(VLOOKUP($A26,'29-08'!$A$6:$L$29,3,FALSE),37)</f>
        <v>37</v>
      </c>
      <c r="P26" s="109">
        <f>IFERROR(VLOOKUP($A26,'01-09'!$A$6:$L$29,3,FALSE),37)</f>
        <v>37</v>
      </c>
      <c r="Q26" s="109">
        <f>IFERROR(VLOOKUP($A26,'05-09'!$A$6:$L$29,3,FALSE),37)</f>
        <v>37</v>
      </c>
      <c r="R26" s="109">
        <f>IFERROR(VLOOKUP($A26,'19-09'!$A$6:$L$29,3,FALSE),37)</f>
        <v>37</v>
      </c>
    </row>
  </sheetData>
  <autoFilter ref="A2:R26" xr:uid="{00000000-0009-0000-0000-000005000000}">
    <sortState xmlns:xlrd2="http://schemas.microsoft.com/office/spreadsheetml/2017/richdata2" ref="A3:R26">
      <sortCondition ref="C2:C26"/>
    </sortState>
  </autoFilter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K17"/>
  <sheetViews>
    <sheetView showZeros="0" topLeftCell="A5" zoomScale="84" zoomScaleNormal="84" workbookViewId="0">
      <selection activeCell="Q13" sqref="Q13"/>
    </sheetView>
  </sheetViews>
  <sheetFormatPr defaultColWidth="8.69140625" defaultRowHeight="14.6"/>
  <cols>
    <col min="1" max="1" width="3.15234375" style="142" customWidth="1"/>
    <col min="2" max="2" width="15.3828125" style="141" customWidth="1"/>
    <col min="3" max="4" width="8" style="140" customWidth="1"/>
    <col min="5" max="5" width="3.07421875" style="139" customWidth="1"/>
    <col min="6" max="34" width="4.15234375" style="139" customWidth="1"/>
    <col min="35" max="35" width="8.69140625" style="139"/>
    <col min="36" max="36" width="22.84375" style="139" customWidth="1"/>
    <col min="37" max="16384" width="8.69140625" style="139"/>
  </cols>
  <sheetData>
    <row r="1" spans="1:37" ht="52" customHeight="1">
      <c r="B1" s="232" t="s">
        <v>228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</row>
    <row r="2" spans="1:37" ht="28" customHeight="1"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</row>
    <row r="3" spans="1:37" ht="22" customHeight="1">
      <c r="B3" s="153" t="s">
        <v>227</v>
      </c>
      <c r="C3" s="150" t="s">
        <v>226</v>
      </c>
      <c r="D3" s="150" t="s">
        <v>225</v>
      </c>
      <c r="E3" s="152"/>
      <c r="F3" s="233" t="s">
        <v>224</v>
      </c>
      <c r="G3" s="233"/>
      <c r="H3" s="233"/>
      <c r="I3" s="233"/>
      <c r="J3" s="233"/>
      <c r="K3" s="233"/>
      <c r="L3" s="233"/>
      <c r="M3" s="233"/>
      <c r="N3" s="233"/>
      <c r="O3" s="151"/>
      <c r="P3" s="233" t="s">
        <v>223</v>
      </c>
      <c r="Q3" s="233"/>
      <c r="R3" s="233"/>
      <c r="S3" s="233"/>
      <c r="T3" s="233"/>
      <c r="U3" s="233"/>
      <c r="V3" s="233"/>
      <c r="W3" s="233"/>
      <c r="X3" s="233"/>
      <c r="Y3" s="151"/>
      <c r="Z3" s="233" t="s">
        <v>222</v>
      </c>
      <c r="AA3" s="233"/>
      <c r="AB3" s="233"/>
      <c r="AC3" s="233"/>
      <c r="AD3" s="233"/>
      <c r="AE3" s="233"/>
      <c r="AF3" s="233"/>
      <c r="AG3" s="233"/>
      <c r="AH3" s="233"/>
    </row>
    <row r="4" spans="1:37" ht="21.25" customHeight="1">
      <c r="B4" s="149"/>
      <c r="C4" s="148"/>
      <c r="D4" s="148"/>
      <c r="E4" s="147"/>
      <c r="F4" s="150">
        <v>1</v>
      </c>
      <c r="G4" s="150">
        <v>2</v>
      </c>
      <c r="H4" s="150">
        <v>3</v>
      </c>
      <c r="I4" s="150">
        <v>4</v>
      </c>
      <c r="J4" s="150">
        <v>5</v>
      </c>
      <c r="K4" s="150">
        <v>6</v>
      </c>
      <c r="L4" s="150">
        <v>7</v>
      </c>
      <c r="M4" s="150">
        <v>8</v>
      </c>
      <c r="N4" s="150">
        <v>9</v>
      </c>
      <c r="O4" s="147"/>
      <c r="P4" s="150">
        <v>1</v>
      </c>
      <c r="Q4" s="150">
        <v>2</v>
      </c>
      <c r="R4" s="150">
        <v>3</v>
      </c>
      <c r="S4" s="150">
        <v>4</v>
      </c>
      <c r="T4" s="150">
        <v>5</v>
      </c>
      <c r="U4" s="150">
        <v>6</v>
      </c>
      <c r="V4" s="150">
        <v>7</v>
      </c>
      <c r="W4" s="150">
        <v>8</v>
      </c>
      <c r="X4" s="150">
        <v>9</v>
      </c>
      <c r="Y4" s="147"/>
      <c r="Z4" s="150">
        <v>1</v>
      </c>
      <c r="AA4" s="150">
        <v>2</v>
      </c>
      <c r="AB4" s="150">
        <v>3</v>
      </c>
      <c r="AC4" s="150">
        <v>4</v>
      </c>
      <c r="AD4" s="150">
        <v>5</v>
      </c>
      <c r="AE4" s="150">
        <v>6</v>
      </c>
      <c r="AF4" s="150">
        <v>7</v>
      </c>
      <c r="AG4" s="150">
        <v>8</v>
      </c>
      <c r="AH4" s="150">
        <v>9</v>
      </c>
    </row>
    <row r="5" spans="1:37" ht="16.399999999999999" customHeight="1">
      <c r="B5" s="149"/>
      <c r="C5" s="148"/>
      <c r="D5" s="148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</row>
    <row r="6" spans="1:37" ht="23.05" customHeight="1">
      <c r="A6" s="142">
        <v>1</v>
      </c>
      <c r="B6" s="146" t="s">
        <v>210</v>
      </c>
      <c r="C6" s="145">
        <f t="shared" ref="C6:C17" si="0">SUM(F6:AH6)</f>
        <v>76</v>
      </c>
      <c r="D6" s="145">
        <f t="shared" ref="D6:D17" si="1">COUNTA(F6:AH6)</f>
        <v>27</v>
      </c>
      <c r="E6" s="144"/>
      <c r="F6" s="145">
        <v>3</v>
      </c>
      <c r="G6" s="145">
        <v>3</v>
      </c>
      <c r="H6" s="145">
        <v>2</v>
      </c>
      <c r="I6" s="145">
        <v>3</v>
      </c>
      <c r="J6" s="145">
        <v>3</v>
      </c>
      <c r="K6" s="145">
        <v>2</v>
      </c>
      <c r="L6" s="145">
        <v>1</v>
      </c>
      <c r="M6" s="145">
        <v>3</v>
      </c>
      <c r="N6" s="145">
        <v>3</v>
      </c>
      <c r="O6" s="143"/>
      <c r="P6" s="145">
        <v>3</v>
      </c>
      <c r="Q6" s="145">
        <v>3</v>
      </c>
      <c r="R6" s="145">
        <v>3</v>
      </c>
      <c r="S6" s="145">
        <v>3</v>
      </c>
      <c r="T6" s="145">
        <v>3</v>
      </c>
      <c r="U6" s="145">
        <v>3</v>
      </c>
      <c r="V6" s="145">
        <v>3</v>
      </c>
      <c r="W6" s="145">
        <v>3</v>
      </c>
      <c r="X6" s="145">
        <v>4</v>
      </c>
      <c r="Y6" s="143"/>
      <c r="Z6" s="145">
        <v>3</v>
      </c>
      <c r="AA6" s="145">
        <v>2</v>
      </c>
      <c r="AB6" s="145">
        <v>3</v>
      </c>
      <c r="AC6" s="145">
        <v>3</v>
      </c>
      <c r="AD6" s="145">
        <v>3</v>
      </c>
      <c r="AE6" s="145">
        <v>3</v>
      </c>
      <c r="AF6" s="145">
        <v>3</v>
      </c>
      <c r="AG6" s="145">
        <v>2</v>
      </c>
      <c r="AH6" s="145">
        <v>3</v>
      </c>
    </row>
    <row r="7" spans="1:37" ht="23.05" customHeight="1">
      <c r="A7" s="142">
        <v>2</v>
      </c>
      <c r="B7" s="146" t="s">
        <v>215</v>
      </c>
      <c r="C7" s="145">
        <f t="shared" si="0"/>
        <v>71</v>
      </c>
      <c r="D7" s="145">
        <f t="shared" si="1"/>
        <v>27</v>
      </c>
      <c r="E7" s="144"/>
      <c r="F7" s="145">
        <v>3</v>
      </c>
      <c r="G7" s="145">
        <v>5</v>
      </c>
      <c r="H7" s="145">
        <v>2</v>
      </c>
      <c r="I7" s="145">
        <v>3</v>
      </c>
      <c r="J7" s="145">
        <v>3</v>
      </c>
      <c r="K7" s="145">
        <v>2</v>
      </c>
      <c r="L7" s="145">
        <v>3</v>
      </c>
      <c r="M7" s="145">
        <v>3</v>
      </c>
      <c r="N7" s="145">
        <v>4</v>
      </c>
      <c r="O7" s="143"/>
      <c r="P7" s="199">
        <v>0</v>
      </c>
      <c r="Q7" s="199">
        <v>3</v>
      </c>
      <c r="R7" s="199">
        <v>1</v>
      </c>
      <c r="S7" s="199">
        <v>3</v>
      </c>
      <c r="T7" s="199">
        <v>3</v>
      </c>
      <c r="U7" s="199">
        <v>1</v>
      </c>
      <c r="V7" s="199">
        <v>2</v>
      </c>
      <c r="W7" s="199">
        <v>2</v>
      </c>
      <c r="X7" s="199">
        <v>2</v>
      </c>
      <c r="Y7" s="200"/>
      <c r="Z7" s="199">
        <v>2</v>
      </c>
      <c r="AA7" s="199">
        <v>3</v>
      </c>
      <c r="AB7" s="199">
        <v>3</v>
      </c>
      <c r="AC7" s="199">
        <v>3</v>
      </c>
      <c r="AD7" s="199">
        <v>3</v>
      </c>
      <c r="AE7" s="199">
        <v>2</v>
      </c>
      <c r="AF7" s="199">
        <v>4</v>
      </c>
      <c r="AG7" s="199">
        <v>3</v>
      </c>
      <c r="AH7" s="199">
        <v>3</v>
      </c>
      <c r="AJ7" s="186"/>
    </row>
    <row r="8" spans="1:37" ht="23.05" customHeight="1">
      <c r="A8" s="142">
        <v>3</v>
      </c>
      <c r="B8" s="146" t="s">
        <v>209</v>
      </c>
      <c r="C8" s="145">
        <f t="shared" si="0"/>
        <v>70</v>
      </c>
      <c r="D8" s="145">
        <f t="shared" si="1"/>
        <v>27</v>
      </c>
      <c r="E8" s="144"/>
      <c r="F8" s="145">
        <v>2</v>
      </c>
      <c r="G8" s="145">
        <v>3</v>
      </c>
      <c r="H8" s="145">
        <v>0</v>
      </c>
      <c r="I8" s="145">
        <v>3</v>
      </c>
      <c r="J8" s="145">
        <v>3</v>
      </c>
      <c r="K8" s="145">
        <v>4</v>
      </c>
      <c r="L8" s="145">
        <v>3</v>
      </c>
      <c r="M8" s="145">
        <v>1</v>
      </c>
      <c r="N8" s="145">
        <v>4</v>
      </c>
      <c r="O8" s="143"/>
      <c r="P8" s="199">
        <v>3</v>
      </c>
      <c r="Q8" s="199">
        <v>3</v>
      </c>
      <c r="R8" s="199">
        <v>3</v>
      </c>
      <c r="S8" s="199">
        <v>2</v>
      </c>
      <c r="T8" s="199">
        <v>3</v>
      </c>
      <c r="U8" s="199">
        <v>2</v>
      </c>
      <c r="V8" s="199">
        <v>3</v>
      </c>
      <c r="W8" s="199">
        <v>1</v>
      </c>
      <c r="X8" s="199">
        <v>1</v>
      </c>
      <c r="Y8" s="200"/>
      <c r="Z8" s="199">
        <v>4</v>
      </c>
      <c r="AA8" s="199">
        <v>1</v>
      </c>
      <c r="AB8" s="199">
        <v>4</v>
      </c>
      <c r="AC8" s="199">
        <v>2</v>
      </c>
      <c r="AD8" s="199">
        <v>3</v>
      </c>
      <c r="AE8" s="199">
        <v>3</v>
      </c>
      <c r="AF8" s="199">
        <v>4</v>
      </c>
      <c r="AG8" s="199">
        <v>1</v>
      </c>
      <c r="AH8" s="199">
        <v>4</v>
      </c>
    </row>
    <row r="9" spans="1:37" ht="23.05" customHeight="1">
      <c r="A9" s="142">
        <v>4</v>
      </c>
      <c r="B9" s="146" t="s">
        <v>212</v>
      </c>
      <c r="C9" s="145">
        <f t="shared" si="0"/>
        <v>65</v>
      </c>
      <c r="D9" s="145">
        <f t="shared" si="1"/>
        <v>27</v>
      </c>
      <c r="E9" s="144"/>
      <c r="F9" s="145">
        <v>0</v>
      </c>
      <c r="G9" s="145">
        <v>3</v>
      </c>
      <c r="H9" s="145">
        <v>3</v>
      </c>
      <c r="I9" s="145">
        <v>2</v>
      </c>
      <c r="J9" s="145">
        <v>3</v>
      </c>
      <c r="K9" s="145">
        <v>1</v>
      </c>
      <c r="L9" s="145">
        <v>3</v>
      </c>
      <c r="M9" s="145">
        <v>3</v>
      </c>
      <c r="N9" s="145">
        <v>0</v>
      </c>
      <c r="O9" s="143"/>
      <c r="P9" s="199">
        <v>3</v>
      </c>
      <c r="Q9" s="199">
        <v>3</v>
      </c>
      <c r="R9" s="199">
        <v>3</v>
      </c>
      <c r="S9" s="199">
        <v>3</v>
      </c>
      <c r="T9" s="199">
        <v>1</v>
      </c>
      <c r="U9" s="199">
        <v>3</v>
      </c>
      <c r="V9" s="199">
        <v>3</v>
      </c>
      <c r="W9" s="199">
        <v>2</v>
      </c>
      <c r="X9" s="199">
        <v>0</v>
      </c>
      <c r="Y9" s="200"/>
      <c r="Z9" s="199">
        <v>2</v>
      </c>
      <c r="AA9" s="199">
        <v>1</v>
      </c>
      <c r="AB9" s="199">
        <v>3</v>
      </c>
      <c r="AC9" s="199">
        <v>3</v>
      </c>
      <c r="AD9" s="199">
        <v>3</v>
      </c>
      <c r="AE9" s="199">
        <v>3</v>
      </c>
      <c r="AF9" s="199">
        <v>4</v>
      </c>
      <c r="AG9" s="199">
        <v>3</v>
      </c>
      <c r="AH9" s="199">
        <v>4</v>
      </c>
      <c r="AK9" s="139" t="s">
        <v>217</v>
      </c>
    </row>
    <row r="10" spans="1:37" ht="23.05" customHeight="1">
      <c r="A10" s="142">
        <v>5</v>
      </c>
      <c r="B10" s="146" t="s">
        <v>219</v>
      </c>
      <c r="C10" s="145">
        <f t="shared" si="0"/>
        <v>64</v>
      </c>
      <c r="D10" s="145">
        <f t="shared" si="1"/>
        <v>27</v>
      </c>
      <c r="E10" s="144"/>
      <c r="F10" s="145">
        <v>2</v>
      </c>
      <c r="G10" s="145">
        <v>4</v>
      </c>
      <c r="H10" s="145">
        <v>1</v>
      </c>
      <c r="I10" s="145">
        <v>2</v>
      </c>
      <c r="J10" s="145">
        <v>3</v>
      </c>
      <c r="K10" s="145">
        <v>2</v>
      </c>
      <c r="L10" s="145">
        <v>2</v>
      </c>
      <c r="M10" s="145">
        <v>0</v>
      </c>
      <c r="N10" s="145">
        <v>3</v>
      </c>
      <c r="O10" s="143"/>
      <c r="P10" s="199">
        <v>1</v>
      </c>
      <c r="Q10" s="199">
        <v>3</v>
      </c>
      <c r="R10" s="199">
        <v>3</v>
      </c>
      <c r="S10" s="199">
        <v>2</v>
      </c>
      <c r="T10" s="199">
        <v>2</v>
      </c>
      <c r="U10" s="199">
        <v>3</v>
      </c>
      <c r="V10" s="199">
        <v>2</v>
      </c>
      <c r="W10" s="199">
        <v>3</v>
      </c>
      <c r="X10" s="199">
        <v>3</v>
      </c>
      <c r="Y10" s="200"/>
      <c r="Z10" s="199">
        <v>1</v>
      </c>
      <c r="AA10" s="199">
        <v>3</v>
      </c>
      <c r="AB10" s="199">
        <v>2</v>
      </c>
      <c r="AC10" s="199">
        <v>3</v>
      </c>
      <c r="AD10" s="199">
        <v>3</v>
      </c>
      <c r="AE10" s="199">
        <v>2</v>
      </c>
      <c r="AF10" s="199">
        <v>3</v>
      </c>
      <c r="AG10" s="199">
        <v>3</v>
      </c>
      <c r="AH10" s="199">
        <v>3</v>
      </c>
    </row>
    <row r="11" spans="1:37" ht="23.05" customHeight="1">
      <c r="A11" s="142">
        <v>6</v>
      </c>
      <c r="B11" s="146" t="s">
        <v>214</v>
      </c>
      <c r="C11" s="145">
        <f t="shared" si="0"/>
        <v>63</v>
      </c>
      <c r="D11" s="145">
        <f t="shared" si="1"/>
        <v>27</v>
      </c>
      <c r="E11" s="144"/>
      <c r="F11" s="145">
        <v>0</v>
      </c>
      <c r="G11" s="145">
        <v>2</v>
      </c>
      <c r="H11" s="145">
        <v>2</v>
      </c>
      <c r="I11" s="145">
        <v>2</v>
      </c>
      <c r="J11" s="145">
        <v>4</v>
      </c>
      <c r="K11" s="145">
        <v>2</v>
      </c>
      <c r="L11" s="145">
        <v>2</v>
      </c>
      <c r="M11" s="145">
        <v>2</v>
      </c>
      <c r="N11" s="145">
        <v>3</v>
      </c>
      <c r="O11" s="143"/>
      <c r="P11" s="199">
        <v>1</v>
      </c>
      <c r="Q11" s="199">
        <v>3</v>
      </c>
      <c r="R11" s="199">
        <v>4</v>
      </c>
      <c r="S11" s="199">
        <v>2</v>
      </c>
      <c r="T11" s="199">
        <v>1</v>
      </c>
      <c r="U11" s="199">
        <v>3</v>
      </c>
      <c r="V11" s="199">
        <v>1</v>
      </c>
      <c r="W11" s="199">
        <v>1</v>
      </c>
      <c r="X11" s="199">
        <v>3</v>
      </c>
      <c r="Y11" s="200"/>
      <c r="Z11" s="199">
        <v>3</v>
      </c>
      <c r="AA11" s="199">
        <v>2</v>
      </c>
      <c r="AB11" s="199">
        <v>3</v>
      </c>
      <c r="AC11" s="199">
        <v>2</v>
      </c>
      <c r="AD11" s="199">
        <v>3</v>
      </c>
      <c r="AE11" s="199">
        <v>2</v>
      </c>
      <c r="AF11" s="199">
        <v>4</v>
      </c>
      <c r="AG11" s="199">
        <v>3</v>
      </c>
      <c r="AH11" s="199">
        <v>3</v>
      </c>
    </row>
    <row r="12" spans="1:37" ht="23.05" customHeight="1">
      <c r="A12" s="142">
        <v>7</v>
      </c>
      <c r="B12" s="146" t="s">
        <v>211</v>
      </c>
      <c r="C12" s="145">
        <f t="shared" si="0"/>
        <v>63</v>
      </c>
      <c r="D12" s="145">
        <f t="shared" si="1"/>
        <v>27</v>
      </c>
      <c r="E12" s="144"/>
      <c r="F12" s="145">
        <v>3</v>
      </c>
      <c r="G12" s="145">
        <v>4</v>
      </c>
      <c r="H12" s="145">
        <v>1</v>
      </c>
      <c r="I12" s="145">
        <v>3</v>
      </c>
      <c r="J12" s="145">
        <v>2</v>
      </c>
      <c r="K12" s="145">
        <v>0</v>
      </c>
      <c r="L12" s="145">
        <v>3</v>
      </c>
      <c r="M12" s="145">
        <v>2</v>
      </c>
      <c r="N12" s="145">
        <v>1</v>
      </c>
      <c r="O12" s="143"/>
      <c r="P12" s="199">
        <v>1</v>
      </c>
      <c r="Q12" s="199">
        <v>3</v>
      </c>
      <c r="R12" s="199">
        <v>0</v>
      </c>
      <c r="S12" s="199">
        <v>3</v>
      </c>
      <c r="T12" s="199">
        <v>4</v>
      </c>
      <c r="U12" s="199">
        <v>2</v>
      </c>
      <c r="V12" s="199">
        <v>3</v>
      </c>
      <c r="W12" s="199">
        <v>1</v>
      </c>
      <c r="X12" s="199">
        <v>3</v>
      </c>
      <c r="Y12" s="200"/>
      <c r="Z12" s="199">
        <v>2</v>
      </c>
      <c r="AA12" s="199">
        <v>2</v>
      </c>
      <c r="AB12" s="199">
        <v>3</v>
      </c>
      <c r="AC12" s="199">
        <v>3</v>
      </c>
      <c r="AD12" s="199">
        <v>3</v>
      </c>
      <c r="AE12" s="199">
        <v>3</v>
      </c>
      <c r="AF12" s="199">
        <v>3</v>
      </c>
      <c r="AG12" s="199">
        <v>3</v>
      </c>
      <c r="AH12" s="199">
        <v>2</v>
      </c>
    </row>
    <row r="13" spans="1:37" ht="23.05" customHeight="1">
      <c r="A13" s="142">
        <v>8</v>
      </c>
      <c r="B13" s="146" t="s">
        <v>218</v>
      </c>
      <c r="C13" s="145">
        <f t="shared" si="0"/>
        <v>62</v>
      </c>
      <c r="D13" s="145">
        <f t="shared" si="1"/>
        <v>27</v>
      </c>
      <c r="E13" s="144"/>
      <c r="F13" s="145">
        <v>1</v>
      </c>
      <c r="G13" s="145">
        <v>2</v>
      </c>
      <c r="H13" s="145">
        <v>2</v>
      </c>
      <c r="I13" s="145">
        <v>2</v>
      </c>
      <c r="J13" s="145">
        <v>3</v>
      </c>
      <c r="K13" s="145">
        <v>2</v>
      </c>
      <c r="L13" s="145">
        <v>3</v>
      </c>
      <c r="M13" s="145">
        <v>3</v>
      </c>
      <c r="N13" s="145">
        <v>4</v>
      </c>
      <c r="O13" s="143"/>
      <c r="P13" s="199">
        <v>0</v>
      </c>
      <c r="Q13" s="199">
        <v>1</v>
      </c>
      <c r="R13" s="199">
        <v>4</v>
      </c>
      <c r="S13" s="199">
        <v>3</v>
      </c>
      <c r="T13" s="199">
        <v>3</v>
      </c>
      <c r="U13" s="199">
        <v>3</v>
      </c>
      <c r="V13" s="199">
        <v>4</v>
      </c>
      <c r="W13" s="199">
        <v>2</v>
      </c>
      <c r="X13" s="199">
        <v>3</v>
      </c>
      <c r="Y13" s="200"/>
      <c r="Z13" s="199">
        <v>1</v>
      </c>
      <c r="AA13" s="199">
        <v>3</v>
      </c>
      <c r="AB13" s="199">
        <v>2</v>
      </c>
      <c r="AC13" s="199">
        <v>0</v>
      </c>
      <c r="AD13" s="199">
        <v>3</v>
      </c>
      <c r="AE13" s="199">
        <v>1</v>
      </c>
      <c r="AF13" s="199">
        <v>4</v>
      </c>
      <c r="AG13" s="199">
        <v>3</v>
      </c>
      <c r="AH13" s="199">
        <v>0</v>
      </c>
    </row>
    <row r="14" spans="1:37" ht="23.05" customHeight="1">
      <c r="A14" s="142">
        <v>9</v>
      </c>
      <c r="B14" s="146" t="s">
        <v>213</v>
      </c>
      <c r="C14" s="145">
        <f t="shared" si="0"/>
        <v>61</v>
      </c>
      <c r="D14" s="145">
        <f t="shared" si="1"/>
        <v>27</v>
      </c>
      <c r="E14" s="144"/>
      <c r="F14" s="145">
        <v>0</v>
      </c>
      <c r="G14" s="145">
        <v>2</v>
      </c>
      <c r="H14" s="145">
        <v>0</v>
      </c>
      <c r="I14" s="145">
        <v>3</v>
      </c>
      <c r="J14" s="145">
        <v>2</v>
      </c>
      <c r="K14" s="145">
        <v>3</v>
      </c>
      <c r="L14" s="145">
        <v>3</v>
      </c>
      <c r="M14" s="145">
        <v>2</v>
      </c>
      <c r="N14" s="145">
        <v>2</v>
      </c>
      <c r="O14" s="143"/>
      <c r="P14" s="199">
        <v>1</v>
      </c>
      <c r="Q14" s="199">
        <v>1</v>
      </c>
      <c r="R14" s="199">
        <v>3</v>
      </c>
      <c r="S14" s="199">
        <v>3</v>
      </c>
      <c r="T14" s="199">
        <v>3</v>
      </c>
      <c r="U14" s="199">
        <v>1</v>
      </c>
      <c r="V14" s="199">
        <v>3</v>
      </c>
      <c r="W14" s="199">
        <v>1</v>
      </c>
      <c r="X14" s="199">
        <v>4</v>
      </c>
      <c r="Y14" s="200"/>
      <c r="Z14" s="199">
        <v>3</v>
      </c>
      <c r="AA14" s="199">
        <v>1</v>
      </c>
      <c r="AB14" s="199">
        <v>3</v>
      </c>
      <c r="AC14" s="199">
        <v>3</v>
      </c>
      <c r="AD14" s="199">
        <v>3</v>
      </c>
      <c r="AE14" s="199">
        <v>1</v>
      </c>
      <c r="AF14" s="199">
        <v>3</v>
      </c>
      <c r="AG14" s="199">
        <v>4</v>
      </c>
      <c r="AH14" s="199">
        <v>3</v>
      </c>
      <c r="AJ14" s="186"/>
    </row>
    <row r="15" spans="1:37" ht="23.05" customHeight="1">
      <c r="A15" s="142">
        <v>10</v>
      </c>
      <c r="B15" s="146" t="s">
        <v>220</v>
      </c>
      <c r="C15" s="145">
        <f t="shared" si="0"/>
        <v>59</v>
      </c>
      <c r="D15" s="145">
        <f t="shared" si="1"/>
        <v>27</v>
      </c>
      <c r="E15" s="144"/>
      <c r="F15" s="145">
        <v>3</v>
      </c>
      <c r="G15" s="145">
        <v>3</v>
      </c>
      <c r="H15" s="145">
        <v>2</v>
      </c>
      <c r="I15" s="145">
        <v>1</v>
      </c>
      <c r="J15" s="145">
        <v>3</v>
      </c>
      <c r="K15" s="145">
        <v>3</v>
      </c>
      <c r="L15" s="145">
        <v>3</v>
      </c>
      <c r="M15" s="145">
        <v>3</v>
      </c>
      <c r="N15" s="145">
        <v>3</v>
      </c>
      <c r="O15" s="143"/>
      <c r="P15" s="199">
        <v>0</v>
      </c>
      <c r="Q15" s="199">
        <v>3</v>
      </c>
      <c r="R15" s="199">
        <v>1</v>
      </c>
      <c r="S15" s="199">
        <v>2</v>
      </c>
      <c r="T15" s="199">
        <v>2</v>
      </c>
      <c r="U15" s="199">
        <v>2</v>
      </c>
      <c r="V15" s="199">
        <v>4</v>
      </c>
      <c r="W15" s="199">
        <v>2</v>
      </c>
      <c r="X15" s="199">
        <v>1</v>
      </c>
      <c r="Y15" s="200"/>
      <c r="Z15" s="199">
        <v>0</v>
      </c>
      <c r="AA15" s="199">
        <v>3</v>
      </c>
      <c r="AB15" s="199">
        <v>2</v>
      </c>
      <c r="AC15" s="199">
        <v>2</v>
      </c>
      <c r="AD15" s="199">
        <v>3</v>
      </c>
      <c r="AE15" s="199">
        <v>0</v>
      </c>
      <c r="AF15" s="199">
        <v>4</v>
      </c>
      <c r="AG15" s="199">
        <v>0</v>
      </c>
      <c r="AH15" s="199">
        <v>4</v>
      </c>
    </row>
    <row r="16" spans="1:37" ht="23.05" customHeight="1">
      <c r="A16" s="142">
        <v>11</v>
      </c>
      <c r="B16" s="146" t="s">
        <v>216</v>
      </c>
      <c r="C16" s="145">
        <f t="shared" si="0"/>
        <v>58</v>
      </c>
      <c r="D16" s="145">
        <f t="shared" si="1"/>
        <v>27</v>
      </c>
      <c r="E16" s="144"/>
      <c r="F16" s="145">
        <v>3</v>
      </c>
      <c r="G16" s="145">
        <v>3</v>
      </c>
      <c r="H16" s="145">
        <v>3</v>
      </c>
      <c r="I16" s="145">
        <v>3</v>
      </c>
      <c r="J16" s="145">
        <v>4</v>
      </c>
      <c r="K16" s="145">
        <v>3</v>
      </c>
      <c r="L16" s="145">
        <v>1</v>
      </c>
      <c r="M16" s="145">
        <v>4</v>
      </c>
      <c r="N16" s="145">
        <v>2</v>
      </c>
      <c r="O16" s="143"/>
      <c r="P16" s="202" t="s">
        <v>305</v>
      </c>
      <c r="Q16" s="203">
        <v>2</v>
      </c>
      <c r="R16" s="203">
        <v>0</v>
      </c>
      <c r="S16" s="202">
        <v>3</v>
      </c>
      <c r="T16" s="203">
        <v>2</v>
      </c>
      <c r="U16" s="202" t="s">
        <v>306</v>
      </c>
      <c r="V16" s="203">
        <v>3</v>
      </c>
      <c r="W16" s="202">
        <v>3</v>
      </c>
      <c r="X16" s="202">
        <v>2</v>
      </c>
      <c r="Y16" s="201"/>
      <c r="Z16" s="202">
        <v>2</v>
      </c>
      <c r="AA16" s="203">
        <v>1</v>
      </c>
      <c r="AB16" s="203">
        <v>3</v>
      </c>
      <c r="AC16" s="203">
        <v>1</v>
      </c>
      <c r="AD16" s="202">
        <v>3</v>
      </c>
      <c r="AE16" s="203">
        <v>2</v>
      </c>
      <c r="AF16" s="203">
        <v>0</v>
      </c>
      <c r="AG16" s="203">
        <v>2</v>
      </c>
      <c r="AH16" s="202">
        <v>3</v>
      </c>
    </row>
    <row r="17" spans="1:36" ht="23.05" customHeight="1">
      <c r="A17" s="142">
        <v>12</v>
      </c>
      <c r="B17" s="146" t="s">
        <v>221</v>
      </c>
      <c r="C17" s="145">
        <f t="shared" si="0"/>
        <v>55</v>
      </c>
      <c r="D17" s="145">
        <f t="shared" si="1"/>
        <v>27</v>
      </c>
      <c r="E17" s="144"/>
      <c r="F17" s="145">
        <v>0</v>
      </c>
      <c r="G17" s="145">
        <v>4</v>
      </c>
      <c r="H17" s="145">
        <v>1</v>
      </c>
      <c r="I17" s="145">
        <v>3</v>
      </c>
      <c r="J17" s="145">
        <v>2</v>
      </c>
      <c r="K17" s="145">
        <v>3</v>
      </c>
      <c r="L17" s="145">
        <v>0</v>
      </c>
      <c r="M17" s="145">
        <v>0</v>
      </c>
      <c r="N17" s="145">
        <v>3</v>
      </c>
      <c r="O17" s="143"/>
      <c r="P17" s="199">
        <v>0</v>
      </c>
      <c r="Q17" s="199">
        <v>1</v>
      </c>
      <c r="R17" s="199">
        <v>0</v>
      </c>
      <c r="S17" s="199">
        <v>3</v>
      </c>
      <c r="T17" s="199">
        <v>1</v>
      </c>
      <c r="U17" s="199">
        <v>2</v>
      </c>
      <c r="V17" s="199">
        <v>3</v>
      </c>
      <c r="W17" s="199">
        <v>3</v>
      </c>
      <c r="X17" s="199">
        <v>3</v>
      </c>
      <c r="Y17" s="200"/>
      <c r="Z17" s="199">
        <v>2</v>
      </c>
      <c r="AA17" s="199">
        <v>2</v>
      </c>
      <c r="AB17" s="199">
        <v>4</v>
      </c>
      <c r="AC17" s="199">
        <v>3</v>
      </c>
      <c r="AD17" s="199">
        <v>3</v>
      </c>
      <c r="AE17" s="199">
        <v>3</v>
      </c>
      <c r="AF17" s="199">
        <v>2</v>
      </c>
      <c r="AG17" s="199">
        <v>2</v>
      </c>
      <c r="AH17" s="199">
        <v>2</v>
      </c>
      <c r="AJ17" s="186"/>
    </row>
  </sheetData>
  <autoFilter ref="B5:AH17" xr:uid="{00000000-0009-0000-0000-000006000000}">
    <sortState xmlns:xlrd2="http://schemas.microsoft.com/office/spreadsheetml/2017/richdata2" ref="B6:AH17">
      <sortCondition descending="1" ref="C5:C17"/>
    </sortState>
  </autoFilter>
  <sortState xmlns:xlrd2="http://schemas.microsoft.com/office/spreadsheetml/2017/richdata2" ref="AJ6:AJ17">
    <sortCondition ref="AJ6:AJ17"/>
  </sortState>
  <mergeCells count="4">
    <mergeCell ref="B1:AH2"/>
    <mergeCell ref="F3:N3"/>
    <mergeCell ref="P3:X3"/>
    <mergeCell ref="Z3:AH3"/>
  </mergeCells>
  <pageMargins left="0.7" right="0.7" top="0.75" bottom="0.75" header="0.3" footer="0.3"/>
  <pageSetup paperSize="9" scale="8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E31"/>
  <sheetViews>
    <sheetView showZeros="0" topLeftCell="A12" zoomScale="90" zoomScaleNormal="90" workbookViewId="0">
      <selection activeCell="D20" sqref="D20"/>
    </sheetView>
  </sheetViews>
  <sheetFormatPr defaultColWidth="9.07421875" defaultRowHeight="14.15"/>
  <cols>
    <col min="1" max="1" width="4.69140625" style="57" customWidth="1"/>
    <col min="2" max="2" width="15.61328125" style="57" customWidth="1"/>
    <col min="3" max="3" width="15.61328125" style="79" customWidth="1"/>
    <col min="4" max="4" width="9.07421875" style="119" customWidth="1"/>
    <col min="5" max="16384" width="9.07421875" style="57"/>
  </cols>
  <sheetData>
    <row r="1" spans="1:5" s="55" customFormat="1" ht="85.65" customHeight="1">
      <c r="A1" s="215"/>
      <c r="B1" s="215"/>
      <c r="C1" s="215"/>
      <c r="D1" s="119"/>
    </row>
    <row r="2" spans="1:5" s="34" customFormat="1" ht="5.5" customHeight="1">
      <c r="A2" s="218" t="s">
        <v>200</v>
      </c>
      <c r="B2" s="219"/>
      <c r="C2" s="219"/>
      <c r="D2" s="219"/>
    </row>
    <row r="3" spans="1:5" s="34" customFormat="1" ht="24" customHeight="1">
      <c r="A3" s="218"/>
      <c r="B3" s="219"/>
      <c r="C3" s="219"/>
      <c r="D3" s="219"/>
    </row>
    <row r="4" spans="1:5" s="34" customFormat="1" ht="10.4" customHeight="1" thickBot="1">
      <c r="A4" s="116"/>
      <c r="B4" s="117"/>
      <c r="C4" s="118"/>
      <c r="D4" s="120"/>
    </row>
    <row r="5" spans="1:5" ht="15" customHeight="1">
      <c r="A5" s="59">
        <v>1</v>
      </c>
      <c r="B5" s="176" t="s">
        <v>9</v>
      </c>
      <c r="C5" s="60" t="s">
        <v>203</v>
      </c>
      <c r="D5" s="60">
        <v>0.22</v>
      </c>
    </row>
    <row r="6" spans="1:5" ht="15" customHeight="1">
      <c r="A6" s="61">
        <v>2</v>
      </c>
      <c r="B6" s="62" t="s">
        <v>41</v>
      </c>
      <c r="C6" s="63" t="s">
        <v>331</v>
      </c>
      <c r="D6" s="63">
        <v>0.88</v>
      </c>
    </row>
    <row r="7" spans="1:5" ht="15" customHeight="1" thickBot="1">
      <c r="A7" s="64">
        <v>3</v>
      </c>
      <c r="B7" s="211" t="s">
        <v>216</v>
      </c>
      <c r="C7" s="65" t="s">
        <v>235</v>
      </c>
      <c r="D7" s="65">
        <v>1</v>
      </c>
    </row>
    <row r="8" spans="1:5" ht="15" customHeight="1">
      <c r="A8" s="66">
        <v>4</v>
      </c>
      <c r="B8" s="67" t="s">
        <v>209</v>
      </c>
      <c r="C8" s="63" t="s">
        <v>235</v>
      </c>
      <c r="D8" s="63">
        <v>1.01</v>
      </c>
    </row>
    <row r="9" spans="1:5" ht="15" customHeight="1">
      <c r="A9" s="69">
        <v>5</v>
      </c>
      <c r="B9" s="67" t="s">
        <v>29</v>
      </c>
      <c r="C9" s="63" t="s">
        <v>203</v>
      </c>
      <c r="D9" s="63">
        <v>1.36</v>
      </c>
    </row>
    <row r="10" spans="1:5" ht="15" customHeight="1">
      <c r="A10" s="69">
        <v>6</v>
      </c>
      <c r="B10" s="67" t="s">
        <v>303</v>
      </c>
      <c r="C10" s="63" t="s">
        <v>203</v>
      </c>
      <c r="D10" s="63">
        <v>1.51</v>
      </c>
    </row>
    <row r="11" spans="1:5" ht="15" customHeight="1">
      <c r="A11" s="69">
        <v>7</v>
      </c>
      <c r="B11" s="62" t="s">
        <v>209</v>
      </c>
      <c r="C11" s="63" t="s">
        <v>203</v>
      </c>
      <c r="D11" s="63">
        <v>1.96</v>
      </c>
    </row>
    <row r="12" spans="1:5" ht="15" customHeight="1">
      <c r="A12" s="69">
        <v>8</v>
      </c>
      <c r="B12" s="67" t="s">
        <v>39</v>
      </c>
      <c r="C12" s="63" t="s">
        <v>203</v>
      </c>
      <c r="D12" s="63">
        <v>2.02</v>
      </c>
    </row>
    <row r="13" spans="1:5" ht="15" customHeight="1">
      <c r="A13" s="69">
        <v>9</v>
      </c>
      <c r="B13" s="67" t="s">
        <v>1</v>
      </c>
      <c r="C13" s="63" t="s">
        <v>203</v>
      </c>
      <c r="D13" s="63">
        <v>2.36</v>
      </c>
    </row>
    <row r="14" spans="1:5" ht="15" customHeight="1">
      <c r="A14" s="69">
        <v>10</v>
      </c>
      <c r="B14" s="67" t="s">
        <v>27</v>
      </c>
      <c r="C14" s="63" t="s">
        <v>235</v>
      </c>
      <c r="D14" s="63">
        <v>2.37</v>
      </c>
    </row>
    <row r="15" spans="1:5" ht="15" customHeight="1">
      <c r="A15" s="70"/>
      <c r="B15" s="71"/>
      <c r="C15" s="72"/>
      <c r="E15" s="174"/>
    </row>
    <row r="16" spans="1:5" s="122" customFormat="1" ht="24" customHeight="1">
      <c r="A16" s="234" t="s">
        <v>122</v>
      </c>
      <c r="B16" s="235"/>
      <c r="C16" s="235"/>
      <c r="D16" s="235"/>
    </row>
    <row r="17" spans="1:4" ht="15" customHeight="1">
      <c r="A17" s="73"/>
      <c r="B17" s="74" t="s">
        <v>35</v>
      </c>
      <c r="C17" s="73" t="s">
        <v>266</v>
      </c>
      <c r="D17" s="121"/>
    </row>
    <row r="18" spans="1:4" ht="15" customHeight="1">
      <c r="A18" s="69"/>
      <c r="B18" s="74" t="s">
        <v>11</v>
      </c>
      <c r="C18" s="73" t="s">
        <v>297</v>
      </c>
      <c r="D18" s="121" t="s">
        <v>299</v>
      </c>
    </row>
    <row r="19" spans="1:4" ht="15" customHeight="1">
      <c r="A19" s="69"/>
      <c r="B19" s="74" t="s">
        <v>298</v>
      </c>
      <c r="C19" s="73" t="s">
        <v>297</v>
      </c>
      <c r="D19" s="73" t="s">
        <v>300</v>
      </c>
    </row>
    <row r="20" spans="1:4" ht="15" customHeight="1">
      <c r="A20" s="69"/>
      <c r="B20" s="74" t="s">
        <v>332</v>
      </c>
      <c r="C20" s="73" t="s">
        <v>333</v>
      </c>
      <c r="D20" s="73"/>
    </row>
    <row r="21" spans="1:4" ht="15" customHeight="1">
      <c r="A21" s="70"/>
      <c r="B21" s="71"/>
      <c r="C21" s="72"/>
    </row>
    <row r="22" spans="1:4" ht="15" customHeight="1">
      <c r="A22" s="70"/>
      <c r="B22" s="71"/>
      <c r="C22" s="72"/>
    </row>
    <row r="23" spans="1:4" ht="15" customHeight="1">
      <c r="A23" s="75"/>
      <c r="B23" s="75"/>
      <c r="C23" s="75"/>
    </row>
    <row r="24" spans="1:4" ht="15" customHeight="1">
      <c r="A24" s="70"/>
      <c r="B24" s="71"/>
      <c r="C24" s="76"/>
    </row>
    <row r="25" spans="1:4" ht="15" customHeight="1">
      <c r="A25" s="70"/>
      <c r="B25" s="71"/>
      <c r="C25" s="76"/>
    </row>
    <row r="26" spans="1:4" ht="15" customHeight="1">
      <c r="A26" s="70"/>
      <c r="B26" s="71"/>
      <c r="C26" s="76"/>
    </row>
    <row r="27" spans="1:4" ht="15" customHeight="1">
      <c r="A27" s="70"/>
      <c r="B27" s="71"/>
      <c r="C27" s="76"/>
    </row>
    <row r="28" spans="1:4" ht="15" customHeight="1">
      <c r="A28" s="70"/>
      <c r="B28" s="71"/>
      <c r="C28" s="76"/>
    </row>
    <row r="29" spans="1:4" ht="18" customHeight="1"/>
    <row r="30" spans="1:4" ht="24" customHeight="1">
      <c r="A30" s="222"/>
      <c r="B30" s="222"/>
      <c r="C30" s="223"/>
    </row>
    <row r="31" spans="1:4" ht="22" customHeight="1">
      <c r="A31" s="213"/>
      <c r="B31" s="213"/>
      <c r="C31" s="214"/>
    </row>
  </sheetData>
  <sheetProtection selectLockedCells="1" selectUnlockedCells="1"/>
  <autoFilter ref="B4:D14" xr:uid="{00000000-0009-0000-0000-000007000000}">
    <sortState xmlns:xlrd2="http://schemas.microsoft.com/office/spreadsheetml/2017/richdata2" ref="B5:D14">
      <sortCondition ref="D4:D14"/>
    </sortState>
  </autoFilter>
  <mergeCells count="5">
    <mergeCell ref="A31:C31"/>
    <mergeCell ref="A1:C1"/>
    <mergeCell ref="A30:C30"/>
    <mergeCell ref="A16:D16"/>
    <mergeCell ref="A2:D3"/>
  </mergeCells>
  <printOptions horizontalCentered="1" verticalCentered="1"/>
  <pageMargins left="0.43000000000000005" right="0.43000000000000005" top="0.55000000000000004" bottom="0.55000000000000004" header="0.51" footer="0.51"/>
  <pageSetup paperSize="9" scale="96" firstPageNumber="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L54"/>
  <sheetViews>
    <sheetView topLeftCell="F39" zoomScale="90" zoomScaleNormal="90" workbookViewId="0">
      <selection activeCell="K50" sqref="K50"/>
    </sheetView>
  </sheetViews>
  <sheetFormatPr defaultColWidth="11.4609375" defaultRowHeight="12.45"/>
  <cols>
    <col min="1" max="1" width="8.4609375" style="80" customWidth="1"/>
    <col min="2" max="2" width="11.4609375" style="80" customWidth="1"/>
    <col min="3" max="3" width="12.69140625" style="80" bestFit="1" customWidth="1"/>
    <col min="4" max="4" width="34.69140625" style="108" bestFit="1" customWidth="1"/>
    <col min="5" max="5" width="14.3828125" style="84" customWidth="1"/>
    <col min="6" max="6" width="14.61328125" style="80" customWidth="1"/>
    <col min="7" max="7" width="23.84375" style="70" customWidth="1"/>
    <col min="8" max="8" width="8.84375" style="84" customWidth="1"/>
    <col min="9" max="9" width="21.69140625" style="80" customWidth="1"/>
    <col min="10" max="10" width="5.61328125" style="84" customWidth="1"/>
    <col min="11" max="11" width="22.61328125" style="80" customWidth="1"/>
    <col min="12" max="12" width="11.4609375" style="84"/>
    <col min="13" max="16384" width="11.4609375" style="80"/>
  </cols>
  <sheetData>
    <row r="1" spans="1:12" ht="38.15" customHeight="1">
      <c r="A1" s="237" t="s">
        <v>125</v>
      </c>
      <c r="B1" s="237"/>
      <c r="C1" s="237"/>
      <c r="D1" s="237"/>
      <c r="E1" s="237"/>
      <c r="F1" s="237"/>
      <c r="G1" s="237"/>
    </row>
    <row r="2" spans="1:12" s="81" customFormat="1" ht="18" customHeight="1">
      <c r="A2" s="238" t="s">
        <v>126</v>
      </c>
      <c r="B2" s="238"/>
      <c r="C2" s="238"/>
      <c r="D2" s="238"/>
      <c r="E2" s="238"/>
      <c r="F2" s="238"/>
      <c r="G2" s="238"/>
      <c r="H2" s="181"/>
      <c r="J2" s="181"/>
      <c r="L2" s="181"/>
    </row>
    <row r="3" spans="1:12" s="81" customFormat="1" ht="18" customHeight="1">
      <c r="A3" s="239" t="s">
        <v>127</v>
      </c>
      <c r="B3" s="240"/>
      <c r="C3" s="240"/>
      <c r="D3" s="240"/>
      <c r="E3" s="240"/>
      <c r="F3" s="240"/>
      <c r="G3" s="241"/>
      <c r="H3" s="181"/>
      <c r="J3" s="181"/>
      <c r="L3" s="181"/>
    </row>
    <row r="4" spans="1:12" s="81" customFormat="1" ht="18" customHeight="1">
      <c r="A4" s="242" t="s">
        <v>128</v>
      </c>
      <c r="B4" s="243"/>
      <c r="C4" s="243"/>
      <c r="D4" s="243"/>
      <c r="E4" s="243"/>
      <c r="F4" s="243"/>
      <c r="G4" s="244"/>
      <c r="H4" s="181"/>
      <c r="J4" s="181"/>
      <c r="L4" s="181"/>
    </row>
    <row r="5" spans="1:12" s="81" customFormat="1" ht="18" customHeight="1">
      <c r="A5" s="245" t="s">
        <v>129</v>
      </c>
      <c r="B5" s="246"/>
      <c r="C5" s="246"/>
      <c r="D5" s="246"/>
      <c r="E5" s="246"/>
      <c r="F5" s="246"/>
      <c r="G5" s="247"/>
      <c r="H5" s="181"/>
      <c r="J5" s="181"/>
      <c r="L5" s="181"/>
    </row>
    <row r="6" spans="1:12" ht="18" customHeight="1">
      <c r="A6" s="236" t="s">
        <v>130</v>
      </c>
      <c r="B6" s="236"/>
      <c r="C6" s="236"/>
      <c r="D6" s="236"/>
      <c r="E6" s="236"/>
      <c r="F6" s="236"/>
      <c r="G6" s="236"/>
    </row>
    <row r="7" spans="1:12" s="84" customFormat="1" ht="16" customHeight="1">
      <c r="A7" s="82" t="s">
        <v>131</v>
      </c>
      <c r="B7" s="82" t="s">
        <v>132</v>
      </c>
      <c r="C7" s="82" t="s">
        <v>133</v>
      </c>
      <c r="D7" s="83" t="s">
        <v>134</v>
      </c>
      <c r="E7" s="82" t="s">
        <v>135</v>
      </c>
      <c r="F7" s="82" t="s">
        <v>136</v>
      </c>
      <c r="G7" s="82" t="s">
        <v>137</v>
      </c>
    </row>
    <row r="8" spans="1:12" ht="16" customHeight="1">
      <c r="A8" s="85">
        <v>45361</v>
      </c>
      <c r="B8" s="86">
        <v>0.41666666666666669</v>
      </c>
      <c r="C8" s="87" t="s">
        <v>138</v>
      </c>
      <c r="D8" s="88" t="s">
        <v>139</v>
      </c>
      <c r="E8" s="87" t="s">
        <v>140</v>
      </c>
      <c r="F8" s="87" t="s">
        <v>141</v>
      </c>
      <c r="G8" s="89" t="s">
        <v>142</v>
      </c>
    </row>
    <row r="9" spans="1:12" ht="16" customHeight="1">
      <c r="A9" s="85">
        <v>45368</v>
      </c>
      <c r="B9" s="86">
        <v>0.41666666666666669</v>
      </c>
      <c r="C9" s="87" t="s">
        <v>138</v>
      </c>
      <c r="D9" s="88" t="s">
        <v>143</v>
      </c>
      <c r="E9" s="87" t="s">
        <v>140</v>
      </c>
      <c r="F9" s="87" t="s">
        <v>141</v>
      </c>
      <c r="G9" s="89" t="s">
        <v>142</v>
      </c>
    </row>
    <row r="10" spans="1:12" ht="16" customHeight="1">
      <c r="A10" s="248"/>
      <c r="B10" s="249"/>
      <c r="C10" s="249"/>
      <c r="D10" s="249"/>
      <c r="E10" s="249"/>
      <c r="F10" s="249"/>
      <c r="G10" s="250"/>
    </row>
    <row r="11" spans="1:12" ht="16" customHeight="1">
      <c r="A11" s="252" t="s">
        <v>144</v>
      </c>
      <c r="B11" s="252"/>
      <c r="C11" s="252"/>
      <c r="D11" s="252"/>
      <c r="E11" s="252"/>
      <c r="F11" s="252"/>
      <c r="G11" s="252"/>
    </row>
    <row r="12" spans="1:12" ht="16" customHeight="1">
      <c r="A12" s="85">
        <v>45375</v>
      </c>
      <c r="B12" s="90">
        <v>0.375</v>
      </c>
      <c r="C12" s="91">
        <v>5000000</v>
      </c>
      <c r="D12" s="92" t="s">
        <v>83</v>
      </c>
      <c r="E12" s="87" t="s">
        <v>140</v>
      </c>
      <c r="F12" s="87" t="s">
        <v>141</v>
      </c>
      <c r="G12" s="93" t="s">
        <v>145</v>
      </c>
    </row>
    <row r="13" spans="1:12" ht="16" customHeight="1">
      <c r="A13" s="94">
        <v>45379</v>
      </c>
      <c r="B13" s="90">
        <v>0.375</v>
      </c>
      <c r="C13" s="91">
        <v>5000000</v>
      </c>
      <c r="D13" s="88" t="s">
        <v>146</v>
      </c>
      <c r="E13" s="87" t="s">
        <v>140</v>
      </c>
      <c r="F13" s="87" t="s">
        <v>141</v>
      </c>
      <c r="G13" s="95" t="s">
        <v>147</v>
      </c>
    </row>
    <row r="14" spans="1:12" ht="16" customHeight="1">
      <c r="A14" s="94">
        <v>45386</v>
      </c>
      <c r="B14" s="86">
        <v>0.66666666666666663</v>
      </c>
      <c r="C14" s="91">
        <v>7000000</v>
      </c>
      <c r="D14" s="83" t="s">
        <v>148</v>
      </c>
      <c r="E14" s="89" t="s">
        <v>149</v>
      </c>
      <c r="F14" s="87" t="s">
        <v>141</v>
      </c>
      <c r="G14" s="93" t="s">
        <v>150</v>
      </c>
    </row>
    <row r="15" spans="1:12" ht="16" customHeight="1">
      <c r="A15" s="94">
        <v>45393</v>
      </c>
      <c r="B15" s="86">
        <v>0.66666666666666663</v>
      </c>
      <c r="C15" s="91">
        <v>5000000</v>
      </c>
      <c r="D15" s="88" t="s">
        <v>151</v>
      </c>
      <c r="E15" s="87" t="s">
        <v>140</v>
      </c>
      <c r="F15" s="96" t="s">
        <v>152</v>
      </c>
      <c r="G15" s="97"/>
    </row>
    <row r="16" spans="1:12" ht="16" customHeight="1">
      <c r="A16" s="94">
        <v>45400</v>
      </c>
      <c r="B16" s="86">
        <v>0.66666666666666696</v>
      </c>
      <c r="C16" s="91">
        <v>5000000</v>
      </c>
      <c r="D16" s="88" t="s">
        <v>153</v>
      </c>
      <c r="E16" s="89" t="s">
        <v>149</v>
      </c>
      <c r="F16" s="96" t="s">
        <v>154</v>
      </c>
      <c r="G16" s="93">
        <v>46</v>
      </c>
    </row>
    <row r="17" spans="1:7" ht="16" customHeight="1">
      <c r="A17" s="94">
        <v>45407</v>
      </c>
      <c r="B17" s="86">
        <v>0.66666666666666696</v>
      </c>
      <c r="C17" s="91">
        <v>5000000</v>
      </c>
      <c r="D17" s="88" t="s">
        <v>155</v>
      </c>
      <c r="E17" s="87" t="s">
        <v>140</v>
      </c>
      <c r="F17" s="87" t="s">
        <v>141</v>
      </c>
      <c r="G17" s="95"/>
    </row>
    <row r="18" spans="1:7" ht="16" customHeight="1">
      <c r="A18" s="94">
        <v>45414</v>
      </c>
      <c r="B18" s="86">
        <v>0.66666666666666696</v>
      </c>
      <c r="C18" s="91">
        <v>5000000</v>
      </c>
      <c r="D18" s="88" t="s">
        <v>156</v>
      </c>
      <c r="E18" s="89" t="s">
        <v>149</v>
      </c>
      <c r="F18" s="96" t="s">
        <v>152</v>
      </c>
      <c r="G18" s="93" t="s">
        <v>150</v>
      </c>
    </row>
    <row r="19" spans="1:7" ht="16" customHeight="1">
      <c r="A19" s="94">
        <v>45421</v>
      </c>
      <c r="B19" s="90">
        <v>0.33333333333333331</v>
      </c>
      <c r="C19" s="91">
        <v>5000000</v>
      </c>
      <c r="D19" s="88" t="s">
        <v>157</v>
      </c>
      <c r="E19" s="87" t="s">
        <v>140</v>
      </c>
      <c r="F19" s="96" t="s">
        <v>154</v>
      </c>
      <c r="G19" s="97" t="s">
        <v>158</v>
      </c>
    </row>
    <row r="20" spans="1:7" ht="16" customHeight="1">
      <c r="A20" s="94">
        <v>45428</v>
      </c>
      <c r="B20" s="86">
        <v>0.66666666666666663</v>
      </c>
      <c r="C20" s="91">
        <v>7000000</v>
      </c>
      <c r="D20" s="83" t="s">
        <v>159</v>
      </c>
      <c r="E20" s="89" t="s">
        <v>149</v>
      </c>
      <c r="F20" s="87" t="s">
        <v>141</v>
      </c>
      <c r="G20" s="93"/>
    </row>
    <row r="21" spans="1:7" ht="16" customHeight="1">
      <c r="A21" s="94">
        <v>45435</v>
      </c>
      <c r="B21" s="86">
        <v>0.66666666666666663</v>
      </c>
      <c r="C21" s="91">
        <v>6000000</v>
      </c>
      <c r="D21" s="88" t="s">
        <v>160</v>
      </c>
      <c r="E21" s="87" t="s">
        <v>140</v>
      </c>
      <c r="F21" s="96" t="s">
        <v>152</v>
      </c>
      <c r="G21" s="97">
        <v>52</v>
      </c>
    </row>
    <row r="22" spans="1:7" ht="16" customHeight="1">
      <c r="A22" s="94">
        <v>45442</v>
      </c>
      <c r="B22" s="86">
        <v>0.66666666666666696</v>
      </c>
      <c r="C22" s="91">
        <v>6000000</v>
      </c>
      <c r="D22" s="88" t="s">
        <v>161</v>
      </c>
      <c r="E22" s="87" t="s">
        <v>140</v>
      </c>
      <c r="F22" s="96" t="s">
        <v>154</v>
      </c>
      <c r="G22" s="93" t="s">
        <v>162</v>
      </c>
    </row>
    <row r="23" spans="1:7" ht="16" customHeight="1">
      <c r="A23" s="94">
        <v>45449</v>
      </c>
      <c r="B23" s="86">
        <v>0.66666666666666696</v>
      </c>
      <c r="C23" s="91">
        <v>7000000</v>
      </c>
      <c r="D23" s="83" t="s">
        <v>163</v>
      </c>
      <c r="E23" s="89" t="s">
        <v>149</v>
      </c>
      <c r="F23" s="87" t="s">
        <v>141</v>
      </c>
      <c r="G23" s="97" t="s">
        <v>150</v>
      </c>
    </row>
    <row r="24" spans="1:7" ht="16" customHeight="1">
      <c r="A24" s="94">
        <v>45456</v>
      </c>
      <c r="B24" s="86">
        <v>0.66666666666666696</v>
      </c>
      <c r="C24" s="91">
        <v>5000000</v>
      </c>
      <c r="D24" s="88" t="s">
        <v>164</v>
      </c>
      <c r="E24" s="89" t="s">
        <v>149</v>
      </c>
      <c r="F24" s="96" t="s">
        <v>152</v>
      </c>
      <c r="G24" s="93"/>
    </row>
    <row r="25" spans="1:7" ht="16" customHeight="1">
      <c r="A25" s="253">
        <v>45458</v>
      </c>
      <c r="B25" s="86" t="s">
        <v>165</v>
      </c>
      <c r="C25" s="91">
        <v>5000000</v>
      </c>
      <c r="D25" s="255" t="s">
        <v>166</v>
      </c>
      <c r="E25" s="87" t="s">
        <v>162</v>
      </c>
      <c r="F25" s="257" t="s">
        <v>167</v>
      </c>
      <c r="G25" s="98" t="s">
        <v>168</v>
      </c>
    </row>
    <row r="26" spans="1:7" ht="16" customHeight="1">
      <c r="A26" s="254"/>
      <c r="B26" s="86" t="s">
        <v>165</v>
      </c>
      <c r="C26" s="91">
        <v>5000000</v>
      </c>
      <c r="D26" s="256"/>
      <c r="E26" s="87" t="s">
        <v>140</v>
      </c>
      <c r="F26" s="258"/>
      <c r="G26" s="97" t="s">
        <v>169</v>
      </c>
    </row>
    <row r="27" spans="1:7" ht="16" customHeight="1">
      <c r="A27" s="94">
        <v>45463</v>
      </c>
      <c r="B27" s="86">
        <v>0.66666666666666696</v>
      </c>
      <c r="C27" s="91">
        <v>6000000</v>
      </c>
      <c r="D27" s="88" t="s">
        <v>170</v>
      </c>
      <c r="E27" s="89" t="s">
        <v>149</v>
      </c>
      <c r="F27" s="96" t="s">
        <v>154</v>
      </c>
      <c r="G27" s="93"/>
    </row>
    <row r="28" spans="1:7" ht="16" customHeight="1">
      <c r="A28" s="94">
        <v>45470</v>
      </c>
      <c r="B28" s="86">
        <v>0.66666666666666696</v>
      </c>
      <c r="C28" s="91">
        <v>6000000</v>
      </c>
      <c r="D28" s="88" t="s">
        <v>171</v>
      </c>
      <c r="E28" s="87" t="s">
        <v>140</v>
      </c>
      <c r="F28" s="87" t="s">
        <v>141</v>
      </c>
      <c r="G28" s="97"/>
    </row>
    <row r="29" spans="1:7" ht="16" customHeight="1">
      <c r="A29" s="94">
        <v>45477</v>
      </c>
      <c r="B29" s="86">
        <v>0.66666666666666696</v>
      </c>
      <c r="C29" s="91">
        <v>6000000</v>
      </c>
      <c r="D29" s="99" t="s">
        <v>172</v>
      </c>
      <c r="E29" s="89" t="s">
        <v>149</v>
      </c>
      <c r="F29" s="96" t="s">
        <v>152</v>
      </c>
      <c r="G29" s="93" t="s">
        <v>150</v>
      </c>
    </row>
    <row r="30" spans="1:7" ht="16" customHeight="1">
      <c r="A30" s="94">
        <v>45484</v>
      </c>
      <c r="B30" s="86">
        <v>0.66666666666666696</v>
      </c>
      <c r="C30" s="91">
        <v>7000000</v>
      </c>
      <c r="D30" s="83" t="s">
        <v>173</v>
      </c>
      <c r="E30" s="89" t="s">
        <v>149</v>
      </c>
      <c r="F30" s="96" t="s">
        <v>154</v>
      </c>
      <c r="G30" s="97"/>
    </row>
    <row r="31" spans="1:7" ht="16" customHeight="1">
      <c r="A31" s="85">
        <v>45491</v>
      </c>
      <c r="B31" s="86">
        <v>0.66666666666666696</v>
      </c>
      <c r="C31" s="91">
        <v>6000000</v>
      </c>
      <c r="D31" s="88" t="s">
        <v>174</v>
      </c>
      <c r="E31" s="87" t="s">
        <v>140</v>
      </c>
      <c r="F31" s="87" t="s">
        <v>141</v>
      </c>
      <c r="G31" s="93">
        <v>46</v>
      </c>
    </row>
    <row r="32" spans="1:7" ht="16" customHeight="1">
      <c r="A32" s="85">
        <v>45498</v>
      </c>
      <c r="B32" s="86">
        <v>0.66666666666666696</v>
      </c>
      <c r="C32" s="91">
        <v>6000000</v>
      </c>
      <c r="D32" s="88" t="s">
        <v>175</v>
      </c>
      <c r="E32" s="87" t="s">
        <v>140</v>
      </c>
      <c r="F32" s="96" t="s">
        <v>152</v>
      </c>
      <c r="G32" s="97"/>
    </row>
    <row r="33" spans="1:12" ht="16" customHeight="1">
      <c r="A33" s="94">
        <v>45505</v>
      </c>
      <c r="B33" s="86">
        <v>0.66666666666666696</v>
      </c>
      <c r="C33" s="91">
        <v>6000000</v>
      </c>
      <c r="D33" s="88" t="s">
        <v>176</v>
      </c>
      <c r="E33" s="89" t="s">
        <v>149</v>
      </c>
      <c r="F33" s="96" t="s">
        <v>154</v>
      </c>
      <c r="G33" s="93" t="s">
        <v>150</v>
      </c>
    </row>
    <row r="34" spans="1:12" ht="16" customHeight="1">
      <c r="A34" s="94">
        <v>45512</v>
      </c>
      <c r="B34" s="86">
        <v>0.66666666666666696</v>
      </c>
      <c r="C34" s="91">
        <v>6000000</v>
      </c>
      <c r="D34" s="88" t="s">
        <v>177</v>
      </c>
      <c r="E34" s="87" t="s">
        <v>140</v>
      </c>
      <c r="F34" s="87" t="s">
        <v>141</v>
      </c>
      <c r="G34" s="97"/>
      <c r="H34" s="183">
        <f>A34</f>
        <v>45512</v>
      </c>
      <c r="I34" s="184" t="str">
        <f>'08-08'!A6</f>
        <v>CLAUSEN, Peder</v>
      </c>
      <c r="J34" s="185">
        <f>'08-08'!B6</f>
        <v>38</v>
      </c>
      <c r="K34" s="184" t="str">
        <f>'08-08'!A12</f>
        <v>PEDERSEN, Erik Meincke</v>
      </c>
      <c r="L34" s="185" t="str">
        <f>'08-08'!D12</f>
        <v>Sl 9    6,99m</v>
      </c>
    </row>
    <row r="35" spans="1:12" ht="16" customHeight="1">
      <c r="A35" s="94" t="s">
        <v>165</v>
      </c>
      <c r="B35" s="86"/>
      <c r="C35" s="91">
        <v>0</v>
      </c>
      <c r="D35" s="88" t="s">
        <v>178</v>
      </c>
      <c r="E35" s="87"/>
      <c r="F35" s="87"/>
      <c r="G35" s="100" t="s">
        <v>179</v>
      </c>
      <c r="H35" s="183"/>
      <c r="I35" s="184"/>
      <c r="J35" s="185"/>
      <c r="K35" s="184"/>
      <c r="L35" s="185"/>
    </row>
    <row r="36" spans="1:12" ht="16" customHeight="1">
      <c r="A36" s="94">
        <v>45519</v>
      </c>
      <c r="B36" s="86">
        <v>0.66666666666666696</v>
      </c>
      <c r="C36" s="91">
        <v>6000000</v>
      </c>
      <c r="D36" s="88" t="s">
        <v>180</v>
      </c>
      <c r="E36" s="89" t="s">
        <v>149</v>
      </c>
      <c r="F36" s="96" t="s">
        <v>152</v>
      </c>
      <c r="G36" s="93"/>
      <c r="H36" s="183">
        <f>A36</f>
        <v>45519</v>
      </c>
      <c r="I36" s="184" t="str">
        <f>'15-08'!A6</f>
        <v>HEIBERG, Børge</v>
      </c>
      <c r="J36" s="185">
        <f>'15-08'!B6</f>
        <v>66</v>
      </c>
      <c r="K36" s="184" t="str">
        <f>'15-08'!A14</f>
        <v>NYBO, Steen</v>
      </c>
      <c r="L36" s="185" t="str">
        <f>'15-08'!D14</f>
        <v>Sl 9   11,86m</v>
      </c>
    </row>
    <row r="37" spans="1:12" ht="16" customHeight="1">
      <c r="A37" s="94">
        <v>45526</v>
      </c>
      <c r="B37" s="86">
        <v>0.66666666666666696</v>
      </c>
      <c r="C37" s="91">
        <v>6000000</v>
      </c>
      <c r="D37" s="88" t="s">
        <v>181</v>
      </c>
      <c r="E37" s="87" t="s">
        <v>140</v>
      </c>
      <c r="F37" s="96" t="s">
        <v>154</v>
      </c>
      <c r="G37" s="97"/>
      <c r="H37" s="183">
        <f t="shared" ref="H37:H47" si="0">A37</f>
        <v>45526</v>
      </c>
      <c r="I37" s="184" t="str">
        <f>'22-08'!A6</f>
        <v>HANSEN, Jan Hegner</v>
      </c>
      <c r="J37" s="185">
        <f>'22-08'!B6</f>
        <v>36</v>
      </c>
      <c r="K37" s="184" t="str">
        <f>'22-08'!A14</f>
        <v>HEIBERG, Børge</v>
      </c>
      <c r="L37" s="185" t="str">
        <f>'22-08'!D14</f>
        <v>SK 5 17,52</v>
      </c>
    </row>
    <row r="38" spans="1:12" ht="16" customHeight="1">
      <c r="A38" s="94">
        <v>45533</v>
      </c>
      <c r="B38" s="86">
        <v>0.66666666666666696</v>
      </c>
      <c r="C38" s="91">
        <v>7000000</v>
      </c>
      <c r="D38" s="101" t="s">
        <v>182</v>
      </c>
      <c r="E38" s="89" t="s">
        <v>149</v>
      </c>
      <c r="F38" s="87" t="s">
        <v>141</v>
      </c>
      <c r="G38" s="93"/>
      <c r="H38" s="183">
        <f t="shared" si="0"/>
        <v>45533</v>
      </c>
      <c r="I38" s="184" t="str">
        <f>'29-08'!A6</f>
        <v>HANSEN, Bo</v>
      </c>
      <c r="J38" s="185">
        <f>'29-08'!B6</f>
        <v>70</v>
      </c>
      <c r="K38" s="184" t="str">
        <f>'29-08'!A20</f>
        <v>NOE, Anders</v>
      </c>
      <c r="L38" s="185" t="str">
        <f>'29-08'!D20</f>
        <v>Sl 9 1,36m</v>
      </c>
    </row>
    <row r="39" spans="1:12" ht="16" customHeight="1">
      <c r="A39" s="94">
        <v>45534</v>
      </c>
      <c r="B39" s="86" t="s">
        <v>165</v>
      </c>
      <c r="C39" s="91">
        <v>0</v>
      </c>
      <c r="D39" s="259" t="s">
        <v>183</v>
      </c>
      <c r="E39" s="89"/>
      <c r="F39" s="87"/>
      <c r="G39" s="102" t="s">
        <v>179</v>
      </c>
      <c r="H39" s="183">
        <f t="shared" si="0"/>
        <v>45534</v>
      </c>
      <c r="I39" s="184"/>
      <c r="J39" s="185"/>
      <c r="K39" s="184"/>
      <c r="L39" s="185"/>
    </row>
    <row r="40" spans="1:12" ht="16" customHeight="1">
      <c r="A40" s="94">
        <v>45535</v>
      </c>
      <c r="B40" s="86" t="s">
        <v>165</v>
      </c>
      <c r="C40" s="91">
        <v>5000000</v>
      </c>
      <c r="D40" s="259"/>
      <c r="E40" s="87" t="s">
        <v>140</v>
      </c>
      <c r="F40" s="96" t="s">
        <v>184</v>
      </c>
      <c r="G40" s="93"/>
      <c r="H40" s="183">
        <f t="shared" si="0"/>
        <v>45535</v>
      </c>
      <c r="I40" s="184"/>
      <c r="J40" s="185"/>
      <c r="K40" s="184"/>
      <c r="L40" s="185"/>
    </row>
    <row r="41" spans="1:12" ht="16.5" customHeight="1">
      <c r="A41" s="94">
        <v>45536</v>
      </c>
      <c r="B41" s="86" t="s">
        <v>165</v>
      </c>
      <c r="C41" s="91">
        <v>5000000</v>
      </c>
      <c r="D41" s="256"/>
      <c r="E41" s="89" t="s">
        <v>149</v>
      </c>
      <c r="F41" s="96" t="s">
        <v>184</v>
      </c>
      <c r="G41" s="97"/>
      <c r="H41" s="183">
        <f t="shared" si="0"/>
        <v>45536</v>
      </c>
      <c r="I41" s="184"/>
      <c r="J41" s="185"/>
      <c r="K41" s="184"/>
      <c r="L41" s="185"/>
    </row>
    <row r="42" spans="1:12" ht="16" customHeight="1">
      <c r="A42" s="94">
        <v>45540</v>
      </c>
      <c r="B42" s="86">
        <v>0.66666666666666696</v>
      </c>
      <c r="C42" s="91">
        <v>7000000</v>
      </c>
      <c r="D42" s="88" t="s">
        <v>185</v>
      </c>
      <c r="E42" s="89" t="s">
        <v>149</v>
      </c>
      <c r="F42" s="96" t="s">
        <v>152</v>
      </c>
      <c r="G42" s="93" t="s">
        <v>150</v>
      </c>
      <c r="H42" s="183">
        <f t="shared" si="0"/>
        <v>45540</v>
      </c>
      <c r="I42" s="184" t="str">
        <f>'05-09'!A6</f>
        <v>HANSEN, Jan Hegner</v>
      </c>
      <c r="J42" s="185">
        <f>'05-09'!B6</f>
        <v>69</v>
      </c>
      <c r="K42" s="184" t="str">
        <f>'05-09'!A8</f>
        <v>PAASCH, Kim</v>
      </c>
      <c r="L42" s="185" t="str">
        <f>'05-09'!D8</f>
        <v>SL 9 1,51m</v>
      </c>
    </row>
    <row r="43" spans="1:12" ht="16" customHeight="1">
      <c r="A43" s="94">
        <v>45547</v>
      </c>
      <c r="B43" s="86">
        <v>0.66666666666666696</v>
      </c>
      <c r="C43" s="91">
        <v>7000000</v>
      </c>
      <c r="D43" s="103" t="s">
        <v>186</v>
      </c>
      <c r="E43" s="87" t="s">
        <v>140</v>
      </c>
      <c r="F43" s="96" t="s">
        <v>154</v>
      </c>
      <c r="G43" s="97"/>
      <c r="H43" s="183">
        <f t="shared" si="0"/>
        <v>45547</v>
      </c>
      <c r="I43" s="184" t="s">
        <v>316</v>
      </c>
      <c r="J43" s="185">
        <v>36</v>
      </c>
      <c r="K43" s="184" t="s">
        <v>317</v>
      </c>
      <c r="L43" s="185" t="s">
        <v>318</v>
      </c>
    </row>
    <row r="44" spans="1:12" ht="16" customHeight="1">
      <c r="A44" s="94">
        <v>45554</v>
      </c>
      <c r="B44" s="86">
        <v>0.66666666666666696</v>
      </c>
      <c r="C44" s="91">
        <v>7000000</v>
      </c>
      <c r="D44" s="103" t="s">
        <v>187</v>
      </c>
      <c r="E44" s="89" t="s">
        <v>149</v>
      </c>
      <c r="F44" s="87" t="s">
        <v>141</v>
      </c>
      <c r="G44" s="93">
        <v>52</v>
      </c>
      <c r="H44" s="183">
        <f t="shared" si="0"/>
        <v>45554</v>
      </c>
      <c r="I44" s="184" t="s">
        <v>320</v>
      </c>
      <c r="J44" s="185">
        <v>-8</v>
      </c>
      <c r="K44" s="184" t="s">
        <v>319</v>
      </c>
      <c r="L44" s="185" t="s">
        <v>310</v>
      </c>
    </row>
    <row r="45" spans="1:12" ht="16" customHeight="1">
      <c r="A45" s="85">
        <v>45561</v>
      </c>
      <c r="B45" s="86">
        <v>0.66666666666666696</v>
      </c>
      <c r="C45" s="91">
        <v>7000000</v>
      </c>
      <c r="D45" s="88" t="s">
        <v>188</v>
      </c>
      <c r="E45" s="87" t="s">
        <v>140</v>
      </c>
      <c r="F45" s="96" t="s">
        <v>152</v>
      </c>
      <c r="G45" s="97" t="s">
        <v>189</v>
      </c>
      <c r="H45" s="183">
        <f t="shared" si="0"/>
        <v>45561</v>
      </c>
      <c r="I45" s="184" t="s">
        <v>322</v>
      </c>
      <c r="J45" s="185">
        <v>30</v>
      </c>
      <c r="K45" s="184" t="s">
        <v>321</v>
      </c>
      <c r="L45" s="185" t="s">
        <v>313</v>
      </c>
    </row>
    <row r="46" spans="1:12" ht="16" customHeight="1">
      <c r="A46" s="85">
        <v>45568</v>
      </c>
      <c r="B46" s="86">
        <v>0.66666666666666696</v>
      </c>
      <c r="C46" s="91">
        <v>7000000</v>
      </c>
      <c r="D46" s="88" t="s">
        <v>190</v>
      </c>
      <c r="E46" s="87" t="s">
        <v>140</v>
      </c>
      <c r="F46" s="96" t="s">
        <v>154</v>
      </c>
      <c r="G46" s="93" t="s">
        <v>150</v>
      </c>
      <c r="H46" s="183">
        <f t="shared" si="0"/>
        <v>45568</v>
      </c>
      <c r="I46" s="184"/>
      <c r="J46" s="185"/>
      <c r="K46" s="184"/>
      <c r="L46" s="185"/>
    </row>
    <row r="47" spans="1:12" ht="16" customHeight="1">
      <c r="A47" s="85">
        <v>45575</v>
      </c>
      <c r="B47" s="86">
        <v>0.66666666666666696</v>
      </c>
      <c r="C47" s="91">
        <v>7000000</v>
      </c>
      <c r="D47" s="88" t="s">
        <v>191</v>
      </c>
      <c r="E47" s="87" t="s">
        <v>140</v>
      </c>
      <c r="F47" s="87" t="s">
        <v>141</v>
      </c>
      <c r="G47" s="97"/>
      <c r="H47" s="183">
        <f t="shared" si="0"/>
        <v>45575</v>
      </c>
      <c r="I47" s="184"/>
      <c r="J47" s="185"/>
      <c r="K47" s="184"/>
      <c r="L47" s="185"/>
    </row>
    <row r="48" spans="1:12" ht="45">
      <c r="A48" s="85">
        <v>45577</v>
      </c>
      <c r="B48" s="86">
        <v>0.41666666666666669</v>
      </c>
      <c r="C48" s="91">
        <v>15000000</v>
      </c>
      <c r="D48" s="88" t="s">
        <v>192</v>
      </c>
      <c r="E48" s="87" t="s">
        <v>140</v>
      </c>
      <c r="F48" s="104" t="s">
        <v>193</v>
      </c>
      <c r="G48" s="105" t="s">
        <v>194</v>
      </c>
      <c r="H48" s="185"/>
      <c r="I48" s="184"/>
      <c r="J48" s="185"/>
      <c r="K48" s="184"/>
      <c r="L48" s="185"/>
    </row>
    <row r="49" spans="1:12" ht="17.05" customHeight="1">
      <c r="A49" s="248"/>
      <c r="B49" s="249"/>
      <c r="C49" s="249"/>
      <c r="D49" s="249"/>
      <c r="E49" s="249"/>
      <c r="F49" s="249"/>
      <c r="G49" s="250"/>
    </row>
    <row r="50" spans="1:12" ht="23.15" customHeight="1">
      <c r="A50" s="251"/>
      <c r="B50" s="251"/>
      <c r="C50" s="251"/>
      <c r="D50" s="251"/>
      <c r="E50" s="251"/>
      <c r="F50" s="251"/>
      <c r="G50" s="251"/>
    </row>
    <row r="51" spans="1:12" s="107" customFormat="1" ht="15">
      <c r="A51" s="85"/>
      <c r="B51" s="86"/>
      <c r="C51" s="91"/>
      <c r="D51" s="88"/>
      <c r="E51" s="87"/>
      <c r="F51" s="96"/>
      <c r="G51" s="106"/>
      <c r="H51" s="84"/>
      <c r="J51" s="182"/>
      <c r="L51" s="182"/>
    </row>
    <row r="52" spans="1:12" ht="14.15" customHeight="1">
      <c r="A52" s="85"/>
      <c r="B52" s="86"/>
      <c r="C52" s="91"/>
      <c r="D52" s="88"/>
      <c r="E52" s="87"/>
      <c r="F52" s="96"/>
      <c r="G52" s="106"/>
    </row>
    <row r="53" spans="1:12" ht="15">
      <c r="A53" s="85"/>
      <c r="B53" s="86"/>
      <c r="C53" s="91"/>
      <c r="D53" s="88"/>
      <c r="E53" s="87"/>
      <c r="F53" s="96"/>
      <c r="G53" s="106"/>
    </row>
    <row r="54" spans="1:12" ht="23.15" customHeight="1"/>
  </sheetData>
  <sheetProtection selectLockedCells="1" selectUnlockedCells="1"/>
  <mergeCells count="14">
    <mergeCell ref="A49:G49"/>
    <mergeCell ref="A50:G50"/>
    <mergeCell ref="A10:G10"/>
    <mergeCell ref="A11:G11"/>
    <mergeCell ref="A25:A26"/>
    <mergeCell ref="D25:D26"/>
    <mergeCell ref="F25:F26"/>
    <mergeCell ref="D39:D41"/>
    <mergeCell ref="A6:G6"/>
    <mergeCell ref="A1:G1"/>
    <mergeCell ref="A2:G2"/>
    <mergeCell ref="A3:G3"/>
    <mergeCell ref="A4:G4"/>
    <mergeCell ref="A5:G5"/>
  </mergeCells>
  <printOptions horizontalCentered="1" verticalCentered="1"/>
  <pageMargins left="0.39370078740157483" right="0.39370078740157483" top="0.78740157480314965" bottom="0.78740157480314965" header="0.51181102362204722" footer="0.51181102362204722"/>
  <pageSetup paperSize="9" firstPageNumber="0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H104"/>
  <sheetViews>
    <sheetView showZeros="0" topLeftCell="A5" zoomScale="85" zoomScaleNormal="85" workbookViewId="0">
      <selection activeCell="AK12" sqref="AK12"/>
    </sheetView>
  </sheetViews>
  <sheetFormatPr defaultColWidth="9.15234375" defaultRowHeight="17.600000000000001"/>
  <cols>
    <col min="1" max="1" width="29.23046875" style="49" customWidth="1"/>
    <col min="2" max="2" width="8.4609375" style="54" customWidth="1"/>
    <col min="3" max="3" width="6.84375" style="50" customWidth="1"/>
    <col min="4" max="4" width="16.69140625" style="210" customWidth="1"/>
    <col min="5" max="5" width="8.23046875" style="50" customWidth="1"/>
    <col min="6" max="6" width="9.53515625" style="54" customWidth="1"/>
    <col min="7" max="7" width="10.15234375" style="52" customWidth="1"/>
    <col min="8" max="8" width="11.84375" style="52" customWidth="1"/>
    <col min="9" max="9" width="14.4609375" style="50" customWidth="1"/>
    <col min="10" max="10" width="6.4609375" style="44" customWidth="1"/>
    <col min="11" max="11" width="5.69140625" style="44" customWidth="1"/>
    <col min="12" max="12" width="10.4609375" style="44" customWidth="1"/>
    <col min="13" max="15" width="10.4609375" style="44" hidden="1" customWidth="1"/>
    <col min="16" max="16" width="7.4609375" style="44" hidden="1" customWidth="1"/>
    <col min="17" max="17" width="9.23046875" style="53" hidden="1" customWidth="1"/>
    <col min="18" max="34" width="9.15234375" style="44" hidden="1" customWidth="1"/>
    <col min="35" max="35" width="0" style="44" hidden="1" customWidth="1"/>
    <col min="36" max="16384" width="9.15234375" style="44"/>
  </cols>
  <sheetData>
    <row r="1" spans="1:34" s="6" customFormat="1" ht="33.65" customHeight="1">
      <c r="A1" s="262" t="s">
        <v>82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4"/>
      <c r="N1" s="4"/>
      <c r="O1" s="4"/>
      <c r="P1" s="5"/>
      <c r="Q1" s="5"/>
      <c r="R1" s="5"/>
      <c r="S1" s="5"/>
      <c r="T1" s="5"/>
      <c r="U1" s="5"/>
    </row>
    <row r="2" spans="1:34" s="8" customFormat="1" ht="36" customHeight="1" thickBot="1">
      <c r="A2" s="263" t="s">
        <v>192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7"/>
      <c r="N2" s="7"/>
      <c r="O2" s="7"/>
      <c r="Q2" s="9"/>
    </row>
    <row r="3" spans="1:34" s="8" customFormat="1" ht="18.649999999999999" customHeight="1">
      <c r="A3" s="264" t="s">
        <v>314</v>
      </c>
      <c r="B3" s="264"/>
      <c r="C3" s="264"/>
      <c r="D3" s="264"/>
      <c r="E3" s="264"/>
      <c r="F3" s="264"/>
      <c r="G3" s="264"/>
      <c r="H3" s="264"/>
      <c r="I3" s="264"/>
      <c r="J3" s="10"/>
      <c r="K3" s="265" t="s">
        <v>85</v>
      </c>
      <c r="L3" s="266"/>
      <c r="M3" s="11"/>
      <c r="N3" s="11"/>
      <c r="O3" s="11"/>
      <c r="Q3" s="9"/>
    </row>
    <row r="4" spans="1:34" s="8" customFormat="1" ht="21.65" customHeight="1" thickBot="1">
      <c r="A4" s="264"/>
      <c r="B4" s="264"/>
      <c r="C4" s="264"/>
      <c r="D4" s="264"/>
      <c r="E4" s="264"/>
      <c r="F4" s="264"/>
      <c r="G4" s="264"/>
      <c r="H4" s="264"/>
      <c r="I4" s="264"/>
      <c r="J4" s="12"/>
      <c r="K4" s="267">
        <v>10000000</v>
      </c>
      <c r="L4" s="268"/>
      <c r="M4" s="13"/>
      <c r="N4" s="13"/>
      <c r="O4" s="13"/>
      <c r="Q4" s="9"/>
    </row>
    <row r="5" spans="1:34" s="8" customFormat="1" ht="27" customHeight="1">
      <c r="A5" s="161" t="s">
        <v>86</v>
      </c>
      <c r="B5" s="15" t="s">
        <v>49</v>
      </c>
      <c r="C5" s="16" t="s">
        <v>87</v>
      </c>
      <c r="D5" s="204" t="s">
        <v>88</v>
      </c>
      <c r="E5" s="18" t="s">
        <v>89</v>
      </c>
      <c r="F5" s="172" t="s">
        <v>90</v>
      </c>
      <c r="G5" s="20" t="s">
        <v>91</v>
      </c>
      <c r="H5" s="20" t="s">
        <v>92</v>
      </c>
      <c r="I5" s="21" t="s">
        <v>93</v>
      </c>
      <c r="J5" s="22"/>
      <c r="K5" s="260" t="s">
        <v>94</v>
      </c>
      <c r="L5" s="261"/>
      <c r="M5" s="23"/>
      <c r="N5" s="23"/>
      <c r="O5" s="23"/>
      <c r="Q5" s="9">
        <v>2</v>
      </c>
      <c r="R5" s="8">
        <v>3</v>
      </c>
      <c r="S5" s="8">
        <v>4</v>
      </c>
      <c r="T5" s="8">
        <v>5</v>
      </c>
      <c r="U5" s="8">
        <v>6</v>
      </c>
      <c r="V5" s="8">
        <v>7</v>
      </c>
      <c r="W5" s="8">
        <v>8</v>
      </c>
      <c r="X5" s="8">
        <v>9</v>
      </c>
      <c r="Y5" s="8" t="s">
        <v>95</v>
      </c>
      <c r="AA5" s="9">
        <v>2</v>
      </c>
      <c r="AB5" s="8">
        <v>3</v>
      </c>
      <c r="AC5" s="8">
        <v>4</v>
      </c>
      <c r="AD5" s="8">
        <v>5</v>
      </c>
      <c r="AE5" s="8">
        <v>6</v>
      </c>
      <c r="AF5" s="8">
        <v>7</v>
      </c>
      <c r="AG5" s="8">
        <v>8</v>
      </c>
      <c r="AH5" s="8">
        <v>9</v>
      </c>
    </row>
    <row r="6" spans="1:34" s="34" customFormat="1" ht="18" customHeight="1">
      <c r="A6" s="24" t="s">
        <v>34</v>
      </c>
      <c r="B6" s="25">
        <v>55</v>
      </c>
      <c r="C6" s="25"/>
      <c r="D6" s="205" t="s">
        <v>326</v>
      </c>
      <c r="E6" s="25">
        <v>1</v>
      </c>
      <c r="F6" s="171">
        <f>N6*2</f>
        <v>24</v>
      </c>
      <c r="G6" s="28">
        <v>1000000</v>
      </c>
      <c r="H6" s="28">
        <f>IF(E6="",0,IFERROR(O6,0))</f>
        <v>2000000</v>
      </c>
      <c r="I6" s="29">
        <f>G6+H6</f>
        <v>3000000</v>
      </c>
      <c r="J6" s="30"/>
      <c r="K6" s="31">
        <v>0.2</v>
      </c>
      <c r="L6" s="32">
        <f t="shared" ref="L6:L29" si="0">$K$4*K6</f>
        <v>2000000</v>
      </c>
      <c r="M6" s="33">
        <v>12</v>
      </c>
      <c r="N6" s="33">
        <f t="shared" ref="N6:N7" si="1">IF(E6=0,0,IF(E6=E5,VLOOKUP(E6,Z:AH,VLOOKUP(E6,P:Y,10,0),0),IF(P6=E6,VLOOKUP(E6,Z:AH,VLOOKUP(E6,P:Y,10,0),0),M6)))</f>
        <v>12</v>
      </c>
      <c r="O6" s="33">
        <f t="shared" ref="O6:O25" si="2">IF(E6=0,0,IF(E6=E5,VLOOKUP(E6,P:X,VLOOKUP(E6,P:Y,10,0),0),IF(P6=E6,VLOOKUP(E6,P:X,VLOOKUP(E6,P:Y,10,0),0),L6)))</f>
        <v>2000000</v>
      </c>
      <c r="P6" s="8" t="s">
        <v>96</v>
      </c>
      <c r="Q6" s="9"/>
      <c r="R6" s="8"/>
      <c r="S6" s="8"/>
      <c r="T6" s="8"/>
      <c r="U6" s="8"/>
      <c r="V6" s="8"/>
      <c r="W6" s="8"/>
      <c r="X6" s="8"/>
      <c r="Y6" s="33">
        <f t="shared" ref="Y6:Y29" si="3">COUNTIF(E6:E29,P6)</f>
        <v>0</v>
      </c>
      <c r="Z6" s="33" t="str">
        <f>+P6</f>
        <v>T1</v>
      </c>
      <c r="AA6" s="9"/>
      <c r="AB6" s="8"/>
      <c r="AC6" s="8"/>
      <c r="AD6" s="8"/>
      <c r="AE6" s="8"/>
      <c r="AF6" s="8"/>
      <c r="AG6" s="8"/>
      <c r="AH6" s="8"/>
    </row>
    <row r="7" spans="1:34" s="34" customFormat="1" ht="18" customHeight="1">
      <c r="A7" s="24" t="s">
        <v>32</v>
      </c>
      <c r="B7" s="25">
        <v>55</v>
      </c>
      <c r="C7" s="25"/>
      <c r="D7" s="206"/>
      <c r="E7" s="25">
        <v>2</v>
      </c>
      <c r="F7" s="171">
        <f t="shared" ref="F7:F23" si="4">N7*2</f>
        <v>20</v>
      </c>
      <c r="G7" s="28">
        <f t="shared" ref="G7:G29" si="5">IF(D7&gt;0,200000,0)</f>
        <v>0</v>
      </c>
      <c r="H7" s="28">
        <f>IF(E7="",0,IFERROR(O7,0))</f>
        <v>1600000</v>
      </c>
      <c r="I7" s="29">
        <f t="shared" ref="I7:I29" si="6">G7+H7</f>
        <v>1600000</v>
      </c>
      <c r="J7" s="30"/>
      <c r="K7" s="31">
        <v>0.16</v>
      </c>
      <c r="L7" s="32">
        <f t="shared" si="0"/>
        <v>1600000</v>
      </c>
      <c r="M7" s="33">
        <v>10</v>
      </c>
      <c r="N7" s="33">
        <f t="shared" si="1"/>
        <v>10</v>
      </c>
      <c r="O7" s="33">
        <f t="shared" si="2"/>
        <v>1600000</v>
      </c>
      <c r="P7" s="8" t="s">
        <v>97</v>
      </c>
      <c r="Q7" s="9">
        <f>SUM($L7:$L8)/Q$5</f>
        <v>1450000</v>
      </c>
      <c r="R7" s="9">
        <f>SUM($L7:$L9)/R$5</f>
        <v>1300000</v>
      </c>
      <c r="S7" s="9">
        <f>SUM($L7:$L10)/S$5</f>
        <v>1175000</v>
      </c>
      <c r="T7" s="9">
        <f>SUM($L7:$L11)/T$5</f>
        <v>1080000</v>
      </c>
      <c r="U7" s="9">
        <f>SUM($L7:$L12)/U$5</f>
        <v>1000000</v>
      </c>
      <c r="V7" s="9">
        <f>SUM($L7:$L13)/V$5</f>
        <v>928571.42857142852</v>
      </c>
      <c r="W7" s="9">
        <f>SUM($L7:$L14)/W$5</f>
        <v>850000</v>
      </c>
      <c r="X7" s="9">
        <f>SUM($L7:$L15)/X$5</f>
        <v>777777.77777777775</v>
      </c>
      <c r="Y7" s="33">
        <f t="shared" si="3"/>
        <v>0</v>
      </c>
      <c r="Z7" s="33" t="str">
        <f t="shared" ref="Z7:Z29" si="7">+P7</f>
        <v>T2</v>
      </c>
      <c r="AA7" s="35">
        <f>SUM($M7:$M8)/AA$5</f>
        <v>9</v>
      </c>
      <c r="AB7" s="35">
        <f>SUM($M7:$M9)/AB$5</f>
        <v>8.3333333333333339</v>
      </c>
      <c r="AC7" s="35">
        <f>SUM($M7:$M10)/AC$5</f>
        <v>7.75</v>
      </c>
      <c r="AD7" s="35">
        <f>SUM($M7:$M11)/AD$5</f>
        <v>7.2</v>
      </c>
      <c r="AE7" s="35">
        <f>SUM($M7:$M12)/AE$5</f>
        <v>6.666666666666667</v>
      </c>
      <c r="AF7" s="35">
        <f>SUM($M7:$M13)/AF$5</f>
        <v>6.1428571428571432</v>
      </c>
      <c r="AG7" s="35">
        <f>SUM($M7:$M14)/AG$5</f>
        <v>5.625</v>
      </c>
      <c r="AH7" s="35">
        <f>SUM($M7:$M15)/AH$5</f>
        <v>5.1111111111111107</v>
      </c>
    </row>
    <row r="8" spans="1:34" s="34" customFormat="1" ht="18" customHeight="1">
      <c r="A8" s="24" t="s">
        <v>14</v>
      </c>
      <c r="B8" s="25">
        <v>55</v>
      </c>
      <c r="C8" s="25"/>
      <c r="D8" s="206"/>
      <c r="E8" s="25">
        <v>3</v>
      </c>
      <c r="F8" s="171">
        <f t="shared" si="4"/>
        <v>16</v>
      </c>
      <c r="G8" s="28">
        <f t="shared" si="5"/>
        <v>0</v>
      </c>
      <c r="H8" s="28">
        <f t="shared" ref="H8:H29" si="8">IF(E8="",0,IFERROR(O8,0))</f>
        <v>1300000</v>
      </c>
      <c r="I8" s="29">
        <f t="shared" si="6"/>
        <v>1300000</v>
      </c>
      <c r="J8" s="30"/>
      <c r="K8" s="31">
        <v>0.13</v>
      </c>
      <c r="L8" s="32">
        <f t="shared" si="0"/>
        <v>1300000</v>
      </c>
      <c r="M8" s="33">
        <v>8</v>
      </c>
      <c r="N8" s="33">
        <f>IF(E8=0,0,IF(E8=E7,VLOOKUP(E8,Z:AH,VLOOKUP(E8,P:Y,10,0),0),IF(P8=E8,VLOOKUP(E8,Z:AH,VLOOKUP(E8,P:Y,10,0),0),M8)))</f>
        <v>8</v>
      </c>
      <c r="O8" s="33">
        <f t="shared" si="2"/>
        <v>1300000</v>
      </c>
      <c r="P8" s="8" t="s">
        <v>98</v>
      </c>
      <c r="Q8" s="9">
        <f t="shared" ref="Q8:Q29" si="9">SUM($L8:$L9)/Q$5</f>
        <v>1150000</v>
      </c>
      <c r="R8" s="9">
        <f t="shared" ref="R8:R29" si="10">SUM($L8:$L10)/R$5</f>
        <v>1033333.3333333334</v>
      </c>
      <c r="S8" s="9">
        <f t="shared" ref="S8:S29" si="11">SUM($L8:$L11)/S$5</f>
        <v>950000</v>
      </c>
      <c r="T8" s="9">
        <f t="shared" ref="T8:T29" si="12">SUM($L8:$L12)/T$5</f>
        <v>880000</v>
      </c>
      <c r="U8" s="9">
        <f t="shared" ref="U8:U29" si="13">SUM($L8:$L13)/U$5</f>
        <v>816666.66666666663</v>
      </c>
      <c r="V8" s="9">
        <f t="shared" ref="V8:V29" si="14">SUM($L8:$L14)/V$5</f>
        <v>742857.14285714284</v>
      </c>
      <c r="W8" s="9">
        <f t="shared" ref="W8:W29" si="15">SUM($L8:$L15)/W$5</f>
        <v>675000</v>
      </c>
      <c r="X8" s="9">
        <f t="shared" ref="X8:X29" si="16">SUM($L8:$L16)/X$5</f>
        <v>611111.11111111112</v>
      </c>
      <c r="Y8" s="33">
        <f t="shared" si="3"/>
        <v>0</v>
      </c>
      <c r="Z8" s="33" t="str">
        <f t="shared" si="7"/>
        <v>T3</v>
      </c>
      <c r="AA8" s="35">
        <f t="shared" ref="AA8:AA29" si="17">SUM($M8:$M9)/AA$5</f>
        <v>7.5</v>
      </c>
      <c r="AB8" s="35">
        <f t="shared" ref="AB8:AB29" si="18">SUM($M8:$M10)/AB$5</f>
        <v>7</v>
      </c>
      <c r="AC8" s="35">
        <f t="shared" ref="AC8:AC29" si="19">SUM($M8:$M11)/AC$5</f>
        <v>6.5</v>
      </c>
      <c r="AD8" s="35">
        <f t="shared" ref="AD8:AD29" si="20">SUM($M8:$M12)/AD$5</f>
        <v>6</v>
      </c>
      <c r="AE8" s="35">
        <f t="shared" ref="AE8:AE29" si="21">SUM($M8:$M13)/AE$5</f>
        <v>5.5</v>
      </c>
      <c r="AF8" s="35">
        <f t="shared" ref="AF8:AF29" si="22">SUM($M8:$M14)/AF$5</f>
        <v>5</v>
      </c>
      <c r="AG8" s="35">
        <f t="shared" ref="AG8:AG29" si="23">SUM($M8:$M15)/AG$5</f>
        <v>4.5</v>
      </c>
      <c r="AH8" s="35">
        <f t="shared" ref="AH8:AH29" si="24">SUM($M8:$M16)/AH$5</f>
        <v>4</v>
      </c>
    </row>
    <row r="9" spans="1:34" s="34" customFormat="1" ht="18" customHeight="1">
      <c r="A9" s="24" t="s">
        <v>8</v>
      </c>
      <c r="B9" s="25">
        <v>53</v>
      </c>
      <c r="C9" s="25"/>
      <c r="D9" s="206" t="s">
        <v>327</v>
      </c>
      <c r="E9" s="25">
        <v>4</v>
      </c>
      <c r="F9" s="171">
        <f t="shared" si="4"/>
        <v>14</v>
      </c>
      <c r="G9" s="28">
        <v>400000</v>
      </c>
      <c r="H9" s="28">
        <f t="shared" si="8"/>
        <v>1000000</v>
      </c>
      <c r="I9" s="29">
        <f t="shared" si="6"/>
        <v>1400000</v>
      </c>
      <c r="J9" s="30"/>
      <c r="K9" s="31">
        <v>0.1</v>
      </c>
      <c r="L9" s="32">
        <f t="shared" si="0"/>
        <v>1000000</v>
      </c>
      <c r="M9" s="33">
        <v>7</v>
      </c>
      <c r="N9" s="33">
        <f t="shared" ref="N9:N29" si="25">IF(E9=0,0,IF(E9=E8,VLOOKUP(E9,Z:AH,VLOOKUP(E9,P:Y,10,0),0),IF(P9=E9,VLOOKUP(E9,Z:AH,VLOOKUP(E9,P:Y,10,0),0),M9)))</f>
        <v>7</v>
      </c>
      <c r="O9" s="33">
        <f t="shared" si="2"/>
        <v>1000000</v>
      </c>
      <c r="P9" s="8" t="s">
        <v>99</v>
      </c>
      <c r="Q9" s="9">
        <f t="shared" si="9"/>
        <v>900000</v>
      </c>
      <c r="R9" s="9">
        <f t="shared" si="10"/>
        <v>833333.33333333337</v>
      </c>
      <c r="S9" s="9">
        <f t="shared" si="11"/>
        <v>775000</v>
      </c>
      <c r="T9" s="9">
        <f t="shared" si="12"/>
        <v>720000</v>
      </c>
      <c r="U9" s="9">
        <f t="shared" si="13"/>
        <v>650000</v>
      </c>
      <c r="V9" s="9">
        <f t="shared" si="14"/>
        <v>585714.28571428568</v>
      </c>
      <c r="W9" s="9">
        <f t="shared" si="15"/>
        <v>525000</v>
      </c>
      <c r="X9" s="9">
        <f t="shared" si="16"/>
        <v>477777.77777777775</v>
      </c>
      <c r="Y9" s="33">
        <f t="shared" si="3"/>
        <v>0</v>
      </c>
      <c r="Z9" s="33" t="str">
        <f t="shared" si="7"/>
        <v>T4</v>
      </c>
      <c r="AA9" s="35">
        <f t="shared" si="17"/>
        <v>6.5</v>
      </c>
      <c r="AB9" s="35">
        <f t="shared" si="18"/>
        <v>6</v>
      </c>
      <c r="AC9" s="35">
        <f t="shared" si="19"/>
        <v>5.5</v>
      </c>
      <c r="AD9" s="35">
        <f t="shared" si="20"/>
        <v>5</v>
      </c>
      <c r="AE9" s="35">
        <f t="shared" si="21"/>
        <v>4.5</v>
      </c>
      <c r="AF9" s="35">
        <f t="shared" si="22"/>
        <v>4</v>
      </c>
      <c r="AG9" s="35">
        <f t="shared" si="23"/>
        <v>3.5</v>
      </c>
      <c r="AH9" s="35">
        <f t="shared" si="24"/>
        <v>3.1111111111111112</v>
      </c>
    </row>
    <row r="10" spans="1:34" s="34" customFormat="1" ht="18" customHeight="1">
      <c r="A10" s="24" t="s">
        <v>40</v>
      </c>
      <c r="B10" s="25">
        <v>52</v>
      </c>
      <c r="C10" s="25"/>
      <c r="D10" s="207" t="s">
        <v>330</v>
      </c>
      <c r="E10" s="25">
        <v>5</v>
      </c>
      <c r="F10" s="171">
        <f t="shared" si="4"/>
        <v>12</v>
      </c>
      <c r="G10" s="28">
        <v>600000</v>
      </c>
      <c r="H10" s="28">
        <f t="shared" si="8"/>
        <v>800000</v>
      </c>
      <c r="I10" s="29">
        <f t="shared" si="6"/>
        <v>1400000</v>
      </c>
      <c r="J10" s="30"/>
      <c r="K10" s="31">
        <v>0.08</v>
      </c>
      <c r="L10" s="32">
        <f t="shared" si="0"/>
        <v>800000</v>
      </c>
      <c r="M10" s="33">
        <v>6</v>
      </c>
      <c r="N10" s="33">
        <f t="shared" si="25"/>
        <v>6</v>
      </c>
      <c r="O10" s="33">
        <f t="shared" si="2"/>
        <v>800000</v>
      </c>
      <c r="P10" s="8" t="s">
        <v>100</v>
      </c>
      <c r="Q10" s="9">
        <f t="shared" si="9"/>
        <v>750000</v>
      </c>
      <c r="R10" s="9">
        <f t="shared" si="10"/>
        <v>700000</v>
      </c>
      <c r="S10" s="9">
        <f t="shared" si="11"/>
        <v>650000</v>
      </c>
      <c r="T10" s="9">
        <f t="shared" si="12"/>
        <v>580000</v>
      </c>
      <c r="U10" s="9">
        <f t="shared" si="13"/>
        <v>516666.66666666669</v>
      </c>
      <c r="V10" s="9">
        <f t="shared" si="14"/>
        <v>457142.85714285716</v>
      </c>
      <c r="W10" s="9">
        <f t="shared" si="15"/>
        <v>412500</v>
      </c>
      <c r="X10" s="9">
        <f t="shared" si="16"/>
        <v>377777.77777777775</v>
      </c>
      <c r="Y10" s="33">
        <f t="shared" si="3"/>
        <v>0</v>
      </c>
      <c r="Z10" s="33" t="str">
        <f t="shared" si="7"/>
        <v>T5</v>
      </c>
      <c r="AA10" s="35">
        <f t="shared" si="17"/>
        <v>5.5</v>
      </c>
      <c r="AB10" s="35">
        <f t="shared" si="18"/>
        <v>5</v>
      </c>
      <c r="AC10" s="35">
        <f t="shared" si="19"/>
        <v>4.5</v>
      </c>
      <c r="AD10" s="35">
        <f t="shared" si="20"/>
        <v>4</v>
      </c>
      <c r="AE10" s="35">
        <f t="shared" si="21"/>
        <v>3.5</v>
      </c>
      <c r="AF10" s="35">
        <f t="shared" si="22"/>
        <v>3</v>
      </c>
      <c r="AG10" s="35">
        <f t="shared" si="23"/>
        <v>2.625</v>
      </c>
      <c r="AH10" s="35">
        <f t="shared" si="24"/>
        <v>2.3333333333333335</v>
      </c>
    </row>
    <row r="11" spans="1:34" s="34" customFormat="1" ht="18" customHeight="1">
      <c r="A11" s="24" t="s">
        <v>0</v>
      </c>
      <c r="B11" s="25">
        <v>52</v>
      </c>
      <c r="C11" s="25"/>
      <c r="D11" s="206"/>
      <c r="E11" s="25">
        <v>6</v>
      </c>
      <c r="F11" s="171">
        <f t="shared" si="4"/>
        <v>10</v>
      </c>
      <c r="G11" s="28">
        <f t="shared" si="5"/>
        <v>0</v>
      </c>
      <c r="H11" s="28">
        <f t="shared" si="8"/>
        <v>700000.00000000012</v>
      </c>
      <c r="I11" s="29">
        <f t="shared" si="6"/>
        <v>700000.00000000012</v>
      </c>
      <c r="J11" s="30"/>
      <c r="K11" s="31">
        <v>7.0000000000000007E-2</v>
      </c>
      <c r="L11" s="32">
        <f t="shared" si="0"/>
        <v>700000.00000000012</v>
      </c>
      <c r="M11" s="33">
        <v>5</v>
      </c>
      <c r="N11" s="33">
        <f t="shared" si="25"/>
        <v>5</v>
      </c>
      <c r="O11" s="33">
        <f t="shared" si="2"/>
        <v>700000.00000000012</v>
      </c>
      <c r="P11" s="8" t="s">
        <v>101</v>
      </c>
      <c r="Q11" s="9">
        <f t="shared" si="9"/>
        <v>650000</v>
      </c>
      <c r="R11" s="9">
        <f t="shared" si="10"/>
        <v>600000</v>
      </c>
      <c r="S11" s="9">
        <f t="shared" si="11"/>
        <v>525000</v>
      </c>
      <c r="T11" s="9">
        <f t="shared" si="12"/>
        <v>460000</v>
      </c>
      <c r="U11" s="9">
        <f t="shared" si="13"/>
        <v>400000</v>
      </c>
      <c r="V11" s="9">
        <f t="shared" si="14"/>
        <v>357142.85714285716</v>
      </c>
      <c r="W11" s="9">
        <f t="shared" si="15"/>
        <v>325000</v>
      </c>
      <c r="X11" s="9">
        <f t="shared" si="16"/>
        <v>300000</v>
      </c>
      <c r="Y11" s="33">
        <f t="shared" si="3"/>
        <v>0</v>
      </c>
      <c r="Z11" s="33" t="str">
        <f t="shared" si="7"/>
        <v>T6</v>
      </c>
      <c r="AA11" s="35">
        <f t="shared" si="17"/>
        <v>4.5</v>
      </c>
      <c r="AB11" s="35">
        <f t="shared" si="18"/>
        <v>4</v>
      </c>
      <c r="AC11" s="35">
        <f t="shared" si="19"/>
        <v>3.5</v>
      </c>
      <c r="AD11" s="35">
        <f t="shared" si="20"/>
        <v>3</v>
      </c>
      <c r="AE11" s="35">
        <f t="shared" si="21"/>
        <v>2.5</v>
      </c>
      <c r="AF11" s="35">
        <f t="shared" si="22"/>
        <v>2.1428571428571428</v>
      </c>
      <c r="AG11" s="35">
        <f t="shared" si="23"/>
        <v>1.875</v>
      </c>
      <c r="AH11" s="35">
        <f t="shared" si="24"/>
        <v>1.6666666666666667</v>
      </c>
    </row>
    <row r="12" spans="1:34" s="34" customFormat="1" ht="18" customHeight="1">
      <c r="A12" s="24" t="s">
        <v>42</v>
      </c>
      <c r="B12" s="25">
        <v>49</v>
      </c>
      <c r="C12" s="25"/>
      <c r="D12" s="206"/>
      <c r="E12" s="25">
        <v>7</v>
      </c>
      <c r="F12" s="171">
        <f t="shared" si="4"/>
        <v>8</v>
      </c>
      <c r="G12" s="28">
        <f t="shared" si="5"/>
        <v>0</v>
      </c>
      <c r="H12" s="28">
        <f t="shared" si="8"/>
        <v>600000</v>
      </c>
      <c r="I12" s="29">
        <f t="shared" si="6"/>
        <v>600000</v>
      </c>
      <c r="J12" s="30"/>
      <c r="K12" s="31">
        <v>0.06</v>
      </c>
      <c r="L12" s="32">
        <f t="shared" si="0"/>
        <v>600000</v>
      </c>
      <c r="M12" s="33">
        <v>4</v>
      </c>
      <c r="N12" s="33">
        <f t="shared" si="25"/>
        <v>4</v>
      </c>
      <c r="O12" s="33">
        <f t="shared" si="2"/>
        <v>600000</v>
      </c>
      <c r="P12" s="8" t="s">
        <v>102</v>
      </c>
      <c r="Q12" s="9">
        <f t="shared" si="9"/>
        <v>550000</v>
      </c>
      <c r="R12" s="9">
        <f t="shared" si="10"/>
        <v>466666.66666666669</v>
      </c>
      <c r="S12" s="9">
        <f t="shared" si="11"/>
        <v>400000</v>
      </c>
      <c r="T12" s="9">
        <f t="shared" si="12"/>
        <v>340000</v>
      </c>
      <c r="U12" s="9">
        <f t="shared" si="13"/>
        <v>300000</v>
      </c>
      <c r="V12" s="9">
        <f t="shared" si="14"/>
        <v>271428.57142857142</v>
      </c>
      <c r="W12" s="9">
        <f t="shared" si="15"/>
        <v>250000</v>
      </c>
      <c r="X12" s="9">
        <f t="shared" si="16"/>
        <v>233333.33333333334</v>
      </c>
      <c r="Y12" s="33">
        <f t="shared" si="3"/>
        <v>0</v>
      </c>
      <c r="Z12" s="33" t="str">
        <f t="shared" si="7"/>
        <v>T7</v>
      </c>
      <c r="AA12" s="35">
        <f t="shared" si="17"/>
        <v>3.5</v>
      </c>
      <c r="AB12" s="35">
        <f t="shared" si="18"/>
        <v>3</v>
      </c>
      <c r="AC12" s="35">
        <f t="shared" si="19"/>
        <v>2.5</v>
      </c>
      <c r="AD12" s="35">
        <f t="shared" si="20"/>
        <v>2</v>
      </c>
      <c r="AE12" s="35">
        <f t="shared" si="21"/>
        <v>1.6666666666666667</v>
      </c>
      <c r="AF12" s="35">
        <f t="shared" si="22"/>
        <v>1.4285714285714286</v>
      </c>
      <c r="AG12" s="35">
        <f t="shared" si="23"/>
        <v>1.25</v>
      </c>
      <c r="AH12" s="35">
        <f t="shared" si="24"/>
        <v>1.1111111111111112</v>
      </c>
    </row>
    <row r="13" spans="1:34" s="34" customFormat="1" ht="18" customHeight="1">
      <c r="A13" s="24" t="s">
        <v>4</v>
      </c>
      <c r="B13" s="25">
        <v>49</v>
      </c>
      <c r="C13" s="25"/>
      <c r="D13" s="206"/>
      <c r="E13" s="25">
        <v>8</v>
      </c>
      <c r="F13" s="171">
        <f t="shared" si="4"/>
        <v>6</v>
      </c>
      <c r="G13" s="28">
        <f t="shared" si="5"/>
        <v>0</v>
      </c>
      <c r="H13" s="28">
        <f t="shared" si="8"/>
        <v>500000</v>
      </c>
      <c r="I13" s="29">
        <f t="shared" si="6"/>
        <v>500000</v>
      </c>
      <c r="J13" s="30"/>
      <c r="K13" s="31">
        <v>0.05</v>
      </c>
      <c r="L13" s="32">
        <f t="shared" si="0"/>
        <v>500000</v>
      </c>
      <c r="M13" s="33">
        <v>3</v>
      </c>
      <c r="N13" s="33">
        <f t="shared" si="25"/>
        <v>3</v>
      </c>
      <c r="O13" s="33">
        <f t="shared" si="2"/>
        <v>500000</v>
      </c>
      <c r="P13" s="8" t="s">
        <v>103</v>
      </c>
      <c r="Q13" s="9">
        <f t="shared" si="9"/>
        <v>400000</v>
      </c>
      <c r="R13" s="9">
        <f t="shared" si="10"/>
        <v>333333.33333333331</v>
      </c>
      <c r="S13" s="9">
        <f t="shared" si="11"/>
        <v>275000</v>
      </c>
      <c r="T13" s="9">
        <f t="shared" si="12"/>
        <v>240000</v>
      </c>
      <c r="U13" s="9">
        <f t="shared" si="13"/>
        <v>216666.66666666666</v>
      </c>
      <c r="V13" s="9">
        <f t="shared" si="14"/>
        <v>200000</v>
      </c>
      <c r="W13" s="9">
        <f t="shared" si="15"/>
        <v>187500</v>
      </c>
      <c r="X13" s="9">
        <f t="shared" si="16"/>
        <v>177777.77777777778</v>
      </c>
      <c r="Y13" s="33">
        <f t="shared" si="3"/>
        <v>0</v>
      </c>
      <c r="Z13" s="33" t="str">
        <f t="shared" si="7"/>
        <v>T8</v>
      </c>
      <c r="AA13" s="35">
        <f t="shared" si="17"/>
        <v>2.5</v>
      </c>
      <c r="AB13" s="35">
        <f t="shared" si="18"/>
        <v>2</v>
      </c>
      <c r="AC13" s="35">
        <f t="shared" si="19"/>
        <v>1.5</v>
      </c>
      <c r="AD13" s="35">
        <f t="shared" si="20"/>
        <v>1.2</v>
      </c>
      <c r="AE13" s="35">
        <f t="shared" si="21"/>
        <v>1</v>
      </c>
      <c r="AF13" s="35">
        <f t="shared" si="22"/>
        <v>0.8571428571428571</v>
      </c>
      <c r="AG13" s="35">
        <f t="shared" si="23"/>
        <v>0.75</v>
      </c>
      <c r="AH13" s="35">
        <f t="shared" si="24"/>
        <v>0.66666666666666663</v>
      </c>
    </row>
    <row r="14" spans="1:34" s="34" customFormat="1" ht="18" customHeight="1">
      <c r="A14" s="24" t="s">
        <v>20</v>
      </c>
      <c r="B14" s="25">
        <v>48</v>
      </c>
      <c r="C14" s="25"/>
      <c r="D14" s="206" t="s">
        <v>329</v>
      </c>
      <c r="E14" s="25">
        <v>9</v>
      </c>
      <c r="F14" s="171">
        <f t="shared" si="4"/>
        <v>4</v>
      </c>
      <c r="G14" s="28">
        <f t="shared" si="5"/>
        <v>200000</v>
      </c>
      <c r="H14" s="28">
        <f t="shared" si="8"/>
        <v>300000</v>
      </c>
      <c r="I14" s="29">
        <f t="shared" si="6"/>
        <v>500000</v>
      </c>
      <c r="J14" s="30"/>
      <c r="K14" s="31">
        <v>0.03</v>
      </c>
      <c r="L14" s="32">
        <f t="shared" si="0"/>
        <v>300000</v>
      </c>
      <c r="M14" s="33">
        <v>2</v>
      </c>
      <c r="N14" s="33">
        <f t="shared" si="25"/>
        <v>2</v>
      </c>
      <c r="O14" s="33">
        <f t="shared" si="2"/>
        <v>300000</v>
      </c>
      <c r="P14" s="8" t="s">
        <v>104</v>
      </c>
      <c r="Q14" s="9">
        <f t="shared" si="9"/>
        <v>250000</v>
      </c>
      <c r="R14" s="9">
        <f t="shared" si="10"/>
        <v>200000</v>
      </c>
      <c r="S14" s="9">
        <f t="shared" si="11"/>
        <v>175000</v>
      </c>
      <c r="T14" s="9">
        <f t="shared" si="12"/>
        <v>160000</v>
      </c>
      <c r="U14" s="9">
        <f t="shared" si="13"/>
        <v>150000</v>
      </c>
      <c r="V14" s="9">
        <f t="shared" si="14"/>
        <v>142857.14285714287</v>
      </c>
      <c r="W14" s="9">
        <f t="shared" si="15"/>
        <v>137500</v>
      </c>
      <c r="X14" s="9">
        <f t="shared" si="16"/>
        <v>133333.33333333334</v>
      </c>
      <c r="Y14" s="33">
        <f t="shared" si="3"/>
        <v>0</v>
      </c>
      <c r="Z14" s="33" t="str">
        <f t="shared" si="7"/>
        <v>T9</v>
      </c>
      <c r="AA14" s="35">
        <f t="shared" si="17"/>
        <v>1.5</v>
      </c>
      <c r="AB14" s="35">
        <f t="shared" si="18"/>
        <v>1</v>
      </c>
      <c r="AC14" s="35">
        <f t="shared" si="19"/>
        <v>0.75</v>
      </c>
      <c r="AD14" s="35">
        <f t="shared" si="20"/>
        <v>0.6</v>
      </c>
      <c r="AE14" s="35">
        <f t="shared" si="21"/>
        <v>0.5</v>
      </c>
      <c r="AF14" s="35">
        <f t="shared" si="22"/>
        <v>0.42857142857142855</v>
      </c>
      <c r="AG14" s="35">
        <f t="shared" si="23"/>
        <v>0.375</v>
      </c>
      <c r="AH14" s="35">
        <f t="shared" si="24"/>
        <v>0.33333333333333331</v>
      </c>
    </row>
    <row r="15" spans="1:34" s="34" customFormat="1" ht="18" customHeight="1">
      <c r="A15" s="24" t="s">
        <v>12</v>
      </c>
      <c r="B15" s="25">
        <v>47</v>
      </c>
      <c r="C15" s="25"/>
      <c r="D15" s="206" t="s">
        <v>328</v>
      </c>
      <c r="E15" s="25">
        <v>10</v>
      </c>
      <c r="F15" s="171">
        <f t="shared" si="4"/>
        <v>2</v>
      </c>
      <c r="G15" s="28">
        <f t="shared" si="5"/>
        <v>200000</v>
      </c>
      <c r="H15" s="28">
        <f t="shared" si="8"/>
        <v>200000</v>
      </c>
      <c r="I15" s="29">
        <f t="shared" si="6"/>
        <v>400000</v>
      </c>
      <c r="J15" s="30"/>
      <c r="K15" s="31">
        <v>0.02</v>
      </c>
      <c r="L15" s="32">
        <f t="shared" si="0"/>
        <v>200000</v>
      </c>
      <c r="M15" s="33">
        <v>1</v>
      </c>
      <c r="N15" s="33">
        <f t="shared" si="25"/>
        <v>1</v>
      </c>
      <c r="O15" s="33">
        <f t="shared" si="2"/>
        <v>200000</v>
      </c>
      <c r="P15" s="8" t="s">
        <v>105</v>
      </c>
      <c r="Q15" s="9">
        <f t="shared" si="9"/>
        <v>150000</v>
      </c>
      <c r="R15" s="9">
        <f t="shared" si="10"/>
        <v>133333.33333333334</v>
      </c>
      <c r="S15" s="9">
        <f t="shared" si="11"/>
        <v>125000</v>
      </c>
      <c r="T15" s="9">
        <f t="shared" si="12"/>
        <v>120000</v>
      </c>
      <c r="U15" s="9">
        <f t="shared" si="13"/>
        <v>116666.66666666667</v>
      </c>
      <c r="V15" s="9">
        <f t="shared" si="14"/>
        <v>114285.71428571429</v>
      </c>
      <c r="W15" s="9">
        <f t="shared" si="15"/>
        <v>112500</v>
      </c>
      <c r="X15" s="9">
        <f t="shared" si="16"/>
        <v>111111.11111111111</v>
      </c>
      <c r="Y15" s="33">
        <f t="shared" si="3"/>
        <v>0</v>
      </c>
      <c r="Z15" s="33" t="str">
        <f t="shared" si="7"/>
        <v>T10</v>
      </c>
      <c r="AA15" s="35">
        <f t="shared" si="17"/>
        <v>0.5</v>
      </c>
      <c r="AB15" s="35">
        <f t="shared" si="18"/>
        <v>0.33333333333333331</v>
      </c>
      <c r="AC15" s="35">
        <f t="shared" si="19"/>
        <v>0.25</v>
      </c>
      <c r="AD15" s="35">
        <f t="shared" si="20"/>
        <v>0.2</v>
      </c>
      <c r="AE15" s="35">
        <f t="shared" si="21"/>
        <v>0.16666666666666666</v>
      </c>
      <c r="AF15" s="35">
        <f t="shared" si="22"/>
        <v>0.14285714285714285</v>
      </c>
      <c r="AG15" s="35">
        <f t="shared" si="23"/>
        <v>0.125</v>
      </c>
      <c r="AH15" s="35">
        <f t="shared" si="24"/>
        <v>0.1111111111111111</v>
      </c>
    </row>
    <row r="16" spans="1:34" s="34" customFormat="1" ht="18" customHeight="1">
      <c r="A16" s="24" t="s">
        <v>22</v>
      </c>
      <c r="B16" s="25">
        <v>46</v>
      </c>
      <c r="C16" s="25"/>
      <c r="D16" s="206"/>
      <c r="E16" s="25">
        <v>11</v>
      </c>
      <c r="F16" s="171">
        <f t="shared" si="4"/>
        <v>0</v>
      </c>
      <c r="G16" s="28">
        <f t="shared" si="5"/>
        <v>0</v>
      </c>
      <c r="H16" s="28">
        <f t="shared" si="8"/>
        <v>100000</v>
      </c>
      <c r="I16" s="29">
        <f t="shared" si="6"/>
        <v>100000</v>
      </c>
      <c r="J16" s="30"/>
      <c r="K16" s="31">
        <v>0.01</v>
      </c>
      <c r="L16" s="32">
        <f t="shared" si="0"/>
        <v>100000</v>
      </c>
      <c r="M16" s="33">
        <v>0</v>
      </c>
      <c r="N16" s="33">
        <f t="shared" si="25"/>
        <v>0</v>
      </c>
      <c r="O16" s="33">
        <f t="shared" si="2"/>
        <v>100000</v>
      </c>
      <c r="P16" s="8" t="s">
        <v>106</v>
      </c>
      <c r="Q16" s="9">
        <f t="shared" si="9"/>
        <v>100000</v>
      </c>
      <c r="R16" s="9">
        <f t="shared" si="10"/>
        <v>100000</v>
      </c>
      <c r="S16" s="9">
        <f t="shared" si="11"/>
        <v>100000</v>
      </c>
      <c r="T16" s="9">
        <f t="shared" si="12"/>
        <v>100000</v>
      </c>
      <c r="U16" s="9">
        <f t="shared" si="13"/>
        <v>100000</v>
      </c>
      <c r="V16" s="9">
        <f t="shared" si="14"/>
        <v>100000</v>
      </c>
      <c r="W16" s="9">
        <f t="shared" si="15"/>
        <v>100000</v>
      </c>
      <c r="X16" s="9">
        <f t="shared" si="16"/>
        <v>100000</v>
      </c>
      <c r="Y16" s="33">
        <f t="shared" si="3"/>
        <v>0</v>
      </c>
      <c r="Z16" s="33" t="str">
        <f t="shared" si="7"/>
        <v>T11</v>
      </c>
      <c r="AA16" s="35">
        <f t="shared" si="17"/>
        <v>0</v>
      </c>
      <c r="AB16" s="35">
        <f t="shared" si="18"/>
        <v>0</v>
      </c>
      <c r="AC16" s="35">
        <f t="shared" si="19"/>
        <v>0</v>
      </c>
      <c r="AD16" s="35">
        <f t="shared" si="20"/>
        <v>0</v>
      </c>
      <c r="AE16" s="35">
        <f t="shared" si="21"/>
        <v>0</v>
      </c>
      <c r="AF16" s="35">
        <f t="shared" si="22"/>
        <v>0</v>
      </c>
      <c r="AG16" s="35">
        <f t="shared" si="23"/>
        <v>0</v>
      </c>
      <c r="AH16" s="35">
        <f t="shared" si="24"/>
        <v>0</v>
      </c>
    </row>
    <row r="17" spans="1:34" s="34" customFormat="1" ht="18" customHeight="1">
      <c r="A17" s="24" t="s">
        <v>2</v>
      </c>
      <c r="B17" s="25">
        <v>46</v>
      </c>
      <c r="C17" s="25"/>
      <c r="D17" s="206"/>
      <c r="E17" s="25">
        <v>12</v>
      </c>
      <c r="F17" s="171">
        <f t="shared" si="4"/>
        <v>0</v>
      </c>
      <c r="G17" s="28">
        <f t="shared" si="5"/>
        <v>0</v>
      </c>
      <c r="H17" s="28">
        <f t="shared" si="8"/>
        <v>100000</v>
      </c>
      <c r="I17" s="29">
        <f t="shared" si="6"/>
        <v>100000</v>
      </c>
      <c r="J17" s="30"/>
      <c r="K17" s="31">
        <v>0.01</v>
      </c>
      <c r="L17" s="32">
        <f t="shared" si="0"/>
        <v>100000</v>
      </c>
      <c r="M17" s="33">
        <v>0</v>
      </c>
      <c r="N17" s="33">
        <f t="shared" si="25"/>
        <v>0</v>
      </c>
      <c r="O17" s="33">
        <f t="shared" si="2"/>
        <v>100000</v>
      </c>
      <c r="P17" s="8" t="s">
        <v>107</v>
      </c>
      <c r="Q17" s="9">
        <f t="shared" si="9"/>
        <v>100000</v>
      </c>
      <c r="R17" s="9">
        <f t="shared" si="10"/>
        <v>100000</v>
      </c>
      <c r="S17" s="9">
        <f t="shared" si="11"/>
        <v>100000</v>
      </c>
      <c r="T17" s="9">
        <f t="shared" si="12"/>
        <v>100000</v>
      </c>
      <c r="U17" s="9">
        <f t="shared" si="13"/>
        <v>100000</v>
      </c>
      <c r="V17" s="9">
        <f t="shared" si="14"/>
        <v>100000</v>
      </c>
      <c r="W17" s="9">
        <f t="shared" si="15"/>
        <v>100000</v>
      </c>
      <c r="X17" s="9">
        <f t="shared" si="16"/>
        <v>100000</v>
      </c>
      <c r="Y17" s="33">
        <f t="shared" si="3"/>
        <v>0</v>
      </c>
      <c r="Z17" s="33" t="str">
        <f t="shared" si="7"/>
        <v>T12</v>
      </c>
      <c r="AA17" s="35">
        <f t="shared" si="17"/>
        <v>0</v>
      </c>
      <c r="AB17" s="35">
        <f t="shared" si="18"/>
        <v>0</v>
      </c>
      <c r="AC17" s="35">
        <f t="shared" si="19"/>
        <v>0</v>
      </c>
      <c r="AD17" s="35">
        <f t="shared" si="20"/>
        <v>0</v>
      </c>
      <c r="AE17" s="35">
        <f t="shared" si="21"/>
        <v>0</v>
      </c>
      <c r="AF17" s="35">
        <f t="shared" si="22"/>
        <v>0</v>
      </c>
      <c r="AG17" s="35">
        <f t="shared" si="23"/>
        <v>0</v>
      </c>
      <c r="AH17" s="35">
        <f t="shared" si="24"/>
        <v>0</v>
      </c>
    </row>
    <row r="18" spans="1:34" s="34" customFormat="1" ht="18" customHeight="1">
      <c r="A18" s="24" t="s">
        <v>10</v>
      </c>
      <c r="B18" s="25">
        <v>46</v>
      </c>
      <c r="C18" s="25"/>
      <c r="D18" s="206"/>
      <c r="E18" s="25">
        <v>13</v>
      </c>
      <c r="F18" s="171">
        <f t="shared" si="4"/>
        <v>0</v>
      </c>
      <c r="G18" s="28">
        <f t="shared" si="5"/>
        <v>0</v>
      </c>
      <c r="H18" s="28">
        <f t="shared" si="8"/>
        <v>100000</v>
      </c>
      <c r="I18" s="29">
        <f t="shared" si="6"/>
        <v>100000</v>
      </c>
      <c r="J18" s="30"/>
      <c r="K18" s="31">
        <v>0.01</v>
      </c>
      <c r="L18" s="32">
        <f t="shared" si="0"/>
        <v>100000</v>
      </c>
      <c r="M18" s="33">
        <v>0</v>
      </c>
      <c r="N18" s="33">
        <f t="shared" si="25"/>
        <v>0</v>
      </c>
      <c r="O18" s="33">
        <f t="shared" si="2"/>
        <v>100000</v>
      </c>
      <c r="P18" s="8" t="s">
        <v>108</v>
      </c>
      <c r="Q18" s="9">
        <f t="shared" si="9"/>
        <v>100000</v>
      </c>
      <c r="R18" s="9">
        <f t="shared" si="10"/>
        <v>100000</v>
      </c>
      <c r="S18" s="9">
        <f t="shared" si="11"/>
        <v>100000</v>
      </c>
      <c r="T18" s="9">
        <f t="shared" si="12"/>
        <v>100000</v>
      </c>
      <c r="U18" s="9">
        <f t="shared" si="13"/>
        <v>100000</v>
      </c>
      <c r="V18" s="9">
        <f t="shared" si="14"/>
        <v>100000</v>
      </c>
      <c r="W18" s="9">
        <f t="shared" si="15"/>
        <v>100000</v>
      </c>
      <c r="X18" s="9">
        <f t="shared" si="16"/>
        <v>100000</v>
      </c>
      <c r="Y18" s="33">
        <f t="shared" si="3"/>
        <v>0</v>
      </c>
      <c r="Z18" s="33" t="str">
        <f t="shared" si="7"/>
        <v>T13</v>
      </c>
      <c r="AA18" s="35">
        <f t="shared" si="17"/>
        <v>0</v>
      </c>
      <c r="AB18" s="35">
        <f t="shared" si="18"/>
        <v>0</v>
      </c>
      <c r="AC18" s="35">
        <f t="shared" si="19"/>
        <v>0</v>
      </c>
      <c r="AD18" s="35">
        <f t="shared" si="20"/>
        <v>0</v>
      </c>
      <c r="AE18" s="35">
        <f t="shared" si="21"/>
        <v>0</v>
      </c>
      <c r="AF18" s="35">
        <f t="shared" si="22"/>
        <v>0</v>
      </c>
      <c r="AG18" s="35">
        <f t="shared" si="23"/>
        <v>0</v>
      </c>
      <c r="AH18" s="35">
        <f t="shared" si="24"/>
        <v>0</v>
      </c>
    </row>
    <row r="19" spans="1:34" s="34" customFormat="1" ht="18" customHeight="1">
      <c r="A19" s="24" t="s">
        <v>36</v>
      </c>
      <c r="B19" s="25">
        <v>40</v>
      </c>
      <c r="C19" s="25"/>
      <c r="D19" s="206"/>
      <c r="E19" s="25">
        <v>14</v>
      </c>
      <c r="F19" s="171">
        <f t="shared" si="4"/>
        <v>0</v>
      </c>
      <c r="G19" s="28">
        <f t="shared" si="5"/>
        <v>0</v>
      </c>
      <c r="H19" s="28">
        <f t="shared" si="8"/>
        <v>100000</v>
      </c>
      <c r="I19" s="29">
        <f t="shared" si="6"/>
        <v>100000</v>
      </c>
      <c r="J19" s="30"/>
      <c r="K19" s="31">
        <v>0.01</v>
      </c>
      <c r="L19" s="32">
        <f t="shared" si="0"/>
        <v>100000</v>
      </c>
      <c r="M19" s="33">
        <v>0</v>
      </c>
      <c r="N19" s="33">
        <f t="shared" si="25"/>
        <v>0</v>
      </c>
      <c r="O19" s="33">
        <f t="shared" si="2"/>
        <v>100000</v>
      </c>
      <c r="P19" s="8" t="s">
        <v>109</v>
      </c>
      <c r="Q19" s="9">
        <f t="shared" si="9"/>
        <v>100000</v>
      </c>
      <c r="R19" s="9">
        <f t="shared" si="10"/>
        <v>100000</v>
      </c>
      <c r="S19" s="9">
        <f t="shared" si="11"/>
        <v>100000</v>
      </c>
      <c r="T19" s="9">
        <f t="shared" si="12"/>
        <v>100000</v>
      </c>
      <c r="U19" s="9">
        <f t="shared" si="13"/>
        <v>100000</v>
      </c>
      <c r="V19" s="9">
        <f t="shared" si="14"/>
        <v>100000</v>
      </c>
      <c r="W19" s="9">
        <f t="shared" si="15"/>
        <v>100000</v>
      </c>
      <c r="X19" s="9">
        <f t="shared" si="16"/>
        <v>100000</v>
      </c>
      <c r="Y19" s="33">
        <f t="shared" si="3"/>
        <v>0</v>
      </c>
      <c r="Z19" s="33" t="str">
        <f t="shared" si="7"/>
        <v>T14</v>
      </c>
      <c r="AA19" s="35">
        <f t="shared" si="17"/>
        <v>0</v>
      </c>
      <c r="AB19" s="35">
        <f t="shared" si="18"/>
        <v>0</v>
      </c>
      <c r="AC19" s="35">
        <f t="shared" si="19"/>
        <v>0</v>
      </c>
      <c r="AD19" s="35">
        <f t="shared" si="20"/>
        <v>0</v>
      </c>
      <c r="AE19" s="35">
        <f t="shared" si="21"/>
        <v>0</v>
      </c>
      <c r="AF19" s="35">
        <f t="shared" si="22"/>
        <v>0</v>
      </c>
      <c r="AG19" s="35">
        <f t="shared" si="23"/>
        <v>0</v>
      </c>
      <c r="AH19" s="35">
        <f t="shared" si="24"/>
        <v>0</v>
      </c>
    </row>
    <row r="20" spans="1:34" s="34" customFormat="1" ht="18" customHeight="1">
      <c r="A20" s="24" t="s">
        <v>18</v>
      </c>
      <c r="B20" s="25">
        <v>40</v>
      </c>
      <c r="C20" s="25"/>
      <c r="D20" s="206"/>
      <c r="E20" s="25">
        <v>15</v>
      </c>
      <c r="F20" s="171">
        <f t="shared" si="4"/>
        <v>0</v>
      </c>
      <c r="G20" s="28">
        <f t="shared" si="5"/>
        <v>0</v>
      </c>
      <c r="H20" s="28">
        <f t="shared" si="8"/>
        <v>100000</v>
      </c>
      <c r="I20" s="29">
        <f t="shared" si="6"/>
        <v>100000</v>
      </c>
      <c r="J20" s="30"/>
      <c r="K20" s="31">
        <v>0.01</v>
      </c>
      <c r="L20" s="32">
        <f t="shared" si="0"/>
        <v>100000</v>
      </c>
      <c r="M20" s="33">
        <v>0</v>
      </c>
      <c r="N20" s="33">
        <f t="shared" si="25"/>
        <v>0</v>
      </c>
      <c r="O20" s="33">
        <f t="shared" si="2"/>
        <v>100000</v>
      </c>
      <c r="P20" s="8" t="s">
        <v>110</v>
      </c>
      <c r="Q20" s="9">
        <f t="shared" si="9"/>
        <v>100000</v>
      </c>
      <c r="R20" s="9">
        <f t="shared" si="10"/>
        <v>100000</v>
      </c>
      <c r="S20" s="9">
        <f t="shared" si="11"/>
        <v>100000</v>
      </c>
      <c r="T20" s="9">
        <f t="shared" si="12"/>
        <v>100000</v>
      </c>
      <c r="U20" s="9">
        <f t="shared" si="13"/>
        <v>100000</v>
      </c>
      <c r="V20" s="9">
        <f t="shared" si="14"/>
        <v>100000</v>
      </c>
      <c r="W20" s="9">
        <f t="shared" si="15"/>
        <v>100000</v>
      </c>
      <c r="X20" s="9">
        <f t="shared" si="16"/>
        <v>100000</v>
      </c>
      <c r="Y20" s="33">
        <f t="shared" si="3"/>
        <v>0</v>
      </c>
      <c r="Z20" s="33" t="str">
        <f t="shared" si="7"/>
        <v>T15</v>
      </c>
      <c r="AA20" s="35">
        <f t="shared" si="17"/>
        <v>0</v>
      </c>
      <c r="AB20" s="35">
        <f t="shared" si="18"/>
        <v>0</v>
      </c>
      <c r="AC20" s="35">
        <f t="shared" si="19"/>
        <v>0</v>
      </c>
      <c r="AD20" s="35">
        <f t="shared" si="20"/>
        <v>0</v>
      </c>
      <c r="AE20" s="35">
        <f t="shared" si="21"/>
        <v>0</v>
      </c>
      <c r="AF20" s="35">
        <f t="shared" si="22"/>
        <v>0</v>
      </c>
      <c r="AG20" s="35">
        <f t="shared" si="23"/>
        <v>0</v>
      </c>
      <c r="AH20" s="35">
        <f t="shared" si="24"/>
        <v>0</v>
      </c>
    </row>
    <row r="21" spans="1:34" s="34" customFormat="1" ht="18" customHeight="1">
      <c r="A21" s="24" t="s">
        <v>6</v>
      </c>
      <c r="B21" s="25">
        <v>39</v>
      </c>
      <c r="C21" s="25"/>
      <c r="D21" s="206"/>
      <c r="E21" s="25">
        <v>16</v>
      </c>
      <c r="F21" s="171">
        <f t="shared" si="4"/>
        <v>0</v>
      </c>
      <c r="G21" s="28">
        <f t="shared" si="5"/>
        <v>0</v>
      </c>
      <c r="H21" s="28">
        <f t="shared" si="8"/>
        <v>100000</v>
      </c>
      <c r="I21" s="29">
        <f t="shared" si="6"/>
        <v>100000</v>
      </c>
      <c r="J21" s="30"/>
      <c r="K21" s="31">
        <v>0.01</v>
      </c>
      <c r="L21" s="32">
        <f t="shared" si="0"/>
        <v>100000</v>
      </c>
      <c r="M21" s="33">
        <v>0</v>
      </c>
      <c r="N21" s="33">
        <f t="shared" si="25"/>
        <v>0</v>
      </c>
      <c r="O21" s="33">
        <f t="shared" si="2"/>
        <v>100000</v>
      </c>
      <c r="P21" s="8" t="s">
        <v>111</v>
      </c>
      <c r="Q21" s="9">
        <f t="shared" si="9"/>
        <v>100000</v>
      </c>
      <c r="R21" s="9">
        <f t="shared" si="10"/>
        <v>100000</v>
      </c>
      <c r="S21" s="9">
        <f t="shared" si="11"/>
        <v>100000</v>
      </c>
      <c r="T21" s="9">
        <f t="shared" si="12"/>
        <v>100000</v>
      </c>
      <c r="U21" s="9">
        <f t="shared" si="13"/>
        <v>100000</v>
      </c>
      <c r="V21" s="9">
        <f t="shared" si="14"/>
        <v>100000</v>
      </c>
      <c r="W21" s="9">
        <f t="shared" si="15"/>
        <v>100000</v>
      </c>
      <c r="X21" s="9">
        <f t="shared" si="16"/>
        <v>100000</v>
      </c>
      <c r="Y21" s="33">
        <f t="shared" si="3"/>
        <v>0</v>
      </c>
      <c r="Z21" s="33" t="str">
        <f t="shared" si="7"/>
        <v>T16</v>
      </c>
      <c r="AA21" s="35">
        <f t="shared" si="17"/>
        <v>0</v>
      </c>
      <c r="AB21" s="35">
        <f t="shared" si="18"/>
        <v>0</v>
      </c>
      <c r="AC21" s="35">
        <f t="shared" si="19"/>
        <v>0</v>
      </c>
      <c r="AD21" s="35">
        <f t="shared" si="20"/>
        <v>0</v>
      </c>
      <c r="AE21" s="35">
        <f t="shared" si="21"/>
        <v>0</v>
      </c>
      <c r="AF21" s="35">
        <f t="shared" si="22"/>
        <v>0</v>
      </c>
      <c r="AG21" s="35">
        <f t="shared" si="23"/>
        <v>0</v>
      </c>
      <c r="AH21" s="35">
        <f t="shared" si="24"/>
        <v>0</v>
      </c>
    </row>
    <row r="22" spans="1:34" s="8" customFormat="1" ht="18" customHeight="1">
      <c r="A22" s="24" t="s">
        <v>38</v>
      </c>
      <c r="B22" s="25">
        <v>33</v>
      </c>
      <c r="C22" s="25"/>
      <c r="D22" s="206"/>
      <c r="E22" s="25">
        <v>17</v>
      </c>
      <c r="F22" s="171">
        <f t="shared" si="4"/>
        <v>0</v>
      </c>
      <c r="G22" s="28">
        <f t="shared" si="5"/>
        <v>0</v>
      </c>
      <c r="H22" s="28">
        <f t="shared" si="8"/>
        <v>100000</v>
      </c>
      <c r="I22" s="29">
        <f t="shared" si="6"/>
        <v>100000</v>
      </c>
      <c r="J22" s="30"/>
      <c r="K22" s="31">
        <v>0.01</v>
      </c>
      <c r="L22" s="32">
        <f t="shared" si="0"/>
        <v>100000</v>
      </c>
      <c r="M22" s="33">
        <v>0</v>
      </c>
      <c r="N22" s="33">
        <f t="shared" si="25"/>
        <v>0</v>
      </c>
      <c r="O22" s="33">
        <f t="shared" si="2"/>
        <v>100000</v>
      </c>
      <c r="P22" s="8" t="s">
        <v>112</v>
      </c>
      <c r="Q22" s="9">
        <f t="shared" si="9"/>
        <v>100000</v>
      </c>
      <c r="R22" s="9">
        <f t="shared" si="10"/>
        <v>100000</v>
      </c>
      <c r="S22" s="9">
        <f t="shared" si="11"/>
        <v>100000</v>
      </c>
      <c r="T22" s="9">
        <f t="shared" si="12"/>
        <v>100000</v>
      </c>
      <c r="U22" s="9">
        <f t="shared" si="13"/>
        <v>100000</v>
      </c>
      <c r="V22" s="9">
        <f t="shared" si="14"/>
        <v>100000</v>
      </c>
      <c r="W22" s="9">
        <f t="shared" si="15"/>
        <v>100000</v>
      </c>
      <c r="X22" s="9">
        <f t="shared" si="16"/>
        <v>88888.888888888891</v>
      </c>
      <c r="Y22" s="33">
        <f t="shared" si="3"/>
        <v>0</v>
      </c>
      <c r="Z22" s="33" t="str">
        <f t="shared" si="7"/>
        <v>T17</v>
      </c>
      <c r="AA22" s="35">
        <f t="shared" si="17"/>
        <v>0</v>
      </c>
      <c r="AB22" s="35">
        <f t="shared" si="18"/>
        <v>0</v>
      </c>
      <c r="AC22" s="35">
        <f t="shared" si="19"/>
        <v>0</v>
      </c>
      <c r="AD22" s="35">
        <f t="shared" si="20"/>
        <v>0</v>
      </c>
      <c r="AE22" s="35">
        <f t="shared" si="21"/>
        <v>0</v>
      </c>
      <c r="AF22" s="35">
        <f t="shared" si="22"/>
        <v>0</v>
      </c>
      <c r="AG22" s="35">
        <f t="shared" si="23"/>
        <v>0</v>
      </c>
      <c r="AH22" s="35">
        <f t="shared" si="24"/>
        <v>0</v>
      </c>
    </row>
    <row r="23" spans="1:34" s="8" customFormat="1" ht="18" customHeight="1">
      <c r="A23" s="24" t="s">
        <v>44</v>
      </c>
      <c r="B23" s="25">
        <v>32</v>
      </c>
      <c r="C23" s="25"/>
      <c r="D23" s="206"/>
      <c r="E23" s="25">
        <v>18</v>
      </c>
      <c r="F23" s="171">
        <f t="shared" si="4"/>
        <v>0</v>
      </c>
      <c r="G23" s="28">
        <f t="shared" si="5"/>
        <v>0</v>
      </c>
      <c r="H23" s="28">
        <f t="shared" si="8"/>
        <v>100000</v>
      </c>
      <c r="I23" s="29">
        <f t="shared" si="6"/>
        <v>100000</v>
      </c>
      <c r="J23" s="30"/>
      <c r="K23" s="31">
        <v>0.01</v>
      </c>
      <c r="L23" s="32">
        <f t="shared" si="0"/>
        <v>100000</v>
      </c>
      <c r="M23" s="33">
        <v>0</v>
      </c>
      <c r="N23" s="33">
        <f t="shared" si="25"/>
        <v>0</v>
      </c>
      <c r="O23" s="33">
        <f t="shared" si="2"/>
        <v>100000</v>
      </c>
      <c r="P23" s="8" t="s">
        <v>113</v>
      </c>
      <c r="Q23" s="9">
        <f t="shared" si="9"/>
        <v>100000</v>
      </c>
      <c r="R23" s="9">
        <f t="shared" si="10"/>
        <v>100000</v>
      </c>
      <c r="S23" s="9">
        <f t="shared" si="11"/>
        <v>100000</v>
      </c>
      <c r="T23" s="9">
        <f t="shared" si="12"/>
        <v>100000</v>
      </c>
      <c r="U23" s="9">
        <f t="shared" si="13"/>
        <v>100000</v>
      </c>
      <c r="V23" s="9">
        <f t="shared" si="14"/>
        <v>100000</v>
      </c>
      <c r="W23" s="9">
        <f t="shared" si="15"/>
        <v>87500</v>
      </c>
      <c r="X23" s="9">
        <f t="shared" si="16"/>
        <v>77777.777777777781</v>
      </c>
      <c r="Y23" s="33">
        <f t="shared" si="3"/>
        <v>0</v>
      </c>
      <c r="Z23" s="33" t="str">
        <f t="shared" si="7"/>
        <v>T18</v>
      </c>
      <c r="AA23" s="35">
        <f t="shared" si="17"/>
        <v>0</v>
      </c>
      <c r="AB23" s="35">
        <f t="shared" si="18"/>
        <v>0</v>
      </c>
      <c r="AC23" s="35">
        <f t="shared" si="19"/>
        <v>0</v>
      </c>
      <c r="AD23" s="35">
        <f t="shared" si="20"/>
        <v>0</v>
      </c>
      <c r="AE23" s="35">
        <f t="shared" si="21"/>
        <v>0</v>
      </c>
      <c r="AF23" s="35">
        <f t="shared" si="22"/>
        <v>0</v>
      </c>
      <c r="AG23" s="35">
        <f t="shared" si="23"/>
        <v>0</v>
      </c>
      <c r="AH23" s="35">
        <f t="shared" si="24"/>
        <v>0</v>
      </c>
    </row>
    <row r="24" spans="1:34" s="8" customFormat="1" ht="18" customHeight="1">
      <c r="A24" s="24" t="s">
        <v>28</v>
      </c>
      <c r="B24" s="25">
        <v>29</v>
      </c>
      <c r="C24" s="25"/>
      <c r="D24" s="206"/>
      <c r="E24" s="25">
        <v>19</v>
      </c>
      <c r="F24" s="171"/>
      <c r="G24" s="28">
        <f t="shared" si="5"/>
        <v>0</v>
      </c>
      <c r="H24" s="28">
        <f t="shared" si="8"/>
        <v>100000</v>
      </c>
      <c r="I24" s="29">
        <f t="shared" si="6"/>
        <v>100000</v>
      </c>
      <c r="J24" s="30"/>
      <c r="K24" s="31">
        <v>0.01</v>
      </c>
      <c r="L24" s="32">
        <f t="shared" si="0"/>
        <v>100000</v>
      </c>
      <c r="M24" s="33">
        <v>0</v>
      </c>
      <c r="N24" s="33">
        <f t="shared" si="25"/>
        <v>0</v>
      </c>
      <c r="O24" s="33">
        <f t="shared" si="2"/>
        <v>100000</v>
      </c>
      <c r="P24" s="8" t="s">
        <v>114</v>
      </c>
      <c r="Q24" s="9">
        <f t="shared" si="9"/>
        <v>100000</v>
      </c>
      <c r="R24" s="9">
        <f t="shared" si="10"/>
        <v>100000</v>
      </c>
      <c r="S24" s="9">
        <f t="shared" si="11"/>
        <v>100000</v>
      </c>
      <c r="T24" s="9">
        <f t="shared" si="12"/>
        <v>100000</v>
      </c>
      <c r="U24" s="9">
        <f t="shared" si="13"/>
        <v>100000</v>
      </c>
      <c r="V24" s="9">
        <f t="shared" si="14"/>
        <v>85714.28571428571</v>
      </c>
      <c r="W24" s="9">
        <f t="shared" si="15"/>
        <v>75000</v>
      </c>
      <c r="X24" s="9">
        <f t="shared" si="16"/>
        <v>66666.666666666672</v>
      </c>
      <c r="Y24" s="33">
        <f t="shared" si="3"/>
        <v>0</v>
      </c>
      <c r="Z24" s="33" t="str">
        <f t="shared" si="7"/>
        <v>T19</v>
      </c>
      <c r="AA24" s="35">
        <f t="shared" si="17"/>
        <v>0</v>
      </c>
      <c r="AB24" s="35">
        <f t="shared" si="18"/>
        <v>0</v>
      </c>
      <c r="AC24" s="35">
        <f t="shared" si="19"/>
        <v>0</v>
      </c>
      <c r="AD24" s="35">
        <f t="shared" si="20"/>
        <v>0</v>
      </c>
      <c r="AE24" s="35">
        <f t="shared" si="21"/>
        <v>0</v>
      </c>
      <c r="AF24" s="35">
        <f t="shared" si="22"/>
        <v>0</v>
      </c>
      <c r="AG24" s="35">
        <f t="shared" si="23"/>
        <v>0</v>
      </c>
      <c r="AH24" s="35">
        <f t="shared" si="24"/>
        <v>0</v>
      </c>
    </row>
    <row r="25" spans="1:34" s="8" customFormat="1" ht="18" customHeight="1">
      <c r="A25" s="24"/>
      <c r="B25" s="25"/>
      <c r="C25" s="25"/>
      <c r="D25" s="206"/>
      <c r="E25" s="25" t="s">
        <v>201</v>
      </c>
      <c r="F25" s="171"/>
      <c r="G25" s="28">
        <f t="shared" si="5"/>
        <v>0</v>
      </c>
      <c r="H25" s="28">
        <f t="shared" si="8"/>
        <v>0</v>
      </c>
      <c r="I25" s="29">
        <f t="shared" si="6"/>
        <v>0</v>
      </c>
      <c r="J25" s="30"/>
      <c r="K25" s="31">
        <v>0.01</v>
      </c>
      <c r="L25" s="32">
        <f t="shared" si="0"/>
        <v>100000</v>
      </c>
      <c r="M25" s="33">
        <v>0</v>
      </c>
      <c r="N25" s="33">
        <f t="shared" si="25"/>
        <v>0</v>
      </c>
      <c r="O25" s="33">
        <f t="shared" si="2"/>
        <v>100000</v>
      </c>
      <c r="P25" s="8" t="s">
        <v>115</v>
      </c>
      <c r="Q25" s="9">
        <f t="shared" si="9"/>
        <v>100000</v>
      </c>
      <c r="R25" s="9">
        <f t="shared" si="10"/>
        <v>100000</v>
      </c>
      <c r="S25" s="9">
        <f t="shared" si="11"/>
        <v>100000</v>
      </c>
      <c r="T25" s="9">
        <f t="shared" si="12"/>
        <v>100000</v>
      </c>
      <c r="U25" s="9">
        <f t="shared" si="13"/>
        <v>83333.333333333328</v>
      </c>
      <c r="V25" s="9">
        <f t="shared" si="14"/>
        <v>71428.571428571435</v>
      </c>
      <c r="W25" s="9">
        <f t="shared" si="15"/>
        <v>62500</v>
      </c>
      <c r="X25" s="9">
        <f t="shared" si="16"/>
        <v>55555.555555555555</v>
      </c>
      <c r="Y25" s="33">
        <f t="shared" si="3"/>
        <v>0</v>
      </c>
      <c r="Z25" s="33" t="str">
        <f t="shared" si="7"/>
        <v>T20</v>
      </c>
      <c r="AA25" s="35">
        <f t="shared" si="17"/>
        <v>0</v>
      </c>
      <c r="AB25" s="35">
        <f t="shared" si="18"/>
        <v>0</v>
      </c>
      <c r="AC25" s="35">
        <f t="shared" si="19"/>
        <v>0</v>
      </c>
      <c r="AD25" s="35">
        <f t="shared" si="20"/>
        <v>0</v>
      </c>
      <c r="AE25" s="35">
        <f t="shared" si="21"/>
        <v>0</v>
      </c>
      <c r="AF25" s="35">
        <f t="shared" si="22"/>
        <v>0</v>
      </c>
      <c r="AG25" s="35">
        <f t="shared" si="23"/>
        <v>0</v>
      </c>
      <c r="AH25" s="35">
        <f t="shared" si="24"/>
        <v>0</v>
      </c>
    </row>
    <row r="26" spans="1:34" s="8" customFormat="1" ht="18" customHeight="1">
      <c r="A26" s="24"/>
      <c r="B26" s="25"/>
      <c r="C26" s="25"/>
      <c r="D26" s="206"/>
      <c r="E26" s="25" t="s">
        <v>201</v>
      </c>
      <c r="F26" s="171"/>
      <c r="G26" s="28">
        <f t="shared" si="5"/>
        <v>0</v>
      </c>
      <c r="H26" s="28">
        <f t="shared" si="8"/>
        <v>0</v>
      </c>
      <c r="I26" s="29">
        <f t="shared" si="6"/>
        <v>0</v>
      </c>
      <c r="J26" s="30"/>
      <c r="K26" s="31">
        <v>0.01</v>
      </c>
      <c r="L26" s="32">
        <f t="shared" si="0"/>
        <v>100000</v>
      </c>
      <c r="M26" s="33">
        <v>0</v>
      </c>
      <c r="N26" s="33" t="e">
        <f t="shared" si="25"/>
        <v>#N/A</v>
      </c>
      <c r="O26" s="33" t="e">
        <f>IF(E26=0,0,IF(E26=E25,VLOOKUP(E26,P:X,VLOOKUP(E26,P:Y,10,0),0),IF(P26=E26,VLOOKUP(E26,P:X,VLOOKUP(E26,P:Y,10,0),0),L26)))</f>
        <v>#N/A</v>
      </c>
      <c r="P26" s="8" t="s">
        <v>116</v>
      </c>
      <c r="Q26" s="9">
        <f t="shared" si="9"/>
        <v>100000</v>
      </c>
      <c r="R26" s="9">
        <f t="shared" si="10"/>
        <v>100000</v>
      </c>
      <c r="S26" s="9">
        <f t="shared" si="11"/>
        <v>100000</v>
      </c>
      <c r="T26" s="9">
        <f t="shared" si="12"/>
        <v>80000</v>
      </c>
      <c r="U26" s="9">
        <f t="shared" si="13"/>
        <v>66666.666666666672</v>
      </c>
      <c r="V26" s="9">
        <f t="shared" si="14"/>
        <v>57142.857142857145</v>
      </c>
      <c r="W26" s="9">
        <f t="shared" si="15"/>
        <v>50000</v>
      </c>
      <c r="X26" s="9">
        <f t="shared" si="16"/>
        <v>44444.444444444445</v>
      </c>
      <c r="Y26" s="33">
        <f t="shared" si="3"/>
        <v>0</v>
      </c>
      <c r="Z26" s="33" t="str">
        <f t="shared" si="7"/>
        <v>T21</v>
      </c>
      <c r="AA26" s="35">
        <f t="shared" si="17"/>
        <v>0</v>
      </c>
      <c r="AB26" s="35">
        <f t="shared" si="18"/>
        <v>0</v>
      </c>
      <c r="AC26" s="35">
        <f t="shared" si="19"/>
        <v>0</v>
      </c>
      <c r="AD26" s="35">
        <f t="shared" si="20"/>
        <v>0</v>
      </c>
      <c r="AE26" s="35">
        <f t="shared" si="21"/>
        <v>0</v>
      </c>
      <c r="AF26" s="35">
        <f t="shared" si="22"/>
        <v>0</v>
      </c>
      <c r="AG26" s="35">
        <f t="shared" si="23"/>
        <v>0</v>
      </c>
      <c r="AH26" s="35">
        <f t="shared" si="24"/>
        <v>0</v>
      </c>
    </row>
    <row r="27" spans="1:34" s="8" customFormat="1" ht="18" customHeight="1">
      <c r="A27" s="24"/>
      <c r="B27" s="25"/>
      <c r="C27" s="25"/>
      <c r="D27" s="206"/>
      <c r="E27" s="25" t="s">
        <v>201</v>
      </c>
      <c r="F27" s="171"/>
      <c r="G27" s="28">
        <f t="shared" si="5"/>
        <v>0</v>
      </c>
      <c r="H27" s="28">
        <f t="shared" si="8"/>
        <v>0</v>
      </c>
      <c r="I27" s="29">
        <f t="shared" si="6"/>
        <v>0</v>
      </c>
      <c r="J27" s="30"/>
      <c r="K27" s="31">
        <v>0.01</v>
      </c>
      <c r="L27" s="32">
        <f t="shared" si="0"/>
        <v>100000</v>
      </c>
      <c r="M27" s="33">
        <v>0</v>
      </c>
      <c r="N27" s="33" t="e">
        <f t="shared" si="25"/>
        <v>#N/A</v>
      </c>
      <c r="O27" s="33" t="e">
        <f t="shared" ref="O27:O29" si="26">IF(E27=0,0,IF(E27=E26,VLOOKUP(E27,P:X,VLOOKUP(E27,P:Y,10,0),0),IF(P27=E27,VLOOKUP(E27,P:X,VLOOKUP(E27,P:Y,10,0),0),L27)))</f>
        <v>#N/A</v>
      </c>
      <c r="P27" s="8" t="s">
        <v>117</v>
      </c>
      <c r="Q27" s="9">
        <f t="shared" si="9"/>
        <v>100000</v>
      </c>
      <c r="R27" s="9">
        <f t="shared" si="10"/>
        <v>100000</v>
      </c>
      <c r="S27" s="9">
        <f t="shared" si="11"/>
        <v>75000</v>
      </c>
      <c r="T27" s="9">
        <f t="shared" si="12"/>
        <v>60000</v>
      </c>
      <c r="U27" s="9">
        <f t="shared" si="13"/>
        <v>50000</v>
      </c>
      <c r="V27" s="9">
        <f t="shared" si="14"/>
        <v>42857.142857142855</v>
      </c>
      <c r="W27" s="9">
        <f t="shared" si="15"/>
        <v>37500</v>
      </c>
      <c r="X27" s="9">
        <f t="shared" si="16"/>
        <v>33333.333333333336</v>
      </c>
      <c r="Y27" s="33">
        <f t="shared" si="3"/>
        <v>0</v>
      </c>
      <c r="Z27" s="33" t="str">
        <f t="shared" si="7"/>
        <v>T22</v>
      </c>
      <c r="AA27" s="35">
        <f t="shared" si="17"/>
        <v>0</v>
      </c>
      <c r="AB27" s="35">
        <f t="shared" si="18"/>
        <v>0</v>
      </c>
      <c r="AC27" s="35">
        <f t="shared" si="19"/>
        <v>0</v>
      </c>
      <c r="AD27" s="35">
        <f t="shared" si="20"/>
        <v>0</v>
      </c>
      <c r="AE27" s="35">
        <f t="shared" si="21"/>
        <v>0</v>
      </c>
      <c r="AF27" s="35">
        <f t="shared" si="22"/>
        <v>0</v>
      </c>
      <c r="AG27" s="35">
        <f t="shared" si="23"/>
        <v>0</v>
      </c>
      <c r="AH27" s="35">
        <f t="shared" si="24"/>
        <v>0</v>
      </c>
    </row>
    <row r="28" spans="1:34" s="8" customFormat="1" ht="18" customHeight="1">
      <c r="A28" s="24"/>
      <c r="B28" s="25"/>
      <c r="C28" s="25"/>
      <c r="D28" s="206"/>
      <c r="E28" s="25" t="s">
        <v>201</v>
      </c>
      <c r="F28" s="171"/>
      <c r="G28" s="28">
        <f t="shared" si="5"/>
        <v>0</v>
      </c>
      <c r="H28" s="28">
        <f t="shared" si="8"/>
        <v>0</v>
      </c>
      <c r="I28" s="29">
        <f t="shared" si="6"/>
        <v>0</v>
      </c>
      <c r="J28" s="30"/>
      <c r="K28" s="31">
        <v>0.01</v>
      </c>
      <c r="L28" s="32">
        <f t="shared" si="0"/>
        <v>100000</v>
      </c>
      <c r="M28" s="33">
        <v>0</v>
      </c>
      <c r="N28" s="33" t="e">
        <f t="shared" si="25"/>
        <v>#N/A</v>
      </c>
      <c r="O28" s="33" t="e">
        <f t="shared" si="26"/>
        <v>#N/A</v>
      </c>
      <c r="P28" s="8" t="s">
        <v>118</v>
      </c>
      <c r="Q28" s="9">
        <f t="shared" si="9"/>
        <v>100000</v>
      </c>
      <c r="R28" s="9">
        <f t="shared" si="10"/>
        <v>66666.666666666672</v>
      </c>
      <c r="S28" s="9">
        <f t="shared" si="11"/>
        <v>50000</v>
      </c>
      <c r="T28" s="9">
        <f t="shared" si="12"/>
        <v>40000</v>
      </c>
      <c r="U28" s="9">
        <f t="shared" si="13"/>
        <v>33333.333333333336</v>
      </c>
      <c r="V28" s="9">
        <f t="shared" si="14"/>
        <v>28571.428571428572</v>
      </c>
      <c r="W28" s="9">
        <f t="shared" si="15"/>
        <v>25000</v>
      </c>
      <c r="X28" s="9">
        <f t="shared" si="16"/>
        <v>22222.222222222223</v>
      </c>
      <c r="Y28" s="33">
        <f t="shared" si="3"/>
        <v>0</v>
      </c>
      <c r="Z28" s="33" t="str">
        <f t="shared" si="7"/>
        <v>T23</v>
      </c>
      <c r="AA28" s="35">
        <f t="shared" si="17"/>
        <v>0</v>
      </c>
      <c r="AB28" s="35">
        <f t="shared" si="18"/>
        <v>0</v>
      </c>
      <c r="AC28" s="35">
        <f t="shared" si="19"/>
        <v>0</v>
      </c>
      <c r="AD28" s="35">
        <f t="shared" si="20"/>
        <v>0</v>
      </c>
      <c r="AE28" s="35">
        <f t="shared" si="21"/>
        <v>0</v>
      </c>
      <c r="AF28" s="35">
        <f t="shared" si="22"/>
        <v>0</v>
      </c>
      <c r="AG28" s="35">
        <f t="shared" si="23"/>
        <v>0</v>
      </c>
      <c r="AH28" s="35">
        <f t="shared" si="24"/>
        <v>0</v>
      </c>
    </row>
    <row r="29" spans="1:34" s="8" customFormat="1" ht="18" customHeight="1">
      <c r="A29" s="24"/>
      <c r="B29" s="25"/>
      <c r="C29" s="25"/>
      <c r="D29" s="206"/>
      <c r="E29" s="25" t="s">
        <v>201</v>
      </c>
      <c r="F29" s="171"/>
      <c r="G29" s="28">
        <f t="shared" si="5"/>
        <v>0</v>
      </c>
      <c r="H29" s="28">
        <f t="shared" si="8"/>
        <v>0</v>
      </c>
      <c r="I29" s="29">
        <f t="shared" si="6"/>
        <v>0</v>
      </c>
      <c r="J29" s="30"/>
      <c r="K29" s="31">
        <v>0.01</v>
      </c>
      <c r="L29" s="32">
        <f t="shared" si="0"/>
        <v>100000</v>
      </c>
      <c r="M29" s="33">
        <v>0</v>
      </c>
      <c r="N29" s="33" t="e">
        <f t="shared" si="25"/>
        <v>#N/A</v>
      </c>
      <c r="O29" s="33" t="e">
        <f t="shared" si="26"/>
        <v>#N/A</v>
      </c>
      <c r="P29" s="8" t="s">
        <v>119</v>
      </c>
      <c r="Q29" s="9">
        <f t="shared" si="9"/>
        <v>50000</v>
      </c>
      <c r="R29" s="9">
        <f t="shared" si="10"/>
        <v>33333.333333333336</v>
      </c>
      <c r="S29" s="9">
        <f t="shared" si="11"/>
        <v>25000</v>
      </c>
      <c r="T29" s="9">
        <f t="shared" si="12"/>
        <v>20000</v>
      </c>
      <c r="U29" s="9">
        <f t="shared" si="13"/>
        <v>16666.666666666668</v>
      </c>
      <c r="V29" s="9">
        <f t="shared" si="14"/>
        <v>14285.714285714286</v>
      </c>
      <c r="W29" s="9">
        <f t="shared" si="15"/>
        <v>12500</v>
      </c>
      <c r="X29" s="9">
        <f t="shared" si="16"/>
        <v>11111.111111111111</v>
      </c>
      <c r="Y29" s="33">
        <f t="shared" si="3"/>
        <v>0</v>
      </c>
      <c r="Z29" s="33" t="str">
        <f t="shared" si="7"/>
        <v>T24</v>
      </c>
      <c r="AA29" s="35">
        <f t="shared" si="17"/>
        <v>0</v>
      </c>
      <c r="AB29" s="35">
        <f t="shared" si="18"/>
        <v>0</v>
      </c>
      <c r="AC29" s="35">
        <f t="shared" si="19"/>
        <v>0</v>
      </c>
      <c r="AD29" s="35">
        <f t="shared" si="20"/>
        <v>0</v>
      </c>
      <c r="AE29" s="35">
        <f t="shared" si="21"/>
        <v>0</v>
      </c>
      <c r="AF29" s="35">
        <f t="shared" si="22"/>
        <v>0</v>
      </c>
      <c r="AG29" s="35">
        <f t="shared" si="23"/>
        <v>0</v>
      </c>
      <c r="AH29" s="35">
        <f t="shared" si="24"/>
        <v>0</v>
      </c>
    </row>
    <row r="30" spans="1:34" ht="18" customHeight="1">
      <c r="A30" s="36"/>
      <c r="B30" s="37"/>
      <c r="C30" s="38"/>
      <c r="D30" s="208"/>
      <c r="E30" s="40"/>
      <c r="F30" s="39"/>
      <c r="G30" s="42"/>
      <c r="H30" s="42"/>
      <c r="I30" s="40"/>
      <c r="J30" s="43"/>
      <c r="K30" s="43"/>
      <c r="L30" s="43"/>
      <c r="M30" s="43"/>
      <c r="N30" s="43"/>
      <c r="O30" s="43"/>
      <c r="P30" s="8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4" ht="15">
      <c r="A31" s="36"/>
      <c r="B31" s="45"/>
      <c r="C31" s="46"/>
      <c r="D31" s="209"/>
      <c r="E31" s="46"/>
      <c r="F31" s="173"/>
      <c r="G31" s="48"/>
      <c r="H31" s="48"/>
      <c r="I31" s="36"/>
      <c r="J31" s="36"/>
      <c r="K31" s="36"/>
      <c r="L31" s="36"/>
      <c r="M31" s="36"/>
      <c r="N31" s="36"/>
      <c r="O31" s="36"/>
      <c r="P31" s="36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34" ht="15">
      <c r="A32" s="36"/>
      <c r="B32" s="45"/>
      <c r="C32" s="46"/>
      <c r="D32" s="209"/>
      <c r="E32" s="46"/>
      <c r="F32" s="173"/>
      <c r="G32" s="48"/>
      <c r="H32" s="48"/>
      <c r="I32" s="36"/>
      <c r="J32" s="36"/>
      <c r="K32" s="36"/>
      <c r="L32" s="36"/>
      <c r="M32" s="36"/>
      <c r="N32" s="36"/>
      <c r="O32" s="36"/>
      <c r="P32" s="36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">
      <c r="A33" s="36"/>
      <c r="B33" s="45"/>
      <c r="C33" s="46"/>
      <c r="D33" s="209"/>
      <c r="E33" s="46"/>
      <c r="F33" s="173"/>
      <c r="G33" s="48"/>
      <c r="H33" s="48"/>
      <c r="I33" s="36"/>
      <c r="J33" s="36"/>
      <c r="K33" s="36"/>
      <c r="L33" s="36"/>
      <c r="M33" s="36"/>
      <c r="N33" s="36"/>
      <c r="O33" s="36"/>
      <c r="P33" s="36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">
      <c r="A34" s="36"/>
      <c r="B34" s="45"/>
      <c r="C34" s="37"/>
      <c r="D34" s="208"/>
      <c r="E34" s="40"/>
      <c r="F34" s="39"/>
      <c r="G34" s="42"/>
      <c r="H34" s="42"/>
      <c r="I34" s="40"/>
      <c r="J34" s="43"/>
      <c r="K34" s="43"/>
      <c r="L34" s="43"/>
      <c r="M34" s="43"/>
      <c r="N34" s="43"/>
      <c r="O34" s="43"/>
      <c r="P34" s="8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>
      <c r="B35" s="45"/>
      <c r="P35" s="8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>
      <c r="A36" s="50"/>
      <c r="B36" s="50"/>
      <c r="I36" s="44"/>
      <c r="P36" s="8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>
      <c r="A37" s="50"/>
      <c r="B37" s="50"/>
      <c r="I37" s="44"/>
      <c r="P37" s="8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>
      <c r="A38" s="50"/>
      <c r="B38" s="50"/>
      <c r="I38" s="44"/>
      <c r="P38" s="8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>
      <c r="A39" s="50"/>
      <c r="B39" s="50"/>
      <c r="I39" s="44"/>
      <c r="P39" s="8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>
      <c r="A40" s="50"/>
      <c r="B40" s="50"/>
      <c r="I40" s="44"/>
      <c r="P40" s="8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>
      <c r="A41" s="50"/>
      <c r="B41" s="50"/>
      <c r="I41" s="44"/>
      <c r="P41" s="8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>
      <c r="A42" s="50"/>
      <c r="B42" s="50"/>
      <c r="I42" s="44"/>
      <c r="P42" s="8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>
      <c r="A43" s="50"/>
      <c r="B43" s="50"/>
      <c r="I43" s="44"/>
      <c r="P43" s="8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>
      <c r="A44" s="50"/>
      <c r="B44" s="50"/>
      <c r="I44" s="44"/>
      <c r="P44" s="8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>
      <c r="A45" s="50"/>
      <c r="B45" s="50"/>
      <c r="I45" s="44"/>
      <c r="P45" s="8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>
      <c r="A46" s="50"/>
      <c r="B46" s="50"/>
      <c r="I46" s="44"/>
      <c r="P46" s="8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>
      <c r="A47" s="50"/>
      <c r="B47" s="50"/>
      <c r="I47" s="44"/>
      <c r="P47" s="8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>
      <c r="A48" s="50"/>
      <c r="B48" s="50"/>
      <c r="I48" s="44"/>
      <c r="P48" s="8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>
      <c r="A49" s="50"/>
      <c r="B49" s="50"/>
      <c r="I49" s="44"/>
      <c r="P49" s="8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>
      <c r="A50" s="50"/>
      <c r="B50" s="50"/>
      <c r="I50" s="44"/>
      <c r="P50" s="8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>
      <c r="A51" s="50"/>
      <c r="B51" s="50"/>
      <c r="I51" s="44"/>
      <c r="P51" s="8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>
      <c r="A52" s="50"/>
      <c r="B52" s="50"/>
      <c r="I52" s="44"/>
      <c r="P52" s="8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>
      <c r="A53" s="50"/>
      <c r="B53" s="50"/>
      <c r="I53" s="44"/>
      <c r="P53" s="8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>
      <c r="A54" s="50"/>
      <c r="B54" s="50"/>
      <c r="I54" s="44"/>
      <c r="P54" s="8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>
      <c r="A55" s="50"/>
      <c r="B55" s="50"/>
      <c r="I55" s="44"/>
      <c r="P55" s="8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>
      <c r="A56" s="50"/>
      <c r="B56" s="50"/>
      <c r="I56" s="44"/>
      <c r="P56" s="8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>
      <c r="A57" s="50"/>
      <c r="B57" s="50"/>
      <c r="I57" s="44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>
      <c r="A58" s="50"/>
      <c r="B58" s="50"/>
      <c r="I58" s="44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>
      <c r="A59" s="50"/>
      <c r="B59" s="50"/>
      <c r="I59" s="44"/>
      <c r="P59" s="8"/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>
      <c r="A60" s="50"/>
      <c r="B60" s="50"/>
      <c r="I60" s="44"/>
      <c r="P60" s="8"/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>
      <c r="A61" s="50"/>
      <c r="B61" s="50"/>
      <c r="I61" s="44"/>
      <c r="P61" s="8"/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>
      <c r="A62" s="50"/>
      <c r="B62" s="50"/>
      <c r="I62" s="44"/>
      <c r="P62" s="8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>
      <c r="A63" s="50"/>
      <c r="B63" s="50"/>
      <c r="I63" s="44"/>
      <c r="P63" s="8"/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>
      <c r="A64" s="50"/>
      <c r="B64" s="50"/>
      <c r="I64" s="44"/>
      <c r="P64" s="8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>
      <c r="A65" s="50"/>
      <c r="B65" s="50"/>
      <c r="I65" s="44"/>
      <c r="P65" s="8"/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>
      <c r="A66" s="50"/>
      <c r="B66" s="50"/>
      <c r="I66" s="44"/>
      <c r="P66" s="8"/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>
      <c r="A67" s="50"/>
      <c r="B67" s="50"/>
      <c r="I67" s="44"/>
      <c r="P67" s="8"/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>
      <c r="A68" s="50"/>
      <c r="B68" s="50"/>
      <c r="I68" s="44"/>
      <c r="P68" s="8"/>
      <c r="Q68" s="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>
      <c r="A69" s="50"/>
      <c r="B69" s="50"/>
      <c r="I69" s="44"/>
      <c r="P69" s="8"/>
      <c r="Q69" s="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>
      <c r="A70" s="50"/>
      <c r="B70" s="50"/>
      <c r="I70" s="44"/>
      <c r="P70" s="8"/>
      <c r="Q70" s="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>
      <c r="A71" s="50"/>
      <c r="B71" s="50"/>
      <c r="I71" s="44"/>
      <c r="P71" s="8"/>
      <c r="Q71" s="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>
      <c r="A72" s="50"/>
      <c r="B72" s="50"/>
      <c r="I72" s="44"/>
      <c r="P72" s="8"/>
      <c r="Q72" s="9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>
      <c r="A73" s="50"/>
      <c r="B73" s="50"/>
      <c r="I73" s="44"/>
      <c r="P73" s="8"/>
      <c r="Q73" s="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>
      <c r="A74" s="50"/>
      <c r="B74" s="50"/>
      <c r="I74" s="44"/>
      <c r="P74" s="8"/>
      <c r="Q74" s="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>
      <c r="A75" s="50"/>
      <c r="B75" s="50"/>
      <c r="I75" s="44"/>
      <c r="P75" s="8"/>
      <c r="Q75" s="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>
      <c r="A76" s="50"/>
      <c r="B76" s="50"/>
      <c r="I76" s="44"/>
      <c r="P76" s="8"/>
      <c r="Q76" s="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>
      <c r="A77" s="50"/>
      <c r="B77" s="50"/>
      <c r="I77" s="44"/>
      <c r="P77" s="8"/>
      <c r="Q77" s="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>
      <c r="A78" s="50"/>
      <c r="B78" s="50"/>
      <c r="I78" s="44"/>
      <c r="P78" s="8"/>
      <c r="Q78" s="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>
      <c r="A79" s="50"/>
      <c r="B79" s="50"/>
      <c r="I79" s="44"/>
      <c r="P79" s="8"/>
      <c r="Q79" s="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>
      <c r="A80" s="50"/>
      <c r="B80" s="50"/>
      <c r="I80" s="44"/>
      <c r="P80" s="8"/>
      <c r="Q80" s="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>
      <c r="A81" s="50"/>
      <c r="B81" s="50"/>
      <c r="I81" s="44"/>
      <c r="P81" s="8"/>
      <c r="Q81" s="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>
      <c r="A82" s="50"/>
      <c r="B82" s="50"/>
      <c r="I82" s="44"/>
      <c r="P82" s="8"/>
      <c r="Q82" s="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>
      <c r="A83" s="50"/>
      <c r="B83" s="50"/>
      <c r="I83" s="44"/>
      <c r="P83" s="8"/>
      <c r="Q83" s="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>
      <c r="A84" s="50"/>
      <c r="B84" s="50"/>
      <c r="I84" s="44"/>
      <c r="P84" s="8"/>
      <c r="Q84" s="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>
      <c r="A85" s="50"/>
      <c r="B85" s="50"/>
      <c r="I85" s="44"/>
      <c r="P85" s="8"/>
      <c r="Q85" s="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>
      <c r="A86" s="50"/>
      <c r="B86" s="50"/>
      <c r="I86" s="44"/>
      <c r="P86" s="8"/>
      <c r="Q86" s="9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>
      <c r="A87" s="50"/>
      <c r="B87" s="50"/>
      <c r="I87" s="44"/>
      <c r="P87" s="8"/>
      <c r="Q87" s="9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>
      <c r="A88" s="50"/>
      <c r="B88" s="50"/>
      <c r="I88" s="44"/>
      <c r="P88" s="8"/>
      <c r="Q88" s="9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>
      <c r="A89" s="50"/>
      <c r="B89" s="50"/>
      <c r="I89" s="44"/>
      <c r="P89" s="8"/>
      <c r="Q89" s="9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>
      <c r="A90" s="50"/>
      <c r="B90" s="50"/>
      <c r="I90" s="44"/>
      <c r="P90" s="8"/>
      <c r="Q90" s="9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>
      <c r="A91" s="50"/>
      <c r="B91" s="50"/>
      <c r="I91" s="44"/>
      <c r="P91" s="8"/>
      <c r="Q91" s="9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>
      <c r="A92" s="50"/>
      <c r="B92" s="50"/>
      <c r="I92" s="44"/>
      <c r="P92" s="8"/>
      <c r="Q92" s="9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>
      <c r="A93" s="50"/>
      <c r="B93" s="50"/>
      <c r="I93" s="44"/>
      <c r="P93" s="8"/>
      <c r="Q93" s="9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>
      <c r="A94" s="50"/>
      <c r="B94" s="50"/>
      <c r="I94" s="44"/>
      <c r="P94" s="53"/>
      <c r="Q94" s="44"/>
    </row>
    <row r="95" spans="1:28">
      <c r="A95" s="50"/>
      <c r="B95" s="50"/>
      <c r="I95" s="44"/>
      <c r="P95" s="53"/>
      <c r="Q95" s="44"/>
    </row>
    <row r="96" spans="1:28">
      <c r="A96" s="50"/>
      <c r="B96" s="50"/>
      <c r="I96" s="44"/>
      <c r="P96" s="53"/>
      <c r="Q96" s="44"/>
    </row>
    <row r="97" spans="1:17">
      <c r="A97" s="50"/>
      <c r="B97" s="50"/>
      <c r="I97" s="44"/>
      <c r="P97" s="53"/>
      <c r="Q97" s="44"/>
    </row>
    <row r="98" spans="1:17">
      <c r="A98" s="50"/>
      <c r="B98" s="50"/>
      <c r="I98" s="44"/>
      <c r="P98" s="53"/>
      <c r="Q98" s="44"/>
    </row>
    <row r="99" spans="1:17">
      <c r="A99" s="50"/>
      <c r="B99" s="50"/>
      <c r="I99" s="44"/>
      <c r="P99" s="53"/>
      <c r="Q99" s="44"/>
    </row>
    <row r="100" spans="1:17">
      <c r="A100" s="50"/>
      <c r="B100" s="50"/>
      <c r="I100" s="44"/>
      <c r="P100" s="53"/>
      <c r="Q100" s="44"/>
    </row>
    <row r="101" spans="1:17">
      <c r="A101" s="50"/>
      <c r="B101" s="50"/>
      <c r="I101" s="44"/>
      <c r="P101" s="53"/>
      <c r="Q101" s="44"/>
    </row>
    <row r="102" spans="1:17">
      <c r="A102" s="50"/>
      <c r="B102" s="50"/>
      <c r="I102" s="44"/>
      <c r="P102" s="53"/>
      <c r="Q102" s="44"/>
    </row>
    <row r="103" spans="1:17">
      <c r="A103" s="50"/>
      <c r="B103" s="50"/>
      <c r="I103" s="44"/>
      <c r="P103" s="53"/>
      <c r="Q103" s="44"/>
    </row>
    <row r="104" spans="1:17">
      <c r="A104" s="50"/>
      <c r="B104" s="50"/>
      <c r="I104" s="44"/>
      <c r="P104" s="53"/>
      <c r="Q104" s="44"/>
    </row>
  </sheetData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H104"/>
  <sheetViews>
    <sheetView showZeros="0" workbookViewId="0">
      <selection activeCell="A2" sqref="A2:L2"/>
    </sheetView>
  </sheetViews>
  <sheetFormatPr defaultColWidth="9.15234375" defaultRowHeight="17.600000000000001"/>
  <cols>
    <col min="1" max="1" width="29.23046875" style="49" customWidth="1"/>
    <col min="2" max="2" width="8.4609375" style="54" customWidth="1"/>
    <col min="3" max="3" width="6.84375" style="50" customWidth="1"/>
    <col min="4" max="4" width="16.69140625" style="50" customWidth="1"/>
    <col min="5" max="5" width="8.23046875" style="50" customWidth="1"/>
    <col min="6" max="6" width="9.53515625" style="54" customWidth="1"/>
    <col min="7" max="7" width="10.15234375" style="52" customWidth="1"/>
    <col min="8" max="8" width="11.84375" style="52" customWidth="1"/>
    <col min="9" max="9" width="14.4609375" style="50" customWidth="1"/>
    <col min="10" max="10" width="6.4609375" style="44" customWidth="1"/>
    <col min="11" max="11" width="5.69140625" style="44" customWidth="1"/>
    <col min="12" max="12" width="10.4609375" style="44" customWidth="1"/>
    <col min="13" max="15" width="10.4609375" style="44" hidden="1" customWidth="1"/>
    <col min="16" max="16" width="7.4609375" style="44" hidden="1" customWidth="1"/>
    <col min="17" max="17" width="9.23046875" style="53" hidden="1" customWidth="1"/>
    <col min="18" max="34" width="9.15234375" style="44" hidden="1" customWidth="1"/>
    <col min="35" max="35" width="0" style="44" hidden="1" customWidth="1"/>
    <col min="36" max="16384" width="9.15234375" style="44"/>
  </cols>
  <sheetData>
    <row r="1" spans="1:34" s="6" customFormat="1" ht="33.65" customHeight="1">
      <c r="A1" s="262" t="s">
        <v>82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4"/>
      <c r="N1" s="4"/>
      <c r="O1" s="4"/>
      <c r="P1" s="5"/>
      <c r="Q1" s="5"/>
      <c r="R1" s="5"/>
      <c r="S1" s="5"/>
      <c r="T1" s="5"/>
      <c r="U1" s="5"/>
    </row>
    <row r="2" spans="1:34" s="8" customFormat="1" ht="36" customHeight="1" thickBot="1">
      <c r="A2" s="263" t="s">
        <v>191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7"/>
      <c r="N2" s="7"/>
      <c r="O2" s="7"/>
      <c r="Q2" s="9"/>
    </row>
    <row r="3" spans="1:34" s="8" customFormat="1" ht="18.649999999999999" customHeight="1">
      <c r="A3" s="264" t="s">
        <v>315</v>
      </c>
      <c r="B3" s="264"/>
      <c r="C3" s="264"/>
      <c r="D3" s="264"/>
      <c r="E3" s="264"/>
      <c r="F3" s="264"/>
      <c r="G3" s="264"/>
      <c r="H3" s="264"/>
      <c r="I3" s="264"/>
      <c r="J3" s="10"/>
      <c r="K3" s="265" t="s">
        <v>85</v>
      </c>
      <c r="L3" s="266"/>
      <c r="M3" s="11"/>
      <c r="N3" s="11"/>
      <c r="O3" s="11"/>
      <c r="Q3" s="9"/>
    </row>
    <row r="4" spans="1:34" s="8" customFormat="1" ht="21.65" customHeight="1" thickBot="1">
      <c r="A4" s="264"/>
      <c r="B4" s="264"/>
      <c r="C4" s="264"/>
      <c r="D4" s="264"/>
      <c r="E4" s="264"/>
      <c r="F4" s="264"/>
      <c r="G4" s="264"/>
      <c r="H4" s="264"/>
      <c r="I4" s="264"/>
      <c r="J4" s="12"/>
      <c r="K4" s="267">
        <v>7000000</v>
      </c>
      <c r="L4" s="268"/>
      <c r="M4" s="13"/>
      <c r="N4" s="13"/>
      <c r="O4" s="13"/>
      <c r="Q4" s="9"/>
    </row>
    <row r="5" spans="1:34" s="8" customFormat="1" ht="27" customHeight="1">
      <c r="A5" s="161" t="s">
        <v>86</v>
      </c>
      <c r="B5" s="15" t="s">
        <v>49</v>
      </c>
      <c r="C5" s="16" t="s">
        <v>87</v>
      </c>
      <c r="D5" s="17" t="s">
        <v>88</v>
      </c>
      <c r="E5" s="18" t="s">
        <v>89</v>
      </c>
      <c r="F5" s="172" t="s">
        <v>90</v>
      </c>
      <c r="G5" s="20" t="s">
        <v>91</v>
      </c>
      <c r="H5" s="20" t="s">
        <v>92</v>
      </c>
      <c r="I5" s="21" t="s">
        <v>93</v>
      </c>
      <c r="J5" s="22"/>
      <c r="K5" s="260" t="s">
        <v>94</v>
      </c>
      <c r="L5" s="261"/>
      <c r="M5" s="23"/>
      <c r="N5" s="23"/>
      <c r="O5" s="23"/>
      <c r="Q5" s="9">
        <v>2</v>
      </c>
      <c r="R5" s="8">
        <v>3</v>
      </c>
      <c r="S5" s="8">
        <v>4</v>
      </c>
      <c r="T5" s="8">
        <v>5</v>
      </c>
      <c r="U5" s="8">
        <v>6</v>
      </c>
      <c r="V5" s="8">
        <v>7</v>
      </c>
      <c r="W5" s="8">
        <v>8</v>
      </c>
      <c r="X5" s="8">
        <v>9</v>
      </c>
      <c r="Y5" s="8" t="s">
        <v>95</v>
      </c>
      <c r="AA5" s="9">
        <v>2</v>
      </c>
      <c r="AB5" s="8">
        <v>3</v>
      </c>
      <c r="AC5" s="8">
        <v>4</v>
      </c>
      <c r="AD5" s="8">
        <v>5</v>
      </c>
      <c r="AE5" s="8">
        <v>6</v>
      </c>
      <c r="AF5" s="8">
        <v>7</v>
      </c>
      <c r="AG5" s="8">
        <v>8</v>
      </c>
      <c r="AH5" s="8">
        <v>9</v>
      </c>
    </row>
    <row r="6" spans="1:34" s="34" customFormat="1" ht="18" customHeight="1">
      <c r="A6" s="24" t="s">
        <v>22</v>
      </c>
      <c r="B6" s="25">
        <v>23</v>
      </c>
      <c r="C6" s="25"/>
      <c r="D6" s="26">
        <v>0</v>
      </c>
      <c r="E6" s="25">
        <v>1</v>
      </c>
      <c r="F6" s="171">
        <f>N6</f>
        <v>12</v>
      </c>
      <c r="G6" s="28">
        <f>IF(D6&gt;0,L$12,0)</f>
        <v>0</v>
      </c>
      <c r="H6" s="28">
        <f>IF(E6="",0,IFERROR(O6,0))</f>
        <v>1400000</v>
      </c>
      <c r="I6" s="29">
        <f>G6+H6</f>
        <v>1400000</v>
      </c>
      <c r="J6" s="30"/>
      <c r="K6" s="31">
        <v>0.2</v>
      </c>
      <c r="L6" s="32">
        <f t="shared" ref="L6:L29" si="0">$K$4*K6</f>
        <v>1400000</v>
      </c>
      <c r="M6" s="33">
        <v>12</v>
      </c>
      <c r="N6" s="33">
        <f t="shared" ref="N6:N7" si="1">IF(E6=0,0,IF(E6=E5,VLOOKUP(E6,Z:AH,VLOOKUP(E6,P:Y,10,0),0),IF(P6=E6,VLOOKUP(E6,Z:AH,VLOOKUP(E6,P:Y,10,0),0),M6)))</f>
        <v>12</v>
      </c>
      <c r="O6" s="33">
        <f t="shared" ref="O6:O25" si="2">IF(E6=0,0,IF(E6=E5,VLOOKUP(E6,P:X,VLOOKUP(E6,P:Y,10,0),0),IF(P6=E6,VLOOKUP(E6,P:X,VLOOKUP(E6,P:Y,10,0),0),L6)))</f>
        <v>1400000</v>
      </c>
      <c r="P6" s="8" t="s">
        <v>96</v>
      </c>
      <c r="Q6" s="9"/>
      <c r="R6" s="8"/>
      <c r="S6" s="8"/>
      <c r="T6" s="8"/>
      <c r="U6" s="8"/>
      <c r="V6" s="8"/>
      <c r="W6" s="8"/>
      <c r="X6" s="8"/>
      <c r="Y6" s="33">
        <f t="shared" ref="Y6:Y29" si="3">COUNTIF(E6:E29,P6)</f>
        <v>0</v>
      </c>
      <c r="Z6" s="33" t="str">
        <f>+P6</f>
        <v>T1</v>
      </c>
      <c r="AA6" s="9"/>
      <c r="AB6" s="8"/>
      <c r="AC6" s="8"/>
      <c r="AD6" s="8"/>
      <c r="AE6" s="8"/>
      <c r="AF6" s="8"/>
      <c r="AG6" s="8"/>
      <c r="AH6" s="8"/>
    </row>
    <row r="7" spans="1:34" s="34" customFormat="1" ht="18" customHeight="1">
      <c r="A7" s="24" t="s">
        <v>6</v>
      </c>
      <c r="B7" s="25">
        <v>20</v>
      </c>
      <c r="C7" s="25" t="s">
        <v>201</v>
      </c>
      <c r="D7" s="25">
        <v>0</v>
      </c>
      <c r="E7" s="25">
        <v>2</v>
      </c>
      <c r="F7" s="171">
        <f t="shared" ref="F7:F23" si="4">N7</f>
        <v>10</v>
      </c>
      <c r="G7" s="28">
        <f t="shared" ref="G7:G29" si="5">IF(D7&gt;0,L$12,0)</f>
        <v>0</v>
      </c>
      <c r="H7" s="28">
        <f>IF(E7="",0,IFERROR(O7,0))</f>
        <v>1120000</v>
      </c>
      <c r="I7" s="29">
        <f t="shared" ref="I7:I29" si="6">G7+H7</f>
        <v>1120000</v>
      </c>
      <c r="J7" s="30"/>
      <c r="K7" s="31">
        <v>0.16</v>
      </c>
      <c r="L7" s="32">
        <f t="shared" si="0"/>
        <v>1120000</v>
      </c>
      <c r="M7" s="33">
        <v>10</v>
      </c>
      <c r="N7" s="33">
        <f t="shared" si="1"/>
        <v>10</v>
      </c>
      <c r="O7" s="33">
        <f t="shared" si="2"/>
        <v>1120000</v>
      </c>
      <c r="P7" s="8" t="s">
        <v>97</v>
      </c>
      <c r="Q7" s="9">
        <f>SUM($L7:$L8)/Q$5</f>
        <v>1015000</v>
      </c>
      <c r="R7" s="9">
        <f>SUM($L7:$L9)/R$5</f>
        <v>910000</v>
      </c>
      <c r="S7" s="9">
        <f>SUM($L7:$L10)/S$5</f>
        <v>822500</v>
      </c>
      <c r="T7" s="9">
        <f>SUM($L7:$L11)/T$5</f>
        <v>756000</v>
      </c>
      <c r="U7" s="9">
        <f>SUM($L7:$L12)/U$5</f>
        <v>700000</v>
      </c>
      <c r="V7" s="9">
        <f>SUM($L7:$L13)/V$5</f>
        <v>650000</v>
      </c>
      <c r="W7" s="9">
        <f>SUM($L7:$L14)/W$5</f>
        <v>595000</v>
      </c>
      <c r="X7" s="9">
        <f>SUM($L7:$L15)/X$5</f>
        <v>544444.4444444445</v>
      </c>
      <c r="Y7" s="33">
        <f t="shared" si="3"/>
        <v>0</v>
      </c>
      <c r="Z7" s="33" t="str">
        <f t="shared" ref="Z7:Z29" si="7">+P7</f>
        <v>T2</v>
      </c>
      <c r="AA7" s="35">
        <f>SUM($M7:$M8)/AA$5</f>
        <v>9</v>
      </c>
      <c r="AB7" s="35">
        <f>SUM($M7:$M9)/AB$5</f>
        <v>8.3333333333333339</v>
      </c>
      <c r="AC7" s="35">
        <f>SUM($M7:$M10)/AC$5</f>
        <v>7.75</v>
      </c>
      <c r="AD7" s="35">
        <f>SUM($M7:$M11)/AD$5</f>
        <v>7.2</v>
      </c>
      <c r="AE7" s="35">
        <f>SUM($M7:$M12)/AE$5</f>
        <v>6.666666666666667</v>
      </c>
      <c r="AF7" s="35">
        <f>SUM($M7:$M13)/AF$5</f>
        <v>6.1428571428571432</v>
      </c>
      <c r="AG7" s="35">
        <f>SUM($M7:$M14)/AG$5</f>
        <v>5.625</v>
      </c>
      <c r="AH7" s="35">
        <f>SUM($M7:$M15)/AH$5</f>
        <v>5.1111111111111107</v>
      </c>
    </row>
    <row r="8" spans="1:34" s="34" customFormat="1" ht="18" customHeight="1">
      <c r="A8" s="24" t="s">
        <v>4</v>
      </c>
      <c r="B8" s="25">
        <v>20</v>
      </c>
      <c r="C8" s="25" t="s">
        <v>201</v>
      </c>
      <c r="D8" s="25">
        <v>0</v>
      </c>
      <c r="E8" s="25">
        <v>3</v>
      </c>
      <c r="F8" s="171">
        <f t="shared" si="4"/>
        <v>8</v>
      </c>
      <c r="G8" s="28">
        <f t="shared" si="5"/>
        <v>0</v>
      </c>
      <c r="H8" s="28">
        <f t="shared" ref="H8:H29" si="8">IF(E8="",0,IFERROR(O8,0))</f>
        <v>910000</v>
      </c>
      <c r="I8" s="29">
        <f t="shared" si="6"/>
        <v>910000</v>
      </c>
      <c r="J8" s="30"/>
      <c r="K8" s="31">
        <v>0.13</v>
      </c>
      <c r="L8" s="32">
        <f t="shared" si="0"/>
        <v>910000</v>
      </c>
      <c r="M8" s="33">
        <v>8</v>
      </c>
      <c r="N8" s="33">
        <f>IF(E8=0,0,IF(E8=E7,VLOOKUP(E8,Z:AH,VLOOKUP(E8,P:Y,10,0),0),IF(P8=E8,VLOOKUP(E8,Z:AH,VLOOKUP(E8,P:Y,10,0),0),M8)))</f>
        <v>8</v>
      </c>
      <c r="O8" s="33">
        <f t="shared" si="2"/>
        <v>910000</v>
      </c>
      <c r="P8" s="8" t="s">
        <v>98</v>
      </c>
      <c r="Q8" s="9">
        <f t="shared" ref="Q8:Q29" si="9">SUM($L8:$L9)/Q$5</f>
        <v>805000</v>
      </c>
      <c r="R8" s="9">
        <f t="shared" ref="R8:R29" si="10">SUM($L8:$L10)/R$5</f>
        <v>723333.33333333337</v>
      </c>
      <c r="S8" s="9">
        <f t="shared" ref="S8:S29" si="11">SUM($L8:$L11)/S$5</f>
        <v>665000</v>
      </c>
      <c r="T8" s="9">
        <f t="shared" ref="T8:T29" si="12">SUM($L8:$L12)/T$5</f>
        <v>616000</v>
      </c>
      <c r="U8" s="9">
        <f t="shared" ref="U8:U29" si="13">SUM($L8:$L13)/U$5</f>
        <v>571666.66666666663</v>
      </c>
      <c r="V8" s="9">
        <f t="shared" ref="V8:V29" si="14">SUM($L8:$L14)/V$5</f>
        <v>520000</v>
      </c>
      <c r="W8" s="9">
        <f t="shared" ref="W8:W29" si="15">SUM($L8:$L15)/W$5</f>
        <v>472500</v>
      </c>
      <c r="X8" s="9">
        <f t="shared" ref="X8:X29" si="16">SUM($L8:$L16)/X$5</f>
        <v>427777.77777777775</v>
      </c>
      <c r="Y8" s="33">
        <f t="shared" si="3"/>
        <v>0</v>
      </c>
      <c r="Z8" s="33" t="str">
        <f t="shared" si="7"/>
        <v>T3</v>
      </c>
      <c r="AA8" s="35">
        <f t="shared" ref="AA8:AA29" si="17">SUM($M8:$M9)/AA$5</f>
        <v>7.5</v>
      </c>
      <c r="AB8" s="35">
        <f t="shared" ref="AB8:AB29" si="18">SUM($M8:$M10)/AB$5</f>
        <v>7</v>
      </c>
      <c r="AC8" s="35">
        <f t="shared" ref="AC8:AC29" si="19">SUM($M8:$M11)/AC$5</f>
        <v>6.5</v>
      </c>
      <c r="AD8" s="35">
        <f t="shared" ref="AD8:AD29" si="20">SUM($M8:$M12)/AD$5</f>
        <v>6</v>
      </c>
      <c r="AE8" s="35">
        <f t="shared" ref="AE8:AE29" si="21">SUM($M8:$M13)/AE$5</f>
        <v>5.5</v>
      </c>
      <c r="AF8" s="35">
        <f t="shared" ref="AF8:AF29" si="22">SUM($M8:$M14)/AF$5</f>
        <v>5</v>
      </c>
      <c r="AG8" s="35">
        <f t="shared" ref="AG8:AG29" si="23">SUM($M8:$M15)/AG$5</f>
        <v>4.5</v>
      </c>
      <c r="AH8" s="35">
        <f t="shared" ref="AH8:AH29" si="24">SUM($M8:$M16)/AH$5</f>
        <v>4</v>
      </c>
    </row>
    <row r="9" spans="1:34" s="34" customFormat="1" ht="18" customHeight="1">
      <c r="A9" s="24" t="s">
        <v>34</v>
      </c>
      <c r="B9" s="25">
        <v>20</v>
      </c>
      <c r="C9" s="25" t="s">
        <v>201</v>
      </c>
      <c r="D9" s="25">
        <v>0</v>
      </c>
      <c r="E9" s="25">
        <v>4</v>
      </c>
      <c r="F9" s="171">
        <f t="shared" si="4"/>
        <v>7</v>
      </c>
      <c r="G9" s="28">
        <f t="shared" si="5"/>
        <v>0</v>
      </c>
      <c r="H9" s="28">
        <f t="shared" si="8"/>
        <v>700000</v>
      </c>
      <c r="I9" s="29">
        <f t="shared" si="6"/>
        <v>700000</v>
      </c>
      <c r="J9" s="30"/>
      <c r="K9" s="31">
        <v>0.1</v>
      </c>
      <c r="L9" s="32">
        <f t="shared" si="0"/>
        <v>700000</v>
      </c>
      <c r="M9" s="33">
        <v>7</v>
      </c>
      <c r="N9" s="33">
        <f t="shared" ref="N9:N29" si="25">IF(E9=0,0,IF(E9=E8,VLOOKUP(E9,Z:AH,VLOOKUP(E9,P:Y,10,0),0),IF(P9=E9,VLOOKUP(E9,Z:AH,VLOOKUP(E9,P:Y,10,0),0),M9)))</f>
        <v>7</v>
      </c>
      <c r="O9" s="33">
        <f t="shared" si="2"/>
        <v>700000</v>
      </c>
      <c r="P9" s="8" t="s">
        <v>99</v>
      </c>
      <c r="Q9" s="9">
        <f t="shared" si="9"/>
        <v>630000</v>
      </c>
      <c r="R9" s="9">
        <f t="shared" si="10"/>
        <v>583333.33333333337</v>
      </c>
      <c r="S9" s="9">
        <f t="shared" si="11"/>
        <v>542500</v>
      </c>
      <c r="T9" s="9">
        <f t="shared" si="12"/>
        <v>504000</v>
      </c>
      <c r="U9" s="9">
        <f t="shared" si="13"/>
        <v>455000</v>
      </c>
      <c r="V9" s="9">
        <f t="shared" si="14"/>
        <v>410000</v>
      </c>
      <c r="W9" s="9">
        <f t="shared" si="15"/>
        <v>367500</v>
      </c>
      <c r="X9" s="9">
        <f t="shared" si="16"/>
        <v>334444.44444444444</v>
      </c>
      <c r="Y9" s="33">
        <f t="shared" si="3"/>
        <v>0</v>
      </c>
      <c r="Z9" s="33" t="str">
        <f t="shared" si="7"/>
        <v>T4</v>
      </c>
      <c r="AA9" s="35">
        <f t="shared" si="17"/>
        <v>6.5</v>
      </c>
      <c r="AB9" s="35">
        <f t="shared" si="18"/>
        <v>6</v>
      </c>
      <c r="AC9" s="35">
        <f t="shared" si="19"/>
        <v>5.5</v>
      </c>
      <c r="AD9" s="35">
        <f t="shared" si="20"/>
        <v>5</v>
      </c>
      <c r="AE9" s="35">
        <f t="shared" si="21"/>
        <v>4.5</v>
      </c>
      <c r="AF9" s="35">
        <f t="shared" si="22"/>
        <v>4</v>
      </c>
      <c r="AG9" s="35">
        <f t="shared" si="23"/>
        <v>3.5</v>
      </c>
      <c r="AH9" s="35">
        <f t="shared" si="24"/>
        <v>3.1111111111111112</v>
      </c>
    </row>
    <row r="10" spans="1:34" s="34" customFormat="1" ht="18" customHeight="1">
      <c r="A10" s="24" t="s">
        <v>0</v>
      </c>
      <c r="B10" s="25">
        <v>19</v>
      </c>
      <c r="C10" s="25" t="s">
        <v>201</v>
      </c>
      <c r="D10" s="175">
        <v>0</v>
      </c>
      <c r="E10" s="25">
        <v>5</v>
      </c>
      <c r="F10" s="171">
        <f t="shared" si="4"/>
        <v>6</v>
      </c>
      <c r="G10" s="28">
        <f t="shared" si="5"/>
        <v>0</v>
      </c>
      <c r="H10" s="28">
        <f t="shared" si="8"/>
        <v>560000</v>
      </c>
      <c r="I10" s="29">
        <f t="shared" si="6"/>
        <v>560000</v>
      </c>
      <c r="J10" s="30"/>
      <c r="K10" s="31">
        <v>0.08</v>
      </c>
      <c r="L10" s="32">
        <f t="shared" si="0"/>
        <v>560000</v>
      </c>
      <c r="M10" s="33">
        <v>6</v>
      </c>
      <c r="N10" s="33">
        <f t="shared" si="25"/>
        <v>6</v>
      </c>
      <c r="O10" s="33">
        <f t="shared" si="2"/>
        <v>560000</v>
      </c>
      <c r="P10" s="8" t="s">
        <v>100</v>
      </c>
      <c r="Q10" s="9">
        <f t="shared" si="9"/>
        <v>525000</v>
      </c>
      <c r="R10" s="9">
        <f t="shared" si="10"/>
        <v>490000</v>
      </c>
      <c r="S10" s="9">
        <f t="shared" si="11"/>
        <v>455000</v>
      </c>
      <c r="T10" s="9">
        <f t="shared" si="12"/>
        <v>406000</v>
      </c>
      <c r="U10" s="9">
        <f t="shared" si="13"/>
        <v>361666.66666666669</v>
      </c>
      <c r="V10" s="9">
        <f t="shared" si="14"/>
        <v>320000</v>
      </c>
      <c r="W10" s="9">
        <f t="shared" si="15"/>
        <v>288750</v>
      </c>
      <c r="X10" s="9">
        <f t="shared" si="16"/>
        <v>264444.44444444444</v>
      </c>
      <c r="Y10" s="33">
        <f t="shared" si="3"/>
        <v>0</v>
      </c>
      <c r="Z10" s="33" t="str">
        <f t="shared" si="7"/>
        <v>T5</v>
      </c>
      <c r="AA10" s="35">
        <f t="shared" si="17"/>
        <v>5.5</v>
      </c>
      <c r="AB10" s="35">
        <f t="shared" si="18"/>
        <v>5</v>
      </c>
      <c r="AC10" s="35">
        <f t="shared" si="19"/>
        <v>4.5</v>
      </c>
      <c r="AD10" s="35">
        <f t="shared" si="20"/>
        <v>4</v>
      </c>
      <c r="AE10" s="35">
        <f t="shared" si="21"/>
        <v>3.5</v>
      </c>
      <c r="AF10" s="35">
        <f t="shared" si="22"/>
        <v>3</v>
      </c>
      <c r="AG10" s="35">
        <f t="shared" si="23"/>
        <v>2.625</v>
      </c>
      <c r="AH10" s="35">
        <f t="shared" si="24"/>
        <v>2.3333333333333335</v>
      </c>
    </row>
    <row r="11" spans="1:34" s="34" customFormat="1" ht="18" customHeight="1">
      <c r="A11" s="24" t="s">
        <v>18</v>
      </c>
      <c r="B11" s="25">
        <v>19</v>
      </c>
      <c r="C11" s="25" t="s">
        <v>201</v>
      </c>
      <c r="D11" s="25">
        <v>0</v>
      </c>
      <c r="E11" s="25">
        <v>6</v>
      </c>
      <c r="F11" s="171">
        <f t="shared" si="4"/>
        <v>5</v>
      </c>
      <c r="G11" s="28">
        <f t="shared" si="5"/>
        <v>0</v>
      </c>
      <c r="H11" s="28">
        <f t="shared" si="8"/>
        <v>490000.00000000006</v>
      </c>
      <c r="I11" s="29">
        <f t="shared" si="6"/>
        <v>490000.00000000006</v>
      </c>
      <c r="J11" s="30"/>
      <c r="K11" s="31">
        <v>7.0000000000000007E-2</v>
      </c>
      <c r="L11" s="32">
        <f t="shared" si="0"/>
        <v>490000.00000000006</v>
      </c>
      <c r="M11" s="33">
        <v>5</v>
      </c>
      <c r="N11" s="33">
        <f t="shared" si="25"/>
        <v>5</v>
      </c>
      <c r="O11" s="33">
        <f t="shared" si="2"/>
        <v>490000.00000000006</v>
      </c>
      <c r="P11" s="8" t="s">
        <v>101</v>
      </c>
      <c r="Q11" s="9">
        <f t="shared" si="9"/>
        <v>455000</v>
      </c>
      <c r="R11" s="9">
        <f t="shared" si="10"/>
        <v>420000</v>
      </c>
      <c r="S11" s="9">
        <f t="shared" si="11"/>
        <v>367500</v>
      </c>
      <c r="T11" s="9">
        <f t="shared" si="12"/>
        <v>322000</v>
      </c>
      <c r="U11" s="9">
        <f t="shared" si="13"/>
        <v>280000</v>
      </c>
      <c r="V11" s="9">
        <f t="shared" si="14"/>
        <v>250000</v>
      </c>
      <c r="W11" s="9">
        <f t="shared" si="15"/>
        <v>227500</v>
      </c>
      <c r="X11" s="9">
        <f t="shared" si="16"/>
        <v>210000</v>
      </c>
      <c r="Y11" s="33">
        <f t="shared" si="3"/>
        <v>0</v>
      </c>
      <c r="Z11" s="33" t="str">
        <f t="shared" si="7"/>
        <v>T6</v>
      </c>
      <c r="AA11" s="35">
        <f t="shared" si="17"/>
        <v>4.5</v>
      </c>
      <c r="AB11" s="35">
        <f t="shared" si="18"/>
        <v>4</v>
      </c>
      <c r="AC11" s="35">
        <f t="shared" si="19"/>
        <v>3.5</v>
      </c>
      <c r="AD11" s="35">
        <f t="shared" si="20"/>
        <v>3</v>
      </c>
      <c r="AE11" s="35">
        <f t="shared" si="21"/>
        <v>2.5</v>
      </c>
      <c r="AF11" s="35">
        <f t="shared" si="22"/>
        <v>2.1428571428571428</v>
      </c>
      <c r="AG11" s="35">
        <f t="shared" si="23"/>
        <v>1.875</v>
      </c>
      <c r="AH11" s="35">
        <f t="shared" si="24"/>
        <v>1.6666666666666667</v>
      </c>
    </row>
    <row r="12" spans="1:34" s="34" customFormat="1" ht="18" customHeight="1">
      <c r="A12" s="24" t="s">
        <v>20</v>
      </c>
      <c r="B12" s="25">
        <v>17</v>
      </c>
      <c r="C12" s="25" t="s">
        <v>201</v>
      </c>
      <c r="D12" s="25">
        <v>0</v>
      </c>
      <c r="E12" s="25">
        <v>7</v>
      </c>
      <c r="F12" s="171">
        <f t="shared" si="4"/>
        <v>4</v>
      </c>
      <c r="G12" s="28">
        <f t="shared" si="5"/>
        <v>0</v>
      </c>
      <c r="H12" s="28">
        <f t="shared" si="8"/>
        <v>420000</v>
      </c>
      <c r="I12" s="29">
        <f t="shared" si="6"/>
        <v>420000</v>
      </c>
      <c r="J12" s="30"/>
      <c r="K12" s="31">
        <v>0.06</v>
      </c>
      <c r="L12" s="32">
        <f t="shared" si="0"/>
        <v>420000</v>
      </c>
      <c r="M12" s="33">
        <v>4</v>
      </c>
      <c r="N12" s="33">
        <f t="shared" si="25"/>
        <v>4</v>
      </c>
      <c r="O12" s="33">
        <f t="shared" si="2"/>
        <v>420000</v>
      </c>
      <c r="P12" s="8" t="s">
        <v>102</v>
      </c>
      <c r="Q12" s="9">
        <f t="shared" si="9"/>
        <v>385000</v>
      </c>
      <c r="R12" s="9">
        <f t="shared" si="10"/>
        <v>326666.66666666669</v>
      </c>
      <c r="S12" s="9">
        <f t="shared" si="11"/>
        <v>280000</v>
      </c>
      <c r="T12" s="9">
        <f t="shared" si="12"/>
        <v>238000</v>
      </c>
      <c r="U12" s="9">
        <f t="shared" si="13"/>
        <v>210000</v>
      </c>
      <c r="V12" s="9">
        <f t="shared" si="14"/>
        <v>190000</v>
      </c>
      <c r="W12" s="9">
        <f t="shared" si="15"/>
        <v>175000</v>
      </c>
      <c r="X12" s="9">
        <f t="shared" si="16"/>
        <v>163333.33333333334</v>
      </c>
      <c r="Y12" s="33">
        <f t="shared" si="3"/>
        <v>0</v>
      </c>
      <c r="Z12" s="33" t="str">
        <f t="shared" si="7"/>
        <v>T7</v>
      </c>
      <c r="AA12" s="35">
        <f t="shared" si="17"/>
        <v>3.5</v>
      </c>
      <c r="AB12" s="35">
        <f t="shared" si="18"/>
        <v>3</v>
      </c>
      <c r="AC12" s="35">
        <f t="shared" si="19"/>
        <v>2.5</v>
      </c>
      <c r="AD12" s="35">
        <f t="shared" si="20"/>
        <v>2</v>
      </c>
      <c r="AE12" s="35">
        <f t="shared" si="21"/>
        <v>1.6666666666666667</v>
      </c>
      <c r="AF12" s="35">
        <f t="shared" si="22"/>
        <v>1.4285714285714286</v>
      </c>
      <c r="AG12" s="35">
        <f t="shared" si="23"/>
        <v>1.25</v>
      </c>
      <c r="AH12" s="35">
        <f t="shared" si="24"/>
        <v>1.1111111111111112</v>
      </c>
    </row>
    <row r="13" spans="1:34" s="34" customFormat="1" ht="18" customHeight="1">
      <c r="A13" s="24" t="s">
        <v>14</v>
      </c>
      <c r="B13" s="25">
        <v>16</v>
      </c>
      <c r="C13" s="25" t="s">
        <v>201</v>
      </c>
      <c r="D13" s="25">
        <v>0</v>
      </c>
      <c r="E13" s="25">
        <v>8</v>
      </c>
      <c r="F13" s="171">
        <f t="shared" si="4"/>
        <v>3</v>
      </c>
      <c r="G13" s="28">
        <f t="shared" si="5"/>
        <v>0</v>
      </c>
      <c r="H13" s="28">
        <f t="shared" si="8"/>
        <v>350000</v>
      </c>
      <c r="I13" s="29">
        <f t="shared" si="6"/>
        <v>350000</v>
      </c>
      <c r="J13" s="30"/>
      <c r="K13" s="31">
        <v>0.05</v>
      </c>
      <c r="L13" s="32">
        <f t="shared" si="0"/>
        <v>350000</v>
      </c>
      <c r="M13" s="33">
        <v>3</v>
      </c>
      <c r="N13" s="33">
        <f t="shared" si="25"/>
        <v>3</v>
      </c>
      <c r="O13" s="33">
        <f t="shared" si="2"/>
        <v>350000</v>
      </c>
      <c r="P13" s="8" t="s">
        <v>103</v>
      </c>
      <c r="Q13" s="9">
        <f t="shared" si="9"/>
        <v>280000</v>
      </c>
      <c r="R13" s="9">
        <f t="shared" si="10"/>
        <v>233333.33333333334</v>
      </c>
      <c r="S13" s="9">
        <f t="shared" si="11"/>
        <v>192500</v>
      </c>
      <c r="T13" s="9">
        <f t="shared" si="12"/>
        <v>168000</v>
      </c>
      <c r="U13" s="9">
        <f t="shared" si="13"/>
        <v>151666.66666666666</v>
      </c>
      <c r="V13" s="9">
        <f t="shared" si="14"/>
        <v>140000</v>
      </c>
      <c r="W13" s="9">
        <f t="shared" si="15"/>
        <v>131250</v>
      </c>
      <c r="X13" s="9">
        <f t="shared" si="16"/>
        <v>124444.44444444444</v>
      </c>
      <c r="Y13" s="33">
        <f t="shared" si="3"/>
        <v>0</v>
      </c>
      <c r="Z13" s="33" t="str">
        <f t="shared" si="7"/>
        <v>T8</v>
      </c>
      <c r="AA13" s="35">
        <f t="shared" si="17"/>
        <v>2.5</v>
      </c>
      <c r="AB13" s="35">
        <f t="shared" si="18"/>
        <v>2</v>
      </c>
      <c r="AC13" s="35">
        <f t="shared" si="19"/>
        <v>1.5</v>
      </c>
      <c r="AD13" s="35">
        <f t="shared" si="20"/>
        <v>1.2</v>
      </c>
      <c r="AE13" s="35">
        <f t="shared" si="21"/>
        <v>1</v>
      </c>
      <c r="AF13" s="35">
        <f t="shared" si="22"/>
        <v>0.8571428571428571</v>
      </c>
      <c r="AG13" s="35">
        <f t="shared" si="23"/>
        <v>0.75</v>
      </c>
      <c r="AH13" s="35">
        <f t="shared" si="24"/>
        <v>0.66666666666666663</v>
      </c>
    </row>
    <row r="14" spans="1:34" s="34" customFormat="1" ht="18" customHeight="1">
      <c r="A14" s="24" t="s">
        <v>2</v>
      </c>
      <c r="B14" s="25">
        <v>16</v>
      </c>
      <c r="C14" s="25" t="s">
        <v>201</v>
      </c>
      <c r="D14" s="25" t="s">
        <v>325</v>
      </c>
      <c r="E14" s="25">
        <v>9</v>
      </c>
      <c r="F14" s="171">
        <f t="shared" si="4"/>
        <v>2</v>
      </c>
      <c r="G14" s="28">
        <f t="shared" si="5"/>
        <v>420000</v>
      </c>
      <c r="H14" s="28">
        <f t="shared" si="8"/>
        <v>210000</v>
      </c>
      <c r="I14" s="29">
        <f t="shared" si="6"/>
        <v>630000</v>
      </c>
      <c r="J14" s="30"/>
      <c r="K14" s="31">
        <v>0.03</v>
      </c>
      <c r="L14" s="32">
        <f t="shared" si="0"/>
        <v>210000</v>
      </c>
      <c r="M14" s="33">
        <v>2</v>
      </c>
      <c r="N14" s="33">
        <f t="shared" si="25"/>
        <v>2</v>
      </c>
      <c r="O14" s="33">
        <f t="shared" si="2"/>
        <v>210000</v>
      </c>
      <c r="P14" s="8" t="s">
        <v>104</v>
      </c>
      <c r="Q14" s="9">
        <f t="shared" si="9"/>
        <v>175000</v>
      </c>
      <c r="R14" s="9">
        <f t="shared" si="10"/>
        <v>140000</v>
      </c>
      <c r="S14" s="9">
        <f t="shared" si="11"/>
        <v>122500</v>
      </c>
      <c r="T14" s="9">
        <f t="shared" si="12"/>
        <v>112000</v>
      </c>
      <c r="U14" s="9">
        <f t="shared" si="13"/>
        <v>105000</v>
      </c>
      <c r="V14" s="9">
        <f t="shared" si="14"/>
        <v>100000</v>
      </c>
      <c r="W14" s="9">
        <f t="shared" si="15"/>
        <v>96250</v>
      </c>
      <c r="X14" s="9">
        <f t="shared" si="16"/>
        <v>93333.333333333328</v>
      </c>
      <c r="Y14" s="33">
        <f t="shared" si="3"/>
        <v>0</v>
      </c>
      <c r="Z14" s="33" t="str">
        <f t="shared" si="7"/>
        <v>T9</v>
      </c>
      <c r="AA14" s="35">
        <f t="shared" si="17"/>
        <v>1.5</v>
      </c>
      <c r="AB14" s="35">
        <f t="shared" si="18"/>
        <v>1</v>
      </c>
      <c r="AC14" s="35">
        <f t="shared" si="19"/>
        <v>0.75</v>
      </c>
      <c r="AD14" s="35">
        <f t="shared" si="20"/>
        <v>0.6</v>
      </c>
      <c r="AE14" s="35">
        <f t="shared" si="21"/>
        <v>0.5</v>
      </c>
      <c r="AF14" s="35">
        <f t="shared" si="22"/>
        <v>0.42857142857142855</v>
      </c>
      <c r="AG14" s="35">
        <f t="shared" si="23"/>
        <v>0.375</v>
      </c>
      <c r="AH14" s="35">
        <f t="shared" si="24"/>
        <v>0.33333333333333331</v>
      </c>
    </row>
    <row r="15" spans="1:34" s="34" customFormat="1" ht="18" customHeight="1">
      <c r="A15" s="24" t="s">
        <v>42</v>
      </c>
      <c r="B15" s="25">
        <v>14</v>
      </c>
      <c r="C15" s="25" t="s">
        <v>201</v>
      </c>
      <c r="D15" s="25">
        <v>0</v>
      </c>
      <c r="E15" s="25">
        <v>10</v>
      </c>
      <c r="F15" s="171">
        <f t="shared" si="4"/>
        <v>1</v>
      </c>
      <c r="G15" s="28">
        <f t="shared" si="5"/>
        <v>0</v>
      </c>
      <c r="H15" s="28">
        <f t="shared" si="8"/>
        <v>140000</v>
      </c>
      <c r="I15" s="29">
        <f t="shared" si="6"/>
        <v>140000</v>
      </c>
      <c r="J15" s="30"/>
      <c r="K15" s="31">
        <v>0.02</v>
      </c>
      <c r="L15" s="32">
        <f t="shared" si="0"/>
        <v>140000</v>
      </c>
      <c r="M15" s="33">
        <v>1</v>
      </c>
      <c r="N15" s="33">
        <f t="shared" si="25"/>
        <v>1</v>
      </c>
      <c r="O15" s="33">
        <f t="shared" si="2"/>
        <v>140000</v>
      </c>
      <c r="P15" s="8" t="s">
        <v>105</v>
      </c>
      <c r="Q15" s="9">
        <f t="shared" si="9"/>
        <v>105000</v>
      </c>
      <c r="R15" s="9">
        <f t="shared" si="10"/>
        <v>93333.333333333328</v>
      </c>
      <c r="S15" s="9">
        <f t="shared" si="11"/>
        <v>87500</v>
      </c>
      <c r="T15" s="9">
        <f t="shared" si="12"/>
        <v>84000</v>
      </c>
      <c r="U15" s="9">
        <f t="shared" si="13"/>
        <v>81666.666666666672</v>
      </c>
      <c r="V15" s="9">
        <f t="shared" si="14"/>
        <v>80000</v>
      </c>
      <c r="W15" s="9">
        <f t="shared" si="15"/>
        <v>78750</v>
      </c>
      <c r="X15" s="9">
        <f t="shared" si="16"/>
        <v>77777.777777777781</v>
      </c>
      <c r="Y15" s="33">
        <f t="shared" si="3"/>
        <v>0</v>
      </c>
      <c r="Z15" s="33" t="str">
        <f t="shared" si="7"/>
        <v>T10</v>
      </c>
      <c r="AA15" s="35">
        <f t="shared" si="17"/>
        <v>0.5</v>
      </c>
      <c r="AB15" s="35">
        <f t="shared" si="18"/>
        <v>0.33333333333333331</v>
      </c>
      <c r="AC15" s="35">
        <f t="shared" si="19"/>
        <v>0.25</v>
      </c>
      <c r="AD15" s="35">
        <f t="shared" si="20"/>
        <v>0.2</v>
      </c>
      <c r="AE15" s="35">
        <f t="shared" si="21"/>
        <v>0.16666666666666666</v>
      </c>
      <c r="AF15" s="35">
        <f t="shared" si="22"/>
        <v>0.14285714285714285</v>
      </c>
      <c r="AG15" s="35">
        <f t="shared" si="23"/>
        <v>0.125</v>
      </c>
      <c r="AH15" s="35">
        <f t="shared" si="24"/>
        <v>0.1111111111111111</v>
      </c>
    </row>
    <row r="16" spans="1:34" s="34" customFormat="1" ht="18" customHeight="1">
      <c r="A16" s="24" t="s">
        <v>16</v>
      </c>
      <c r="B16" s="25">
        <v>13</v>
      </c>
      <c r="C16" s="25" t="s">
        <v>201</v>
      </c>
      <c r="D16" s="25">
        <v>0</v>
      </c>
      <c r="E16" s="25">
        <v>11</v>
      </c>
      <c r="F16" s="171">
        <f t="shared" si="4"/>
        <v>0</v>
      </c>
      <c r="G16" s="28">
        <f t="shared" si="5"/>
        <v>0</v>
      </c>
      <c r="H16" s="28">
        <f t="shared" si="8"/>
        <v>70000</v>
      </c>
      <c r="I16" s="29">
        <f t="shared" si="6"/>
        <v>70000</v>
      </c>
      <c r="J16" s="30"/>
      <c r="K16" s="31">
        <v>0.01</v>
      </c>
      <c r="L16" s="32">
        <f t="shared" si="0"/>
        <v>70000</v>
      </c>
      <c r="M16" s="33">
        <v>0</v>
      </c>
      <c r="N16" s="33">
        <f t="shared" si="25"/>
        <v>0</v>
      </c>
      <c r="O16" s="33">
        <f t="shared" si="2"/>
        <v>70000</v>
      </c>
      <c r="P16" s="8" t="s">
        <v>106</v>
      </c>
      <c r="Q16" s="9">
        <f t="shared" si="9"/>
        <v>70000</v>
      </c>
      <c r="R16" s="9">
        <f t="shared" si="10"/>
        <v>70000</v>
      </c>
      <c r="S16" s="9">
        <f t="shared" si="11"/>
        <v>70000</v>
      </c>
      <c r="T16" s="9">
        <f t="shared" si="12"/>
        <v>70000</v>
      </c>
      <c r="U16" s="9">
        <f t="shared" si="13"/>
        <v>70000</v>
      </c>
      <c r="V16" s="9">
        <f t="shared" si="14"/>
        <v>70000</v>
      </c>
      <c r="W16" s="9">
        <f t="shared" si="15"/>
        <v>70000</v>
      </c>
      <c r="X16" s="9">
        <f t="shared" si="16"/>
        <v>70000</v>
      </c>
      <c r="Y16" s="33">
        <f t="shared" si="3"/>
        <v>0</v>
      </c>
      <c r="Z16" s="33" t="str">
        <f t="shared" si="7"/>
        <v>T11</v>
      </c>
      <c r="AA16" s="35">
        <f t="shared" si="17"/>
        <v>0</v>
      </c>
      <c r="AB16" s="35">
        <f t="shared" si="18"/>
        <v>0</v>
      </c>
      <c r="AC16" s="35">
        <f t="shared" si="19"/>
        <v>0</v>
      </c>
      <c r="AD16" s="35">
        <f t="shared" si="20"/>
        <v>0</v>
      </c>
      <c r="AE16" s="35">
        <f t="shared" si="21"/>
        <v>0</v>
      </c>
      <c r="AF16" s="35">
        <f t="shared" si="22"/>
        <v>0</v>
      </c>
      <c r="AG16" s="35">
        <f t="shared" si="23"/>
        <v>0</v>
      </c>
      <c r="AH16" s="35">
        <f t="shared" si="24"/>
        <v>0</v>
      </c>
    </row>
    <row r="17" spans="1:34" s="34" customFormat="1" ht="18" customHeight="1">
      <c r="A17" s="24" t="s">
        <v>12</v>
      </c>
      <c r="B17" s="25">
        <v>12</v>
      </c>
      <c r="C17" s="25" t="s">
        <v>201</v>
      </c>
      <c r="D17" s="25">
        <v>0</v>
      </c>
      <c r="E17" s="25">
        <v>12</v>
      </c>
      <c r="F17" s="171">
        <f t="shared" si="4"/>
        <v>0</v>
      </c>
      <c r="G17" s="28">
        <f t="shared" si="5"/>
        <v>0</v>
      </c>
      <c r="H17" s="28">
        <f t="shared" si="8"/>
        <v>70000</v>
      </c>
      <c r="I17" s="29">
        <f t="shared" si="6"/>
        <v>70000</v>
      </c>
      <c r="J17" s="30"/>
      <c r="K17" s="31">
        <v>0.01</v>
      </c>
      <c r="L17" s="32">
        <f t="shared" si="0"/>
        <v>70000</v>
      </c>
      <c r="M17" s="33">
        <v>0</v>
      </c>
      <c r="N17" s="33">
        <f t="shared" si="25"/>
        <v>0</v>
      </c>
      <c r="O17" s="33">
        <f t="shared" si="2"/>
        <v>70000</v>
      </c>
      <c r="P17" s="8" t="s">
        <v>107</v>
      </c>
      <c r="Q17" s="9">
        <f t="shared" si="9"/>
        <v>70000</v>
      </c>
      <c r="R17" s="9">
        <f t="shared" si="10"/>
        <v>70000</v>
      </c>
      <c r="S17" s="9">
        <f t="shared" si="11"/>
        <v>70000</v>
      </c>
      <c r="T17" s="9">
        <f t="shared" si="12"/>
        <v>70000</v>
      </c>
      <c r="U17" s="9">
        <f t="shared" si="13"/>
        <v>70000</v>
      </c>
      <c r="V17" s="9">
        <f t="shared" si="14"/>
        <v>70000</v>
      </c>
      <c r="W17" s="9">
        <f t="shared" si="15"/>
        <v>70000</v>
      </c>
      <c r="X17" s="9">
        <f t="shared" si="16"/>
        <v>70000</v>
      </c>
      <c r="Y17" s="33">
        <f t="shared" si="3"/>
        <v>0</v>
      </c>
      <c r="Z17" s="33" t="str">
        <f t="shared" si="7"/>
        <v>T12</v>
      </c>
      <c r="AA17" s="35">
        <f t="shared" si="17"/>
        <v>0</v>
      </c>
      <c r="AB17" s="35">
        <f t="shared" si="18"/>
        <v>0</v>
      </c>
      <c r="AC17" s="35">
        <f t="shared" si="19"/>
        <v>0</v>
      </c>
      <c r="AD17" s="35">
        <f t="shared" si="20"/>
        <v>0</v>
      </c>
      <c r="AE17" s="35">
        <f t="shared" si="21"/>
        <v>0</v>
      </c>
      <c r="AF17" s="35">
        <f t="shared" si="22"/>
        <v>0</v>
      </c>
      <c r="AG17" s="35">
        <f t="shared" si="23"/>
        <v>0</v>
      </c>
      <c r="AH17" s="35">
        <f t="shared" si="24"/>
        <v>0</v>
      </c>
    </row>
    <row r="18" spans="1:34" s="34" customFormat="1" ht="18" customHeight="1">
      <c r="A18" s="24"/>
      <c r="B18" s="25"/>
      <c r="C18" s="25"/>
      <c r="D18" s="25"/>
      <c r="E18" s="25"/>
      <c r="F18" s="171">
        <f t="shared" si="4"/>
        <v>0</v>
      </c>
      <c r="G18" s="28">
        <f t="shared" si="5"/>
        <v>0</v>
      </c>
      <c r="H18" s="28">
        <f t="shared" si="8"/>
        <v>0</v>
      </c>
      <c r="I18" s="29">
        <f t="shared" si="6"/>
        <v>0</v>
      </c>
      <c r="J18" s="30"/>
      <c r="K18" s="31">
        <v>0.01</v>
      </c>
      <c r="L18" s="32">
        <f t="shared" si="0"/>
        <v>70000</v>
      </c>
      <c r="M18" s="33">
        <v>0</v>
      </c>
      <c r="N18" s="33">
        <f t="shared" si="25"/>
        <v>0</v>
      </c>
      <c r="O18" s="33">
        <f t="shared" si="2"/>
        <v>0</v>
      </c>
      <c r="P18" s="8" t="s">
        <v>108</v>
      </c>
      <c r="Q18" s="9">
        <f t="shared" si="9"/>
        <v>70000</v>
      </c>
      <c r="R18" s="9">
        <f t="shared" si="10"/>
        <v>70000</v>
      </c>
      <c r="S18" s="9">
        <f t="shared" si="11"/>
        <v>70000</v>
      </c>
      <c r="T18" s="9">
        <f t="shared" si="12"/>
        <v>70000</v>
      </c>
      <c r="U18" s="9">
        <f t="shared" si="13"/>
        <v>70000</v>
      </c>
      <c r="V18" s="9">
        <f t="shared" si="14"/>
        <v>70000</v>
      </c>
      <c r="W18" s="9">
        <f t="shared" si="15"/>
        <v>70000</v>
      </c>
      <c r="X18" s="9">
        <f t="shared" si="16"/>
        <v>70000</v>
      </c>
      <c r="Y18" s="33">
        <f t="shared" si="3"/>
        <v>0</v>
      </c>
      <c r="Z18" s="33" t="str">
        <f t="shared" si="7"/>
        <v>T13</v>
      </c>
      <c r="AA18" s="35">
        <f t="shared" si="17"/>
        <v>0</v>
      </c>
      <c r="AB18" s="35">
        <f t="shared" si="18"/>
        <v>0</v>
      </c>
      <c r="AC18" s="35">
        <f t="shared" si="19"/>
        <v>0</v>
      </c>
      <c r="AD18" s="35">
        <f t="shared" si="20"/>
        <v>0</v>
      </c>
      <c r="AE18" s="35">
        <f t="shared" si="21"/>
        <v>0</v>
      </c>
      <c r="AF18" s="35">
        <f t="shared" si="22"/>
        <v>0</v>
      </c>
      <c r="AG18" s="35">
        <f t="shared" si="23"/>
        <v>0</v>
      </c>
      <c r="AH18" s="35">
        <f t="shared" si="24"/>
        <v>0</v>
      </c>
    </row>
    <row r="19" spans="1:34" s="34" customFormat="1" ht="18" customHeight="1">
      <c r="A19" s="24"/>
      <c r="B19" s="25"/>
      <c r="C19" s="25"/>
      <c r="D19" s="25"/>
      <c r="E19" s="25"/>
      <c r="F19" s="171">
        <f t="shared" si="4"/>
        <v>0</v>
      </c>
      <c r="G19" s="28">
        <f t="shared" si="5"/>
        <v>0</v>
      </c>
      <c r="H19" s="28">
        <f t="shared" si="8"/>
        <v>0</v>
      </c>
      <c r="I19" s="29">
        <f t="shared" si="6"/>
        <v>0</v>
      </c>
      <c r="J19" s="30"/>
      <c r="K19" s="31">
        <v>0.01</v>
      </c>
      <c r="L19" s="32">
        <f t="shared" si="0"/>
        <v>70000</v>
      </c>
      <c r="M19" s="33">
        <v>0</v>
      </c>
      <c r="N19" s="33">
        <f t="shared" si="25"/>
        <v>0</v>
      </c>
      <c r="O19" s="33">
        <f t="shared" si="2"/>
        <v>0</v>
      </c>
      <c r="P19" s="8" t="s">
        <v>109</v>
      </c>
      <c r="Q19" s="9">
        <f t="shared" si="9"/>
        <v>70000</v>
      </c>
      <c r="R19" s="9">
        <f t="shared" si="10"/>
        <v>70000</v>
      </c>
      <c r="S19" s="9">
        <f t="shared" si="11"/>
        <v>70000</v>
      </c>
      <c r="T19" s="9">
        <f t="shared" si="12"/>
        <v>70000</v>
      </c>
      <c r="U19" s="9">
        <f t="shared" si="13"/>
        <v>70000</v>
      </c>
      <c r="V19" s="9">
        <f t="shared" si="14"/>
        <v>70000</v>
      </c>
      <c r="W19" s="9">
        <f t="shared" si="15"/>
        <v>70000</v>
      </c>
      <c r="X19" s="9">
        <f t="shared" si="16"/>
        <v>70000</v>
      </c>
      <c r="Y19" s="33">
        <f t="shared" si="3"/>
        <v>0</v>
      </c>
      <c r="Z19" s="33" t="str">
        <f t="shared" si="7"/>
        <v>T14</v>
      </c>
      <c r="AA19" s="35">
        <f t="shared" si="17"/>
        <v>0</v>
      </c>
      <c r="AB19" s="35">
        <f t="shared" si="18"/>
        <v>0</v>
      </c>
      <c r="AC19" s="35">
        <f t="shared" si="19"/>
        <v>0</v>
      </c>
      <c r="AD19" s="35">
        <f t="shared" si="20"/>
        <v>0</v>
      </c>
      <c r="AE19" s="35">
        <f t="shared" si="21"/>
        <v>0</v>
      </c>
      <c r="AF19" s="35">
        <f t="shared" si="22"/>
        <v>0</v>
      </c>
      <c r="AG19" s="35">
        <f t="shared" si="23"/>
        <v>0</v>
      </c>
      <c r="AH19" s="35">
        <f t="shared" si="24"/>
        <v>0</v>
      </c>
    </row>
    <row r="20" spans="1:34" s="34" customFormat="1" ht="18" customHeight="1">
      <c r="A20" s="24"/>
      <c r="B20" s="25"/>
      <c r="C20" s="25"/>
      <c r="D20" s="25"/>
      <c r="E20" s="25"/>
      <c r="F20" s="171">
        <f t="shared" si="4"/>
        <v>0</v>
      </c>
      <c r="G20" s="28">
        <f t="shared" si="5"/>
        <v>0</v>
      </c>
      <c r="H20" s="28">
        <f t="shared" si="8"/>
        <v>0</v>
      </c>
      <c r="I20" s="29">
        <f t="shared" si="6"/>
        <v>0</v>
      </c>
      <c r="J20" s="30"/>
      <c r="K20" s="31">
        <v>0.01</v>
      </c>
      <c r="L20" s="32">
        <f t="shared" si="0"/>
        <v>70000</v>
      </c>
      <c r="M20" s="33">
        <v>0</v>
      </c>
      <c r="N20" s="33">
        <f t="shared" si="25"/>
        <v>0</v>
      </c>
      <c r="O20" s="33">
        <f t="shared" si="2"/>
        <v>0</v>
      </c>
      <c r="P20" s="8" t="s">
        <v>110</v>
      </c>
      <c r="Q20" s="9">
        <f t="shared" si="9"/>
        <v>70000</v>
      </c>
      <c r="R20" s="9">
        <f t="shared" si="10"/>
        <v>70000</v>
      </c>
      <c r="S20" s="9">
        <f t="shared" si="11"/>
        <v>70000</v>
      </c>
      <c r="T20" s="9">
        <f t="shared" si="12"/>
        <v>70000</v>
      </c>
      <c r="U20" s="9">
        <f t="shared" si="13"/>
        <v>70000</v>
      </c>
      <c r="V20" s="9">
        <f t="shared" si="14"/>
        <v>70000</v>
      </c>
      <c r="W20" s="9">
        <f t="shared" si="15"/>
        <v>70000</v>
      </c>
      <c r="X20" s="9">
        <f t="shared" si="16"/>
        <v>70000</v>
      </c>
      <c r="Y20" s="33">
        <f t="shared" si="3"/>
        <v>0</v>
      </c>
      <c r="Z20" s="33" t="str">
        <f t="shared" si="7"/>
        <v>T15</v>
      </c>
      <c r="AA20" s="35">
        <f t="shared" si="17"/>
        <v>0</v>
      </c>
      <c r="AB20" s="35">
        <f t="shared" si="18"/>
        <v>0</v>
      </c>
      <c r="AC20" s="35">
        <f t="shared" si="19"/>
        <v>0</v>
      </c>
      <c r="AD20" s="35">
        <f t="shared" si="20"/>
        <v>0</v>
      </c>
      <c r="AE20" s="35">
        <f t="shared" si="21"/>
        <v>0</v>
      </c>
      <c r="AF20" s="35">
        <f t="shared" si="22"/>
        <v>0</v>
      </c>
      <c r="AG20" s="35">
        <f t="shared" si="23"/>
        <v>0</v>
      </c>
      <c r="AH20" s="35">
        <f t="shared" si="24"/>
        <v>0</v>
      </c>
    </row>
    <row r="21" spans="1:34" s="34" customFormat="1" ht="18" customHeight="1">
      <c r="A21" s="24"/>
      <c r="B21" s="25"/>
      <c r="C21" s="25"/>
      <c r="D21" s="25"/>
      <c r="E21" s="25"/>
      <c r="F21" s="171">
        <f t="shared" si="4"/>
        <v>0</v>
      </c>
      <c r="G21" s="28">
        <f t="shared" si="5"/>
        <v>0</v>
      </c>
      <c r="H21" s="28">
        <f t="shared" si="8"/>
        <v>0</v>
      </c>
      <c r="I21" s="29">
        <f t="shared" si="6"/>
        <v>0</v>
      </c>
      <c r="J21" s="30"/>
      <c r="K21" s="31">
        <v>0.01</v>
      </c>
      <c r="L21" s="32">
        <f t="shared" si="0"/>
        <v>70000</v>
      </c>
      <c r="M21" s="33">
        <v>0</v>
      </c>
      <c r="N21" s="33">
        <f t="shared" si="25"/>
        <v>0</v>
      </c>
      <c r="O21" s="33">
        <f t="shared" si="2"/>
        <v>0</v>
      </c>
      <c r="P21" s="8" t="s">
        <v>111</v>
      </c>
      <c r="Q21" s="9">
        <f t="shared" si="9"/>
        <v>70000</v>
      </c>
      <c r="R21" s="9">
        <f t="shared" si="10"/>
        <v>70000</v>
      </c>
      <c r="S21" s="9">
        <f t="shared" si="11"/>
        <v>70000</v>
      </c>
      <c r="T21" s="9">
        <f t="shared" si="12"/>
        <v>70000</v>
      </c>
      <c r="U21" s="9">
        <f t="shared" si="13"/>
        <v>70000</v>
      </c>
      <c r="V21" s="9">
        <f t="shared" si="14"/>
        <v>70000</v>
      </c>
      <c r="W21" s="9">
        <f t="shared" si="15"/>
        <v>70000</v>
      </c>
      <c r="X21" s="9">
        <f t="shared" si="16"/>
        <v>70000</v>
      </c>
      <c r="Y21" s="33">
        <f t="shared" si="3"/>
        <v>0</v>
      </c>
      <c r="Z21" s="33" t="str">
        <f t="shared" si="7"/>
        <v>T16</v>
      </c>
      <c r="AA21" s="35">
        <f t="shared" si="17"/>
        <v>0</v>
      </c>
      <c r="AB21" s="35">
        <f t="shared" si="18"/>
        <v>0</v>
      </c>
      <c r="AC21" s="35">
        <f t="shared" si="19"/>
        <v>0</v>
      </c>
      <c r="AD21" s="35">
        <f t="shared" si="20"/>
        <v>0</v>
      </c>
      <c r="AE21" s="35">
        <f t="shared" si="21"/>
        <v>0</v>
      </c>
      <c r="AF21" s="35">
        <f t="shared" si="22"/>
        <v>0</v>
      </c>
      <c r="AG21" s="35">
        <f t="shared" si="23"/>
        <v>0</v>
      </c>
      <c r="AH21" s="35">
        <f t="shared" si="24"/>
        <v>0</v>
      </c>
    </row>
    <row r="22" spans="1:34" s="8" customFormat="1" ht="18" customHeight="1">
      <c r="A22" s="24"/>
      <c r="B22" s="25"/>
      <c r="C22" s="25"/>
      <c r="D22" s="25"/>
      <c r="E22" s="25"/>
      <c r="F22" s="171">
        <f t="shared" si="4"/>
        <v>0</v>
      </c>
      <c r="G22" s="28">
        <f t="shared" si="5"/>
        <v>0</v>
      </c>
      <c r="H22" s="28">
        <f t="shared" si="8"/>
        <v>0</v>
      </c>
      <c r="I22" s="29">
        <f t="shared" si="6"/>
        <v>0</v>
      </c>
      <c r="J22" s="30"/>
      <c r="K22" s="31">
        <v>0.01</v>
      </c>
      <c r="L22" s="32">
        <f t="shared" si="0"/>
        <v>70000</v>
      </c>
      <c r="M22" s="33">
        <v>0</v>
      </c>
      <c r="N22" s="33">
        <f t="shared" si="25"/>
        <v>0</v>
      </c>
      <c r="O22" s="33">
        <f t="shared" si="2"/>
        <v>0</v>
      </c>
      <c r="P22" s="8" t="s">
        <v>112</v>
      </c>
      <c r="Q22" s="9">
        <f t="shared" si="9"/>
        <v>70000</v>
      </c>
      <c r="R22" s="9">
        <f t="shared" si="10"/>
        <v>70000</v>
      </c>
      <c r="S22" s="9">
        <f t="shared" si="11"/>
        <v>70000</v>
      </c>
      <c r="T22" s="9">
        <f t="shared" si="12"/>
        <v>70000</v>
      </c>
      <c r="U22" s="9">
        <f t="shared" si="13"/>
        <v>70000</v>
      </c>
      <c r="V22" s="9">
        <f t="shared" si="14"/>
        <v>70000</v>
      </c>
      <c r="W22" s="9">
        <f t="shared" si="15"/>
        <v>70000</v>
      </c>
      <c r="X22" s="9">
        <f t="shared" si="16"/>
        <v>62222.222222222219</v>
      </c>
      <c r="Y22" s="33">
        <f t="shared" si="3"/>
        <v>0</v>
      </c>
      <c r="Z22" s="33" t="str">
        <f t="shared" si="7"/>
        <v>T17</v>
      </c>
      <c r="AA22" s="35">
        <f t="shared" si="17"/>
        <v>0</v>
      </c>
      <c r="AB22" s="35">
        <f t="shared" si="18"/>
        <v>0</v>
      </c>
      <c r="AC22" s="35">
        <f t="shared" si="19"/>
        <v>0</v>
      </c>
      <c r="AD22" s="35">
        <f t="shared" si="20"/>
        <v>0</v>
      </c>
      <c r="AE22" s="35">
        <f t="shared" si="21"/>
        <v>0</v>
      </c>
      <c r="AF22" s="35">
        <f t="shared" si="22"/>
        <v>0</v>
      </c>
      <c r="AG22" s="35">
        <f t="shared" si="23"/>
        <v>0</v>
      </c>
      <c r="AH22" s="35">
        <f t="shared" si="24"/>
        <v>0</v>
      </c>
    </row>
    <row r="23" spans="1:34" s="8" customFormat="1" ht="18" customHeight="1">
      <c r="A23" s="24"/>
      <c r="B23" s="25"/>
      <c r="C23" s="25"/>
      <c r="D23" s="25"/>
      <c r="E23" s="25"/>
      <c r="F23" s="171">
        <f t="shared" si="4"/>
        <v>0</v>
      </c>
      <c r="G23" s="28">
        <f t="shared" si="5"/>
        <v>0</v>
      </c>
      <c r="H23" s="28">
        <f t="shared" si="8"/>
        <v>0</v>
      </c>
      <c r="I23" s="29">
        <f t="shared" si="6"/>
        <v>0</v>
      </c>
      <c r="J23" s="30"/>
      <c r="K23" s="31">
        <v>0.01</v>
      </c>
      <c r="L23" s="32">
        <f t="shared" si="0"/>
        <v>70000</v>
      </c>
      <c r="M23" s="33">
        <v>0</v>
      </c>
      <c r="N23" s="33">
        <f t="shared" si="25"/>
        <v>0</v>
      </c>
      <c r="O23" s="33">
        <f t="shared" si="2"/>
        <v>0</v>
      </c>
      <c r="P23" s="8" t="s">
        <v>113</v>
      </c>
      <c r="Q23" s="9">
        <f t="shared" si="9"/>
        <v>70000</v>
      </c>
      <c r="R23" s="9">
        <f t="shared" si="10"/>
        <v>70000</v>
      </c>
      <c r="S23" s="9">
        <f t="shared" si="11"/>
        <v>70000</v>
      </c>
      <c r="T23" s="9">
        <f t="shared" si="12"/>
        <v>70000</v>
      </c>
      <c r="U23" s="9">
        <f t="shared" si="13"/>
        <v>70000</v>
      </c>
      <c r="V23" s="9">
        <f t="shared" si="14"/>
        <v>70000</v>
      </c>
      <c r="W23" s="9">
        <f t="shared" si="15"/>
        <v>61250</v>
      </c>
      <c r="X23" s="9">
        <f t="shared" si="16"/>
        <v>54444.444444444445</v>
      </c>
      <c r="Y23" s="33">
        <f t="shared" si="3"/>
        <v>0</v>
      </c>
      <c r="Z23" s="33" t="str">
        <f t="shared" si="7"/>
        <v>T18</v>
      </c>
      <c r="AA23" s="35">
        <f t="shared" si="17"/>
        <v>0</v>
      </c>
      <c r="AB23" s="35">
        <f t="shared" si="18"/>
        <v>0</v>
      </c>
      <c r="AC23" s="35">
        <f t="shared" si="19"/>
        <v>0</v>
      </c>
      <c r="AD23" s="35">
        <f t="shared" si="20"/>
        <v>0</v>
      </c>
      <c r="AE23" s="35">
        <f t="shared" si="21"/>
        <v>0</v>
      </c>
      <c r="AF23" s="35">
        <f t="shared" si="22"/>
        <v>0</v>
      </c>
      <c r="AG23" s="35">
        <f t="shared" si="23"/>
        <v>0</v>
      </c>
      <c r="AH23" s="35">
        <f t="shared" si="24"/>
        <v>0</v>
      </c>
    </row>
    <row r="24" spans="1:34" s="8" customFormat="1" ht="18" customHeight="1">
      <c r="A24" s="24"/>
      <c r="B24" s="25"/>
      <c r="C24" s="25"/>
      <c r="D24" s="25"/>
      <c r="E24" s="25" t="s">
        <v>201</v>
      </c>
      <c r="F24" s="171"/>
      <c r="G24" s="28">
        <f t="shared" si="5"/>
        <v>0</v>
      </c>
      <c r="H24" s="28">
        <f t="shared" si="8"/>
        <v>0</v>
      </c>
      <c r="I24" s="29">
        <f t="shared" si="6"/>
        <v>0</v>
      </c>
      <c r="J24" s="30"/>
      <c r="K24" s="31">
        <v>0.01</v>
      </c>
      <c r="L24" s="32">
        <f t="shared" si="0"/>
        <v>70000</v>
      </c>
      <c r="M24" s="33">
        <v>0</v>
      </c>
      <c r="N24" s="33" t="e">
        <f t="shared" si="25"/>
        <v>#N/A</v>
      </c>
      <c r="O24" s="33" t="e">
        <f t="shared" si="2"/>
        <v>#N/A</v>
      </c>
      <c r="P24" s="8" t="s">
        <v>114</v>
      </c>
      <c r="Q24" s="9">
        <f t="shared" si="9"/>
        <v>70000</v>
      </c>
      <c r="R24" s="9">
        <f t="shared" si="10"/>
        <v>70000</v>
      </c>
      <c r="S24" s="9">
        <f t="shared" si="11"/>
        <v>70000</v>
      </c>
      <c r="T24" s="9">
        <f t="shared" si="12"/>
        <v>70000</v>
      </c>
      <c r="U24" s="9">
        <f t="shared" si="13"/>
        <v>70000</v>
      </c>
      <c r="V24" s="9">
        <f t="shared" si="14"/>
        <v>60000</v>
      </c>
      <c r="W24" s="9">
        <f t="shared" si="15"/>
        <v>52500</v>
      </c>
      <c r="X24" s="9">
        <f t="shared" si="16"/>
        <v>46666.666666666664</v>
      </c>
      <c r="Y24" s="33">
        <f t="shared" si="3"/>
        <v>0</v>
      </c>
      <c r="Z24" s="33" t="str">
        <f t="shared" si="7"/>
        <v>T19</v>
      </c>
      <c r="AA24" s="35">
        <f t="shared" si="17"/>
        <v>0</v>
      </c>
      <c r="AB24" s="35">
        <f t="shared" si="18"/>
        <v>0</v>
      </c>
      <c r="AC24" s="35">
        <f t="shared" si="19"/>
        <v>0</v>
      </c>
      <c r="AD24" s="35">
        <f t="shared" si="20"/>
        <v>0</v>
      </c>
      <c r="AE24" s="35">
        <f t="shared" si="21"/>
        <v>0</v>
      </c>
      <c r="AF24" s="35">
        <f t="shared" si="22"/>
        <v>0</v>
      </c>
      <c r="AG24" s="35">
        <f t="shared" si="23"/>
        <v>0</v>
      </c>
      <c r="AH24" s="35">
        <f t="shared" si="24"/>
        <v>0</v>
      </c>
    </row>
    <row r="25" spans="1:34" s="8" customFormat="1" ht="18" customHeight="1">
      <c r="A25" s="24"/>
      <c r="B25" s="25"/>
      <c r="C25" s="25"/>
      <c r="D25" s="25"/>
      <c r="E25" s="25" t="s">
        <v>201</v>
      </c>
      <c r="F25" s="171"/>
      <c r="G25" s="28">
        <f t="shared" si="5"/>
        <v>0</v>
      </c>
      <c r="H25" s="28">
        <f t="shared" si="8"/>
        <v>0</v>
      </c>
      <c r="I25" s="29">
        <f t="shared" si="6"/>
        <v>0</v>
      </c>
      <c r="J25" s="30"/>
      <c r="K25" s="31">
        <v>0.01</v>
      </c>
      <c r="L25" s="32">
        <f t="shared" si="0"/>
        <v>70000</v>
      </c>
      <c r="M25" s="33">
        <v>0</v>
      </c>
      <c r="N25" s="33" t="e">
        <f t="shared" si="25"/>
        <v>#N/A</v>
      </c>
      <c r="O25" s="33" t="e">
        <f t="shared" si="2"/>
        <v>#N/A</v>
      </c>
      <c r="P25" s="8" t="s">
        <v>115</v>
      </c>
      <c r="Q25" s="9">
        <f t="shared" si="9"/>
        <v>70000</v>
      </c>
      <c r="R25" s="9">
        <f t="shared" si="10"/>
        <v>70000</v>
      </c>
      <c r="S25" s="9">
        <f t="shared" si="11"/>
        <v>70000</v>
      </c>
      <c r="T25" s="9">
        <f t="shared" si="12"/>
        <v>70000</v>
      </c>
      <c r="U25" s="9">
        <f t="shared" si="13"/>
        <v>58333.333333333336</v>
      </c>
      <c r="V25" s="9">
        <f t="shared" si="14"/>
        <v>50000</v>
      </c>
      <c r="W25" s="9">
        <f t="shared" si="15"/>
        <v>43750</v>
      </c>
      <c r="X25" s="9">
        <f t="shared" si="16"/>
        <v>38888.888888888891</v>
      </c>
      <c r="Y25" s="33">
        <f t="shared" si="3"/>
        <v>0</v>
      </c>
      <c r="Z25" s="33" t="str">
        <f t="shared" si="7"/>
        <v>T20</v>
      </c>
      <c r="AA25" s="35">
        <f t="shared" si="17"/>
        <v>0</v>
      </c>
      <c r="AB25" s="35">
        <f t="shared" si="18"/>
        <v>0</v>
      </c>
      <c r="AC25" s="35">
        <f t="shared" si="19"/>
        <v>0</v>
      </c>
      <c r="AD25" s="35">
        <f t="shared" si="20"/>
        <v>0</v>
      </c>
      <c r="AE25" s="35">
        <f t="shared" si="21"/>
        <v>0</v>
      </c>
      <c r="AF25" s="35">
        <f t="shared" si="22"/>
        <v>0</v>
      </c>
      <c r="AG25" s="35">
        <f t="shared" si="23"/>
        <v>0</v>
      </c>
      <c r="AH25" s="35">
        <f t="shared" si="24"/>
        <v>0</v>
      </c>
    </row>
    <row r="26" spans="1:34" s="8" customFormat="1" ht="18" customHeight="1">
      <c r="A26" s="24"/>
      <c r="B26" s="25"/>
      <c r="C26" s="25"/>
      <c r="D26" s="25"/>
      <c r="E26" s="25" t="s">
        <v>201</v>
      </c>
      <c r="F26" s="171"/>
      <c r="G26" s="28">
        <f t="shared" si="5"/>
        <v>0</v>
      </c>
      <c r="H26" s="28">
        <f t="shared" si="8"/>
        <v>0</v>
      </c>
      <c r="I26" s="29">
        <f t="shared" si="6"/>
        <v>0</v>
      </c>
      <c r="J26" s="30"/>
      <c r="K26" s="31">
        <v>0.01</v>
      </c>
      <c r="L26" s="32">
        <f t="shared" si="0"/>
        <v>70000</v>
      </c>
      <c r="M26" s="33">
        <v>0</v>
      </c>
      <c r="N26" s="33" t="e">
        <f t="shared" si="25"/>
        <v>#N/A</v>
      </c>
      <c r="O26" s="33" t="e">
        <f>IF(E26=0,0,IF(E26=E25,VLOOKUP(E26,P:X,VLOOKUP(E26,P:Y,10,0),0),IF(P26=E26,VLOOKUP(E26,P:X,VLOOKUP(E26,P:Y,10,0),0),L26)))</f>
        <v>#N/A</v>
      </c>
      <c r="P26" s="8" t="s">
        <v>116</v>
      </c>
      <c r="Q26" s="9">
        <f t="shared" si="9"/>
        <v>70000</v>
      </c>
      <c r="R26" s="9">
        <f t="shared" si="10"/>
        <v>70000</v>
      </c>
      <c r="S26" s="9">
        <f t="shared" si="11"/>
        <v>70000</v>
      </c>
      <c r="T26" s="9">
        <f t="shared" si="12"/>
        <v>56000</v>
      </c>
      <c r="U26" s="9">
        <f t="shared" si="13"/>
        <v>46666.666666666664</v>
      </c>
      <c r="V26" s="9">
        <f t="shared" si="14"/>
        <v>40000</v>
      </c>
      <c r="W26" s="9">
        <f t="shared" si="15"/>
        <v>35000</v>
      </c>
      <c r="X26" s="9">
        <f t="shared" si="16"/>
        <v>31111.111111111109</v>
      </c>
      <c r="Y26" s="33">
        <f t="shared" si="3"/>
        <v>0</v>
      </c>
      <c r="Z26" s="33" t="str">
        <f t="shared" si="7"/>
        <v>T21</v>
      </c>
      <c r="AA26" s="35">
        <f t="shared" si="17"/>
        <v>0</v>
      </c>
      <c r="AB26" s="35">
        <f t="shared" si="18"/>
        <v>0</v>
      </c>
      <c r="AC26" s="35">
        <f t="shared" si="19"/>
        <v>0</v>
      </c>
      <c r="AD26" s="35">
        <f t="shared" si="20"/>
        <v>0</v>
      </c>
      <c r="AE26" s="35">
        <f t="shared" si="21"/>
        <v>0</v>
      </c>
      <c r="AF26" s="35">
        <f t="shared" si="22"/>
        <v>0</v>
      </c>
      <c r="AG26" s="35">
        <f t="shared" si="23"/>
        <v>0</v>
      </c>
      <c r="AH26" s="35">
        <f t="shared" si="24"/>
        <v>0</v>
      </c>
    </row>
    <row r="27" spans="1:34" s="8" customFormat="1" ht="18" customHeight="1">
      <c r="A27" s="24"/>
      <c r="B27" s="25"/>
      <c r="C27" s="25"/>
      <c r="D27" s="25"/>
      <c r="E27" s="25" t="s">
        <v>201</v>
      </c>
      <c r="F27" s="171"/>
      <c r="G27" s="28">
        <f t="shared" si="5"/>
        <v>0</v>
      </c>
      <c r="H27" s="28">
        <f t="shared" si="8"/>
        <v>0</v>
      </c>
      <c r="I27" s="29">
        <f t="shared" si="6"/>
        <v>0</v>
      </c>
      <c r="J27" s="30"/>
      <c r="K27" s="31">
        <v>0.01</v>
      </c>
      <c r="L27" s="32">
        <f t="shared" si="0"/>
        <v>70000</v>
      </c>
      <c r="M27" s="33">
        <v>0</v>
      </c>
      <c r="N27" s="33" t="e">
        <f t="shared" si="25"/>
        <v>#N/A</v>
      </c>
      <c r="O27" s="33" t="e">
        <f t="shared" ref="O27:O29" si="26">IF(E27=0,0,IF(E27=E26,VLOOKUP(E27,P:X,VLOOKUP(E27,P:Y,10,0),0),IF(P27=E27,VLOOKUP(E27,P:X,VLOOKUP(E27,P:Y,10,0),0),L27)))</f>
        <v>#N/A</v>
      </c>
      <c r="P27" s="8" t="s">
        <v>117</v>
      </c>
      <c r="Q27" s="9">
        <f t="shared" si="9"/>
        <v>70000</v>
      </c>
      <c r="R27" s="9">
        <f t="shared" si="10"/>
        <v>70000</v>
      </c>
      <c r="S27" s="9">
        <f t="shared" si="11"/>
        <v>52500</v>
      </c>
      <c r="T27" s="9">
        <f t="shared" si="12"/>
        <v>42000</v>
      </c>
      <c r="U27" s="9">
        <f t="shared" si="13"/>
        <v>35000</v>
      </c>
      <c r="V27" s="9">
        <f t="shared" si="14"/>
        <v>30000</v>
      </c>
      <c r="W27" s="9">
        <f t="shared" si="15"/>
        <v>26250</v>
      </c>
      <c r="X27" s="9">
        <f t="shared" si="16"/>
        <v>23333.333333333332</v>
      </c>
      <c r="Y27" s="33">
        <f t="shared" si="3"/>
        <v>0</v>
      </c>
      <c r="Z27" s="33" t="str">
        <f t="shared" si="7"/>
        <v>T22</v>
      </c>
      <c r="AA27" s="35">
        <f t="shared" si="17"/>
        <v>0</v>
      </c>
      <c r="AB27" s="35">
        <f t="shared" si="18"/>
        <v>0</v>
      </c>
      <c r="AC27" s="35">
        <f t="shared" si="19"/>
        <v>0</v>
      </c>
      <c r="AD27" s="35">
        <f t="shared" si="20"/>
        <v>0</v>
      </c>
      <c r="AE27" s="35">
        <f t="shared" si="21"/>
        <v>0</v>
      </c>
      <c r="AF27" s="35">
        <f t="shared" si="22"/>
        <v>0</v>
      </c>
      <c r="AG27" s="35">
        <f t="shared" si="23"/>
        <v>0</v>
      </c>
      <c r="AH27" s="35">
        <f t="shared" si="24"/>
        <v>0</v>
      </c>
    </row>
    <row r="28" spans="1:34" s="8" customFormat="1" ht="18" customHeight="1">
      <c r="A28" s="24"/>
      <c r="B28" s="25"/>
      <c r="C28" s="25"/>
      <c r="D28" s="25"/>
      <c r="E28" s="25" t="s">
        <v>201</v>
      </c>
      <c r="F28" s="171"/>
      <c r="G28" s="28">
        <f t="shared" si="5"/>
        <v>0</v>
      </c>
      <c r="H28" s="28">
        <f t="shared" si="8"/>
        <v>0</v>
      </c>
      <c r="I28" s="29">
        <f t="shared" si="6"/>
        <v>0</v>
      </c>
      <c r="J28" s="30"/>
      <c r="K28" s="31">
        <v>0.01</v>
      </c>
      <c r="L28" s="32">
        <f t="shared" si="0"/>
        <v>70000</v>
      </c>
      <c r="M28" s="33">
        <v>0</v>
      </c>
      <c r="N28" s="33" t="e">
        <f t="shared" si="25"/>
        <v>#N/A</v>
      </c>
      <c r="O28" s="33" t="e">
        <f t="shared" si="26"/>
        <v>#N/A</v>
      </c>
      <c r="P28" s="8" t="s">
        <v>118</v>
      </c>
      <c r="Q28" s="9">
        <f t="shared" si="9"/>
        <v>70000</v>
      </c>
      <c r="R28" s="9">
        <f t="shared" si="10"/>
        <v>46666.666666666664</v>
      </c>
      <c r="S28" s="9">
        <f t="shared" si="11"/>
        <v>35000</v>
      </c>
      <c r="T28" s="9">
        <f t="shared" si="12"/>
        <v>28000</v>
      </c>
      <c r="U28" s="9">
        <f t="shared" si="13"/>
        <v>23333.333333333332</v>
      </c>
      <c r="V28" s="9">
        <f t="shared" si="14"/>
        <v>20000</v>
      </c>
      <c r="W28" s="9">
        <f t="shared" si="15"/>
        <v>17500</v>
      </c>
      <c r="X28" s="9">
        <f t="shared" si="16"/>
        <v>15555.555555555555</v>
      </c>
      <c r="Y28" s="33">
        <f t="shared" si="3"/>
        <v>0</v>
      </c>
      <c r="Z28" s="33" t="str">
        <f t="shared" si="7"/>
        <v>T23</v>
      </c>
      <c r="AA28" s="35">
        <f t="shared" si="17"/>
        <v>0</v>
      </c>
      <c r="AB28" s="35">
        <f t="shared" si="18"/>
        <v>0</v>
      </c>
      <c r="AC28" s="35">
        <f t="shared" si="19"/>
        <v>0</v>
      </c>
      <c r="AD28" s="35">
        <f t="shared" si="20"/>
        <v>0</v>
      </c>
      <c r="AE28" s="35">
        <f t="shared" si="21"/>
        <v>0</v>
      </c>
      <c r="AF28" s="35">
        <f t="shared" si="22"/>
        <v>0</v>
      </c>
      <c r="AG28" s="35">
        <f t="shared" si="23"/>
        <v>0</v>
      </c>
      <c r="AH28" s="35">
        <f t="shared" si="24"/>
        <v>0</v>
      </c>
    </row>
    <row r="29" spans="1:34" s="8" customFormat="1" ht="18" customHeight="1">
      <c r="A29" s="24"/>
      <c r="B29" s="25"/>
      <c r="C29" s="25"/>
      <c r="D29" s="25"/>
      <c r="E29" s="25" t="s">
        <v>201</v>
      </c>
      <c r="F29" s="171"/>
      <c r="G29" s="28">
        <f t="shared" si="5"/>
        <v>0</v>
      </c>
      <c r="H29" s="28">
        <f t="shared" si="8"/>
        <v>0</v>
      </c>
      <c r="I29" s="29">
        <f t="shared" si="6"/>
        <v>0</v>
      </c>
      <c r="J29" s="30"/>
      <c r="K29" s="31">
        <v>0.01</v>
      </c>
      <c r="L29" s="32">
        <f t="shared" si="0"/>
        <v>70000</v>
      </c>
      <c r="M29" s="33">
        <v>0</v>
      </c>
      <c r="N29" s="33" t="e">
        <f t="shared" si="25"/>
        <v>#N/A</v>
      </c>
      <c r="O29" s="33" t="e">
        <f t="shared" si="26"/>
        <v>#N/A</v>
      </c>
      <c r="P29" s="8" t="s">
        <v>119</v>
      </c>
      <c r="Q29" s="9">
        <f t="shared" si="9"/>
        <v>35000</v>
      </c>
      <c r="R29" s="9">
        <f t="shared" si="10"/>
        <v>23333.333333333332</v>
      </c>
      <c r="S29" s="9">
        <f t="shared" si="11"/>
        <v>17500</v>
      </c>
      <c r="T29" s="9">
        <f t="shared" si="12"/>
        <v>14000</v>
      </c>
      <c r="U29" s="9">
        <f t="shared" si="13"/>
        <v>11666.666666666666</v>
      </c>
      <c r="V29" s="9">
        <f t="shared" si="14"/>
        <v>10000</v>
      </c>
      <c r="W29" s="9">
        <f t="shared" si="15"/>
        <v>8750</v>
      </c>
      <c r="X29" s="9">
        <f t="shared" si="16"/>
        <v>7777.7777777777774</v>
      </c>
      <c r="Y29" s="33">
        <f t="shared" si="3"/>
        <v>0</v>
      </c>
      <c r="Z29" s="33" t="str">
        <f t="shared" si="7"/>
        <v>T24</v>
      </c>
      <c r="AA29" s="35">
        <f t="shared" si="17"/>
        <v>0</v>
      </c>
      <c r="AB29" s="35">
        <f t="shared" si="18"/>
        <v>0</v>
      </c>
      <c r="AC29" s="35">
        <f t="shared" si="19"/>
        <v>0</v>
      </c>
      <c r="AD29" s="35">
        <f t="shared" si="20"/>
        <v>0</v>
      </c>
      <c r="AE29" s="35">
        <f t="shared" si="21"/>
        <v>0</v>
      </c>
      <c r="AF29" s="35">
        <f t="shared" si="22"/>
        <v>0</v>
      </c>
      <c r="AG29" s="35">
        <f t="shared" si="23"/>
        <v>0</v>
      </c>
      <c r="AH29" s="35">
        <f t="shared" si="24"/>
        <v>0</v>
      </c>
    </row>
    <row r="30" spans="1:34" ht="18" customHeight="1">
      <c r="A30" s="36"/>
      <c r="B30" s="37"/>
      <c r="C30" s="38"/>
      <c r="D30" s="39"/>
      <c r="E30" s="40"/>
      <c r="F30" s="39"/>
      <c r="G30" s="42"/>
      <c r="H30" s="42"/>
      <c r="I30" s="40"/>
      <c r="J30" s="43"/>
      <c r="K30" s="43"/>
      <c r="L30" s="43"/>
      <c r="M30" s="43"/>
      <c r="N30" s="43"/>
      <c r="O30" s="43"/>
      <c r="P30" s="8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4" ht="15">
      <c r="A31" s="36"/>
      <c r="B31" s="45"/>
      <c r="C31" s="46"/>
      <c r="D31" s="46"/>
      <c r="E31" s="46"/>
      <c r="F31" s="173"/>
      <c r="G31" s="48"/>
      <c r="H31" s="48"/>
      <c r="I31" s="36"/>
      <c r="J31" s="36"/>
      <c r="K31" s="36"/>
      <c r="L31" s="36"/>
      <c r="M31" s="36"/>
      <c r="N31" s="36"/>
      <c r="O31" s="36"/>
      <c r="P31" s="36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34" ht="15">
      <c r="A32" s="36"/>
      <c r="B32" s="45"/>
      <c r="C32" s="46"/>
      <c r="D32" s="46"/>
      <c r="E32" s="46"/>
      <c r="F32" s="173"/>
      <c r="G32" s="48"/>
      <c r="H32" s="48"/>
      <c r="I32" s="36"/>
      <c r="J32" s="36"/>
      <c r="K32" s="36"/>
      <c r="L32" s="36"/>
      <c r="M32" s="36"/>
      <c r="N32" s="36"/>
      <c r="O32" s="36"/>
      <c r="P32" s="36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">
      <c r="A33" s="36"/>
      <c r="B33" s="45"/>
      <c r="C33" s="46"/>
      <c r="D33" s="46"/>
      <c r="E33" s="46"/>
      <c r="F33" s="173"/>
      <c r="G33" s="48"/>
      <c r="H33" s="48"/>
      <c r="I33" s="36"/>
      <c r="J33" s="36"/>
      <c r="K33" s="36"/>
      <c r="L33" s="36"/>
      <c r="M33" s="36"/>
      <c r="N33" s="36"/>
      <c r="O33" s="36"/>
      <c r="P33" s="36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">
      <c r="A34" s="36"/>
      <c r="B34" s="45"/>
      <c r="C34" s="37"/>
      <c r="D34" s="39"/>
      <c r="E34" s="40"/>
      <c r="F34" s="39"/>
      <c r="G34" s="42"/>
      <c r="H34" s="42"/>
      <c r="I34" s="40"/>
      <c r="J34" s="43"/>
      <c r="K34" s="43"/>
      <c r="L34" s="43"/>
      <c r="M34" s="43"/>
      <c r="N34" s="43"/>
      <c r="O34" s="43"/>
      <c r="P34" s="8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>
      <c r="B35" s="45"/>
      <c r="P35" s="8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>
      <c r="A36" s="50"/>
      <c r="B36" s="50"/>
      <c r="I36" s="44"/>
      <c r="P36" s="8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>
      <c r="A37" s="50"/>
      <c r="B37" s="50"/>
      <c r="I37" s="44"/>
      <c r="P37" s="8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>
      <c r="A38" s="50"/>
      <c r="B38" s="50"/>
      <c r="I38" s="44"/>
      <c r="P38" s="8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>
      <c r="A39" s="50"/>
      <c r="B39" s="50"/>
      <c r="I39" s="44"/>
      <c r="P39" s="8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>
      <c r="A40" s="50"/>
      <c r="B40" s="50"/>
      <c r="I40" s="44"/>
      <c r="P40" s="8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>
      <c r="A41" s="50"/>
      <c r="B41" s="50"/>
      <c r="I41" s="44"/>
      <c r="P41" s="8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>
      <c r="A42" s="50"/>
      <c r="B42" s="50"/>
      <c r="I42" s="44"/>
      <c r="P42" s="8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>
      <c r="A43" s="50"/>
      <c r="B43" s="50"/>
      <c r="I43" s="44"/>
      <c r="P43" s="8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>
      <c r="A44" s="50"/>
      <c r="B44" s="50"/>
      <c r="I44" s="44"/>
      <c r="P44" s="8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>
      <c r="A45" s="50"/>
      <c r="B45" s="50"/>
      <c r="I45" s="44"/>
      <c r="P45" s="8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>
      <c r="A46" s="50"/>
      <c r="B46" s="50"/>
      <c r="I46" s="44"/>
      <c r="P46" s="8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>
      <c r="A47" s="50"/>
      <c r="B47" s="50"/>
      <c r="I47" s="44"/>
      <c r="P47" s="8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>
      <c r="A48" s="50"/>
      <c r="B48" s="50"/>
      <c r="I48" s="44"/>
      <c r="P48" s="8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>
      <c r="A49" s="50"/>
      <c r="B49" s="50"/>
      <c r="I49" s="44"/>
      <c r="P49" s="8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>
      <c r="A50" s="50"/>
      <c r="B50" s="50"/>
      <c r="I50" s="44"/>
      <c r="P50" s="8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>
      <c r="A51" s="50"/>
      <c r="B51" s="50"/>
      <c r="I51" s="44"/>
      <c r="P51" s="8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>
      <c r="A52" s="50"/>
      <c r="B52" s="50"/>
      <c r="I52" s="44"/>
      <c r="P52" s="8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>
      <c r="A53" s="50"/>
      <c r="B53" s="50"/>
      <c r="I53" s="44"/>
      <c r="P53" s="8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>
      <c r="A54" s="50"/>
      <c r="B54" s="50"/>
      <c r="I54" s="44"/>
      <c r="P54" s="8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>
      <c r="A55" s="50"/>
      <c r="B55" s="50"/>
      <c r="I55" s="44"/>
      <c r="P55" s="8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>
      <c r="A56" s="50"/>
      <c r="B56" s="50"/>
      <c r="I56" s="44"/>
      <c r="P56" s="8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>
      <c r="A57" s="50"/>
      <c r="B57" s="50"/>
      <c r="I57" s="44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>
      <c r="A58" s="50"/>
      <c r="B58" s="50"/>
      <c r="I58" s="44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>
      <c r="A59" s="50"/>
      <c r="B59" s="50"/>
      <c r="I59" s="44"/>
      <c r="P59" s="8"/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>
      <c r="A60" s="50"/>
      <c r="B60" s="50"/>
      <c r="I60" s="44"/>
      <c r="P60" s="8"/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>
      <c r="A61" s="50"/>
      <c r="B61" s="50"/>
      <c r="I61" s="44"/>
      <c r="P61" s="8"/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>
      <c r="A62" s="50"/>
      <c r="B62" s="50"/>
      <c r="I62" s="44"/>
      <c r="P62" s="8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>
      <c r="A63" s="50"/>
      <c r="B63" s="50"/>
      <c r="I63" s="44"/>
      <c r="P63" s="8"/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>
      <c r="A64" s="50"/>
      <c r="B64" s="50"/>
      <c r="I64" s="44"/>
      <c r="P64" s="8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>
      <c r="A65" s="50"/>
      <c r="B65" s="50"/>
      <c r="I65" s="44"/>
      <c r="P65" s="8"/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>
      <c r="A66" s="50"/>
      <c r="B66" s="50"/>
      <c r="I66" s="44"/>
      <c r="P66" s="8"/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>
      <c r="A67" s="50"/>
      <c r="B67" s="50"/>
      <c r="I67" s="44"/>
      <c r="P67" s="8"/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>
      <c r="A68" s="50"/>
      <c r="B68" s="50"/>
      <c r="I68" s="44"/>
      <c r="P68" s="8"/>
      <c r="Q68" s="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>
      <c r="A69" s="50"/>
      <c r="B69" s="50"/>
      <c r="I69" s="44"/>
      <c r="P69" s="8"/>
      <c r="Q69" s="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>
      <c r="A70" s="50"/>
      <c r="B70" s="50"/>
      <c r="I70" s="44"/>
      <c r="P70" s="8"/>
      <c r="Q70" s="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>
      <c r="A71" s="50"/>
      <c r="B71" s="50"/>
      <c r="I71" s="44"/>
      <c r="P71" s="8"/>
      <c r="Q71" s="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>
      <c r="A72" s="50"/>
      <c r="B72" s="50"/>
      <c r="I72" s="44"/>
      <c r="P72" s="8"/>
      <c r="Q72" s="9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>
      <c r="A73" s="50"/>
      <c r="B73" s="50"/>
      <c r="I73" s="44"/>
      <c r="P73" s="8"/>
      <c r="Q73" s="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>
      <c r="A74" s="50"/>
      <c r="B74" s="50"/>
      <c r="I74" s="44"/>
      <c r="P74" s="8"/>
      <c r="Q74" s="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>
      <c r="A75" s="50"/>
      <c r="B75" s="50"/>
      <c r="I75" s="44"/>
      <c r="P75" s="8"/>
      <c r="Q75" s="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>
      <c r="A76" s="50"/>
      <c r="B76" s="50"/>
      <c r="I76" s="44"/>
      <c r="P76" s="8"/>
      <c r="Q76" s="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>
      <c r="A77" s="50"/>
      <c r="B77" s="50"/>
      <c r="I77" s="44"/>
      <c r="P77" s="8"/>
      <c r="Q77" s="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>
      <c r="A78" s="50"/>
      <c r="B78" s="50"/>
      <c r="I78" s="44"/>
      <c r="P78" s="8"/>
      <c r="Q78" s="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>
      <c r="A79" s="50"/>
      <c r="B79" s="50"/>
      <c r="I79" s="44"/>
      <c r="P79" s="8"/>
      <c r="Q79" s="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>
      <c r="A80" s="50"/>
      <c r="B80" s="50"/>
      <c r="I80" s="44"/>
      <c r="P80" s="8"/>
      <c r="Q80" s="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>
      <c r="A81" s="50"/>
      <c r="B81" s="50"/>
      <c r="I81" s="44"/>
      <c r="P81" s="8"/>
      <c r="Q81" s="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>
      <c r="A82" s="50"/>
      <c r="B82" s="50"/>
      <c r="I82" s="44"/>
      <c r="P82" s="8"/>
      <c r="Q82" s="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>
      <c r="A83" s="50"/>
      <c r="B83" s="50"/>
      <c r="I83" s="44"/>
      <c r="P83" s="8"/>
      <c r="Q83" s="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>
      <c r="A84" s="50"/>
      <c r="B84" s="50"/>
      <c r="I84" s="44"/>
      <c r="P84" s="8"/>
      <c r="Q84" s="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>
      <c r="A85" s="50"/>
      <c r="B85" s="50"/>
      <c r="I85" s="44"/>
      <c r="P85" s="8"/>
      <c r="Q85" s="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>
      <c r="A86" s="50"/>
      <c r="B86" s="50"/>
      <c r="I86" s="44"/>
      <c r="P86" s="8"/>
      <c r="Q86" s="9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>
      <c r="A87" s="50"/>
      <c r="B87" s="50"/>
      <c r="I87" s="44"/>
      <c r="P87" s="8"/>
      <c r="Q87" s="9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>
      <c r="A88" s="50"/>
      <c r="B88" s="50"/>
      <c r="I88" s="44"/>
      <c r="P88" s="8"/>
      <c r="Q88" s="9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>
      <c r="A89" s="50"/>
      <c r="B89" s="50"/>
      <c r="I89" s="44"/>
      <c r="P89" s="8"/>
      <c r="Q89" s="9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>
      <c r="A90" s="50"/>
      <c r="B90" s="50"/>
      <c r="I90" s="44"/>
      <c r="P90" s="8"/>
      <c r="Q90" s="9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>
      <c r="A91" s="50"/>
      <c r="B91" s="50"/>
      <c r="I91" s="44"/>
      <c r="P91" s="8"/>
      <c r="Q91" s="9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>
      <c r="A92" s="50"/>
      <c r="B92" s="50"/>
      <c r="I92" s="44"/>
      <c r="P92" s="8"/>
      <c r="Q92" s="9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>
      <c r="A93" s="50"/>
      <c r="B93" s="50"/>
      <c r="I93" s="44"/>
      <c r="P93" s="8"/>
      <c r="Q93" s="9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>
      <c r="A94" s="50"/>
      <c r="B94" s="50"/>
      <c r="I94" s="44"/>
      <c r="P94" s="53"/>
      <c r="Q94" s="44"/>
    </row>
    <row r="95" spans="1:28">
      <c r="A95" s="50"/>
      <c r="B95" s="50"/>
      <c r="I95" s="44"/>
      <c r="P95" s="53"/>
      <c r="Q95" s="44"/>
    </row>
    <row r="96" spans="1:28">
      <c r="A96" s="50"/>
      <c r="B96" s="50"/>
      <c r="I96" s="44"/>
      <c r="P96" s="53"/>
      <c r="Q96" s="44"/>
    </row>
    <row r="97" spans="1:17">
      <c r="A97" s="50"/>
      <c r="B97" s="50"/>
      <c r="I97" s="44"/>
      <c r="P97" s="53"/>
      <c r="Q97" s="44"/>
    </row>
    <row r="98" spans="1:17">
      <c r="A98" s="50"/>
      <c r="B98" s="50"/>
      <c r="I98" s="44"/>
      <c r="P98" s="53"/>
      <c r="Q98" s="44"/>
    </row>
    <row r="99" spans="1:17">
      <c r="A99" s="50"/>
      <c r="B99" s="50"/>
      <c r="I99" s="44"/>
      <c r="P99" s="53"/>
      <c r="Q99" s="44"/>
    </row>
    <row r="100" spans="1:17">
      <c r="A100" s="50"/>
      <c r="B100" s="50"/>
      <c r="I100" s="44"/>
      <c r="P100" s="53"/>
      <c r="Q100" s="44"/>
    </row>
    <row r="101" spans="1:17">
      <c r="A101" s="50"/>
      <c r="B101" s="50"/>
      <c r="I101" s="44"/>
      <c r="P101" s="53"/>
      <c r="Q101" s="44"/>
    </row>
    <row r="102" spans="1:17">
      <c r="A102" s="50"/>
      <c r="B102" s="50"/>
      <c r="I102" s="44"/>
      <c r="P102" s="53"/>
      <c r="Q102" s="44"/>
    </row>
    <row r="103" spans="1:17">
      <c r="A103" s="50"/>
      <c r="B103" s="50"/>
      <c r="I103" s="44"/>
      <c r="P103" s="53"/>
      <c r="Q103" s="44"/>
    </row>
    <row r="104" spans="1:17">
      <c r="A104" s="50"/>
      <c r="B104" s="50"/>
      <c r="I104" s="44"/>
      <c r="P104" s="53"/>
      <c r="Q104" s="44"/>
    </row>
  </sheetData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4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H104"/>
  <sheetViews>
    <sheetView showZeros="0" topLeftCell="A14" workbookViewId="0">
      <selection activeCell="D23" sqref="D23"/>
    </sheetView>
  </sheetViews>
  <sheetFormatPr defaultColWidth="9.15234375" defaultRowHeight="17.600000000000001"/>
  <cols>
    <col min="1" max="1" width="29.23046875" style="49" customWidth="1"/>
    <col min="2" max="2" width="8.4609375" style="54" customWidth="1"/>
    <col min="3" max="3" width="6.84375" style="50" customWidth="1"/>
    <col min="4" max="4" width="16.69140625" style="50" customWidth="1"/>
    <col min="5" max="5" width="8.23046875" style="50" customWidth="1"/>
    <col min="6" max="6" width="9.53515625" style="54" customWidth="1"/>
    <col min="7" max="7" width="10.15234375" style="52" customWidth="1"/>
    <col min="8" max="8" width="11.84375" style="52" customWidth="1"/>
    <col min="9" max="9" width="14.4609375" style="50" customWidth="1"/>
    <col min="10" max="10" width="6.4609375" style="44" customWidth="1"/>
    <col min="11" max="11" width="5.69140625" style="44" customWidth="1"/>
    <col min="12" max="12" width="10.4609375" style="44" customWidth="1"/>
    <col min="13" max="15" width="10.4609375" style="44" hidden="1" customWidth="1"/>
    <col min="16" max="16" width="7.4609375" style="44" hidden="1" customWidth="1"/>
    <col min="17" max="17" width="9.23046875" style="53" hidden="1" customWidth="1"/>
    <col min="18" max="34" width="9.15234375" style="44" hidden="1" customWidth="1"/>
    <col min="35" max="35" width="0" style="44" hidden="1" customWidth="1"/>
    <col min="36" max="16384" width="9.15234375" style="44"/>
  </cols>
  <sheetData>
    <row r="1" spans="1:34" s="6" customFormat="1" ht="33.65" customHeight="1">
      <c r="A1" s="262" t="s">
        <v>82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4"/>
      <c r="N1" s="4"/>
      <c r="O1" s="4"/>
      <c r="P1" s="5"/>
      <c r="Q1" s="5"/>
      <c r="R1" s="5"/>
      <c r="S1" s="5"/>
      <c r="T1" s="5"/>
      <c r="U1" s="5"/>
    </row>
    <row r="2" spans="1:34" s="8" customFormat="1" ht="36" customHeight="1" thickBot="1">
      <c r="A2" s="263" t="s">
        <v>190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7"/>
      <c r="N2" s="7"/>
      <c r="O2" s="7"/>
      <c r="Q2" s="9"/>
    </row>
    <row r="3" spans="1:34" s="8" customFormat="1" ht="18.649999999999999" customHeight="1">
      <c r="A3" s="264" t="s">
        <v>323</v>
      </c>
      <c r="B3" s="264"/>
      <c r="C3" s="264"/>
      <c r="D3" s="264"/>
      <c r="E3" s="264"/>
      <c r="F3" s="264"/>
      <c r="G3" s="264"/>
      <c r="H3" s="264"/>
      <c r="I3" s="264"/>
      <c r="J3" s="10"/>
      <c r="K3" s="265" t="s">
        <v>85</v>
      </c>
      <c r="L3" s="266"/>
      <c r="M3" s="11"/>
      <c r="N3" s="11"/>
      <c r="O3" s="11"/>
      <c r="Q3" s="9"/>
    </row>
    <row r="4" spans="1:34" s="8" customFormat="1" ht="21.65" customHeight="1" thickBot="1">
      <c r="A4" s="264"/>
      <c r="B4" s="264"/>
      <c r="C4" s="264"/>
      <c r="D4" s="264"/>
      <c r="E4" s="264"/>
      <c r="F4" s="264"/>
      <c r="G4" s="264"/>
      <c r="H4" s="264"/>
      <c r="I4" s="264"/>
      <c r="J4" s="12"/>
      <c r="K4" s="267">
        <v>7000000</v>
      </c>
      <c r="L4" s="268"/>
      <c r="M4" s="13"/>
      <c r="N4" s="13"/>
      <c r="O4" s="13"/>
      <c r="Q4" s="9"/>
    </row>
    <row r="5" spans="1:34" s="8" customFormat="1" ht="27" customHeight="1">
      <c r="A5" s="161" t="s">
        <v>86</v>
      </c>
      <c r="B5" s="15" t="s">
        <v>49</v>
      </c>
      <c r="C5" s="16" t="s">
        <v>87</v>
      </c>
      <c r="D5" s="17" t="s">
        <v>88</v>
      </c>
      <c r="E5" s="18" t="s">
        <v>89</v>
      </c>
      <c r="F5" s="172" t="s">
        <v>90</v>
      </c>
      <c r="G5" s="20" t="s">
        <v>91</v>
      </c>
      <c r="H5" s="20" t="s">
        <v>92</v>
      </c>
      <c r="I5" s="21" t="s">
        <v>93</v>
      </c>
      <c r="J5" s="22"/>
      <c r="K5" s="260" t="s">
        <v>94</v>
      </c>
      <c r="L5" s="261"/>
      <c r="M5" s="23"/>
      <c r="N5" s="23"/>
      <c r="O5" s="23"/>
      <c r="Q5" s="9">
        <v>2</v>
      </c>
      <c r="R5" s="8">
        <v>3</v>
      </c>
      <c r="S5" s="8">
        <v>4</v>
      </c>
      <c r="T5" s="8">
        <v>5</v>
      </c>
      <c r="U5" s="8">
        <v>6</v>
      </c>
      <c r="V5" s="8">
        <v>7</v>
      </c>
      <c r="W5" s="8">
        <v>8</v>
      </c>
      <c r="X5" s="8">
        <v>9</v>
      </c>
      <c r="Y5" s="8" t="s">
        <v>95</v>
      </c>
      <c r="AA5" s="9">
        <v>2</v>
      </c>
      <c r="AB5" s="8">
        <v>3</v>
      </c>
      <c r="AC5" s="8">
        <v>4</v>
      </c>
      <c r="AD5" s="8">
        <v>5</v>
      </c>
      <c r="AE5" s="8">
        <v>6</v>
      </c>
      <c r="AF5" s="8">
        <v>7</v>
      </c>
      <c r="AG5" s="8">
        <v>8</v>
      </c>
      <c r="AH5" s="8">
        <v>9</v>
      </c>
    </row>
    <row r="6" spans="1:34" s="34" customFormat="1" ht="18" customHeight="1">
      <c r="A6" s="24" t="s">
        <v>6</v>
      </c>
      <c r="B6" s="25">
        <v>29</v>
      </c>
      <c r="C6" s="25" t="s">
        <v>201</v>
      </c>
      <c r="D6" s="26">
        <v>0</v>
      </c>
      <c r="E6" s="25">
        <v>1</v>
      </c>
      <c r="F6" s="171">
        <f>N6</f>
        <v>12</v>
      </c>
      <c r="G6" s="28">
        <f>IF(D6&gt;0,L$12,0)</f>
        <v>0</v>
      </c>
      <c r="H6" s="28">
        <f>IF(E6="",0,IFERROR(O6,0))</f>
        <v>1400000</v>
      </c>
      <c r="I6" s="29">
        <f>G6+H6</f>
        <v>1400000</v>
      </c>
      <c r="J6" s="30"/>
      <c r="K6" s="31">
        <v>0.2</v>
      </c>
      <c r="L6" s="32">
        <f t="shared" ref="L6:L29" si="0">$K$4*K6</f>
        <v>1400000</v>
      </c>
      <c r="M6" s="33">
        <v>12</v>
      </c>
      <c r="N6" s="33">
        <f t="shared" ref="N6:N7" si="1">IF(E6=0,0,IF(E6=E5,VLOOKUP(E6,Z:AH,VLOOKUP(E6,P:Y,10,0),0),IF(P6=E6,VLOOKUP(E6,Z:AH,VLOOKUP(E6,P:Y,10,0),0),M6)))</f>
        <v>12</v>
      </c>
      <c r="O6" s="33">
        <f t="shared" ref="O6:O25" si="2">IF(E6=0,0,IF(E6=E5,VLOOKUP(E6,P:X,VLOOKUP(E6,P:Y,10,0),0),IF(P6=E6,VLOOKUP(E6,P:X,VLOOKUP(E6,P:Y,10,0),0),L6)))</f>
        <v>1400000</v>
      </c>
      <c r="P6" s="8" t="s">
        <v>96</v>
      </c>
      <c r="Q6" s="9"/>
      <c r="R6" s="8"/>
      <c r="S6" s="8"/>
      <c r="T6" s="8"/>
      <c r="U6" s="8"/>
      <c r="V6" s="8"/>
      <c r="W6" s="8"/>
      <c r="X6" s="8"/>
      <c r="Y6" s="33">
        <f t="shared" ref="Y6:Y29" si="3">COUNTIF(E6:E29,P6)</f>
        <v>0</v>
      </c>
      <c r="Z6" s="33" t="str">
        <f>+P6</f>
        <v>T1</v>
      </c>
      <c r="AA6" s="9"/>
      <c r="AB6" s="8"/>
      <c r="AC6" s="8"/>
      <c r="AD6" s="8"/>
      <c r="AE6" s="8"/>
      <c r="AF6" s="8"/>
      <c r="AG6" s="8"/>
      <c r="AH6" s="8"/>
    </row>
    <row r="7" spans="1:34" s="34" customFormat="1" ht="18" customHeight="1">
      <c r="A7" s="24" t="s">
        <v>16</v>
      </c>
      <c r="B7" s="25">
        <v>29</v>
      </c>
      <c r="C7" s="25" t="s">
        <v>201</v>
      </c>
      <c r="D7" s="25">
        <v>0</v>
      </c>
      <c r="E7" s="25">
        <v>2</v>
      </c>
      <c r="F7" s="171">
        <f t="shared" ref="F7:F23" si="4">N7</f>
        <v>10</v>
      </c>
      <c r="G7" s="28">
        <f t="shared" ref="G7:G29" si="5">IF(D7&gt;0,L$12,0)</f>
        <v>0</v>
      </c>
      <c r="H7" s="28">
        <f>IF(E7="",0,IFERROR(O7,0))</f>
        <v>1120000</v>
      </c>
      <c r="I7" s="29">
        <f t="shared" ref="I7:I29" si="6">G7+H7</f>
        <v>1120000</v>
      </c>
      <c r="J7" s="30"/>
      <c r="K7" s="31">
        <v>0.16</v>
      </c>
      <c r="L7" s="32">
        <f t="shared" si="0"/>
        <v>1120000</v>
      </c>
      <c r="M7" s="33">
        <v>10</v>
      </c>
      <c r="N7" s="33">
        <f t="shared" si="1"/>
        <v>10</v>
      </c>
      <c r="O7" s="33">
        <f t="shared" si="2"/>
        <v>1120000</v>
      </c>
      <c r="P7" s="8" t="s">
        <v>97</v>
      </c>
      <c r="Q7" s="9">
        <f>SUM($L7:$L8)/Q$5</f>
        <v>1015000</v>
      </c>
      <c r="R7" s="9">
        <f>SUM($L7:$L9)/R$5</f>
        <v>910000</v>
      </c>
      <c r="S7" s="9">
        <f>SUM($L7:$L10)/S$5</f>
        <v>822500</v>
      </c>
      <c r="T7" s="9">
        <f>SUM($L7:$L11)/T$5</f>
        <v>756000</v>
      </c>
      <c r="U7" s="9">
        <f>SUM($L7:$L12)/U$5</f>
        <v>700000</v>
      </c>
      <c r="V7" s="9">
        <f>SUM($L7:$L13)/V$5</f>
        <v>650000</v>
      </c>
      <c r="W7" s="9">
        <f>SUM($L7:$L14)/W$5</f>
        <v>595000</v>
      </c>
      <c r="X7" s="9">
        <f>SUM($L7:$L15)/X$5</f>
        <v>544444.4444444445</v>
      </c>
      <c r="Y7" s="33">
        <f t="shared" si="3"/>
        <v>0</v>
      </c>
      <c r="Z7" s="33" t="str">
        <f t="shared" ref="Z7:Z29" si="7">+P7</f>
        <v>T2</v>
      </c>
      <c r="AA7" s="35">
        <f>SUM($M7:$M8)/AA$5</f>
        <v>9</v>
      </c>
      <c r="AB7" s="35">
        <f>SUM($M7:$M9)/AB$5</f>
        <v>8.3333333333333339</v>
      </c>
      <c r="AC7" s="35">
        <f>SUM($M7:$M10)/AC$5</f>
        <v>7.75</v>
      </c>
      <c r="AD7" s="35">
        <f>SUM($M7:$M11)/AD$5</f>
        <v>7.2</v>
      </c>
      <c r="AE7" s="35">
        <f>SUM($M7:$M12)/AE$5</f>
        <v>6.666666666666667</v>
      </c>
      <c r="AF7" s="35">
        <f>SUM($M7:$M13)/AF$5</f>
        <v>6.1428571428571432</v>
      </c>
      <c r="AG7" s="35">
        <f>SUM($M7:$M14)/AG$5</f>
        <v>5.625</v>
      </c>
      <c r="AH7" s="35">
        <f>SUM($M7:$M15)/AH$5</f>
        <v>5.1111111111111107</v>
      </c>
    </row>
    <row r="8" spans="1:34" s="34" customFormat="1" ht="18" customHeight="1">
      <c r="A8" s="24" t="s">
        <v>20</v>
      </c>
      <c r="B8" s="25">
        <v>28</v>
      </c>
      <c r="C8" s="25" t="s">
        <v>201</v>
      </c>
      <c r="D8" s="25">
        <v>0</v>
      </c>
      <c r="E8" s="25">
        <v>3</v>
      </c>
      <c r="F8" s="171">
        <f t="shared" si="4"/>
        <v>8</v>
      </c>
      <c r="G8" s="28">
        <f t="shared" si="5"/>
        <v>0</v>
      </c>
      <c r="H8" s="28">
        <f t="shared" ref="H8:H29" si="8">IF(E8="",0,IFERROR(O8,0))</f>
        <v>910000</v>
      </c>
      <c r="I8" s="29">
        <f t="shared" si="6"/>
        <v>910000</v>
      </c>
      <c r="J8" s="30"/>
      <c r="K8" s="31">
        <v>0.13</v>
      </c>
      <c r="L8" s="32">
        <f t="shared" si="0"/>
        <v>910000</v>
      </c>
      <c r="M8" s="33">
        <v>8</v>
      </c>
      <c r="N8" s="33">
        <f>IF(E8=0,0,IF(E8=E7,VLOOKUP(E8,Z:AH,VLOOKUP(E8,P:Y,10,0),0),IF(P8=E8,VLOOKUP(E8,Z:AH,VLOOKUP(E8,P:Y,10,0),0),M8)))</f>
        <v>8</v>
      </c>
      <c r="O8" s="33">
        <f t="shared" si="2"/>
        <v>910000</v>
      </c>
      <c r="P8" s="8" t="s">
        <v>98</v>
      </c>
      <c r="Q8" s="9">
        <f t="shared" ref="Q8:Q29" si="9">SUM($L8:$L9)/Q$5</f>
        <v>805000</v>
      </c>
      <c r="R8" s="9">
        <f t="shared" ref="R8:R29" si="10">SUM($L8:$L10)/R$5</f>
        <v>723333.33333333337</v>
      </c>
      <c r="S8" s="9">
        <f t="shared" ref="S8:S29" si="11">SUM($L8:$L11)/S$5</f>
        <v>665000</v>
      </c>
      <c r="T8" s="9">
        <f t="shared" ref="T8:T29" si="12">SUM($L8:$L12)/T$5</f>
        <v>616000</v>
      </c>
      <c r="U8" s="9">
        <f t="shared" ref="U8:U29" si="13">SUM($L8:$L13)/U$5</f>
        <v>571666.66666666663</v>
      </c>
      <c r="V8" s="9">
        <f t="shared" ref="V8:V29" si="14">SUM($L8:$L14)/V$5</f>
        <v>520000</v>
      </c>
      <c r="W8" s="9">
        <f t="shared" ref="W8:W29" si="15">SUM($L8:$L15)/W$5</f>
        <v>472500</v>
      </c>
      <c r="X8" s="9">
        <f t="shared" ref="X8:X29" si="16">SUM($L8:$L16)/X$5</f>
        <v>427777.77777777775</v>
      </c>
      <c r="Y8" s="33">
        <f t="shared" si="3"/>
        <v>0</v>
      </c>
      <c r="Z8" s="33" t="str">
        <f t="shared" si="7"/>
        <v>T3</v>
      </c>
      <c r="AA8" s="35">
        <f t="shared" ref="AA8:AA29" si="17">SUM($M8:$M9)/AA$5</f>
        <v>7.5</v>
      </c>
      <c r="AB8" s="35">
        <f t="shared" ref="AB8:AB29" si="18">SUM($M8:$M10)/AB$5</f>
        <v>7</v>
      </c>
      <c r="AC8" s="35">
        <f t="shared" ref="AC8:AC29" si="19">SUM($M8:$M11)/AC$5</f>
        <v>6.5</v>
      </c>
      <c r="AD8" s="35">
        <f t="shared" ref="AD8:AD29" si="20">SUM($M8:$M12)/AD$5</f>
        <v>6</v>
      </c>
      <c r="AE8" s="35">
        <f t="shared" ref="AE8:AE29" si="21">SUM($M8:$M13)/AE$5</f>
        <v>5.5</v>
      </c>
      <c r="AF8" s="35">
        <f t="shared" ref="AF8:AF29" si="22">SUM($M8:$M14)/AF$5</f>
        <v>5</v>
      </c>
      <c r="AG8" s="35">
        <f t="shared" ref="AG8:AG29" si="23">SUM($M8:$M15)/AG$5</f>
        <v>4.5</v>
      </c>
      <c r="AH8" s="35">
        <f t="shared" ref="AH8:AH29" si="24">SUM($M8:$M16)/AH$5</f>
        <v>4</v>
      </c>
    </row>
    <row r="9" spans="1:34" s="34" customFormat="1" ht="18" customHeight="1">
      <c r="A9" s="24" t="s">
        <v>8</v>
      </c>
      <c r="B9" s="25">
        <v>28</v>
      </c>
      <c r="C9" s="25" t="s">
        <v>201</v>
      </c>
      <c r="D9" s="25">
        <v>0</v>
      </c>
      <c r="E9" s="25">
        <v>4</v>
      </c>
      <c r="F9" s="171">
        <f t="shared" si="4"/>
        <v>7</v>
      </c>
      <c r="G9" s="28">
        <f t="shared" si="5"/>
        <v>0</v>
      </c>
      <c r="H9" s="28">
        <f t="shared" si="8"/>
        <v>700000</v>
      </c>
      <c r="I9" s="29">
        <f t="shared" si="6"/>
        <v>700000</v>
      </c>
      <c r="J9" s="30"/>
      <c r="K9" s="31">
        <v>0.1</v>
      </c>
      <c r="L9" s="32">
        <f t="shared" si="0"/>
        <v>700000</v>
      </c>
      <c r="M9" s="33">
        <v>7</v>
      </c>
      <c r="N9" s="33">
        <f t="shared" ref="N9:N29" si="25">IF(E9=0,0,IF(E9=E8,VLOOKUP(E9,Z:AH,VLOOKUP(E9,P:Y,10,0),0),IF(P9=E9,VLOOKUP(E9,Z:AH,VLOOKUP(E9,P:Y,10,0),0),M9)))</f>
        <v>7</v>
      </c>
      <c r="O9" s="33">
        <f t="shared" si="2"/>
        <v>700000</v>
      </c>
      <c r="P9" s="8" t="s">
        <v>99</v>
      </c>
      <c r="Q9" s="9">
        <f t="shared" si="9"/>
        <v>630000</v>
      </c>
      <c r="R9" s="9">
        <f t="shared" si="10"/>
        <v>583333.33333333337</v>
      </c>
      <c r="S9" s="9">
        <f t="shared" si="11"/>
        <v>542500</v>
      </c>
      <c r="T9" s="9">
        <f t="shared" si="12"/>
        <v>504000</v>
      </c>
      <c r="U9" s="9">
        <f t="shared" si="13"/>
        <v>455000</v>
      </c>
      <c r="V9" s="9">
        <f t="shared" si="14"/>
        <v>410000</v>
      </c>
      <c r="W9" s="9">
        <f t="shared" si="15"/>
        <v>367500</v>
      </c>
      <c r="X9" s="9">
        <f t="shared" si="16"/>
        <v>334444.44444444444</v>
      </c>
      <c r="Y9" s="33">
        <f t="shared" si="3"/>
        <v>0</v>
      </c>
      <c r="Z9" s="33" t="str">
        <f t="shared" si="7"/>
        <v>T4</v>
      </c>
      <c r="AA9" s="35">
        <f t="shared" si="17"/>
        <v>6.5</v>
      </c>
      <c r="AB9" s="35">
        <f t="shared" si="18"/>
        <v>6</v>
      </c>
      <c r="AC9" s="35">
        <f t="shared" si="19"/>
        <v>5.5</v>
      </c>
      <c r="AD9" s="35">
        <f t="shared" si="20"/>
        <v>5</v>
      </c>
      <c r="AE9" s="35">
        <f t="shared" si="21"/>
        <v>4.5</v>
      </c>
      <c r="AF9" s="35">
        <f t="shared" si="22"/>
        <v>4</v>
      </c>
      <c r="AG9" s="35">
        <f t="shared" si="23"/>
        <v>3.5</v>
      </c>
      <c r="AH9" s="35">
        <f t="shared" si="24"/>
        <v>3.1111111111111112</v>
      </c>
    </row>
    <row r="10" spans="1:34" s="34" customFormat="1" ht="18" customHeight="1">
      <c r="A10" s="24" t="s">
        <v>28</v>
      </c>
      <c r="B10" s="25">
        <v>28</v>
      </c>
      <c r="C10" s="25" t="s">
        <v>201</v>
      </c>
      <c r="D10" s="175">
        <v>0</v>
      </c>
      <c r="E10" s="25">
        <v>5</v>
      </c>
      <c r="F10" s="171">
        <f t="shared" si="4"/>
        <v>6</v>
      </c>
      <c r="G10" s="28">
        <f t="shared" si="5"/>
        <v>0</v>
      </c>
      <c r="H10" s="28">
        <f t="shared" si="8"/>
        <v>560000</v>
      </c>
      <c r="I10" s="29">
        <f t="shared" si="6"/>
        <v>560000</v>
      </c>
      <c r="J10" s="30"/>
      <c r="K10" s="31">
        <v>0.08</v>
      </c>
      <c r="L10" s="32">
        <f t="shared" si="0"/>
        <v>560000</v>
      </c>
      <c r="M10" s="33">
        <v>6</v>
      </c>
      <c r="N10" s="33">
        <f t="shared" si="25"/>
        <v>6</v>
      </c>
      <c r="O10" s="33">
        <f t="shared" si="2"/>
        <v>560000</v>
      </c>
      <c r="P10" s="8" t="s">
        <v>100</v>
      </c>
      <c r="Q10" s="9">
        <f t="shared" si="9"/>
        <v>525000</v>
      </c>
      <c r="R10" s="9">
        <f t="shared" si="10"/>
        <v>490000</v>
      </c>
      <c r="S10" s="9">
        <f t="shared" si="11"/>
        <v>455000</v>
      </c>
      <c r="T10" s="9">
        <f t="shared" si="12"/>
        <v>406000</v>
      </c>
      <c r="U10" s="9">
        <f t="shared" si="13"/>
        <v>361666.66666666669</v>
      </c>
      <c r="V10" s="9">
        <f t="shared" si="14"/>
        <v>320000</v>
      </c>
      <c r="W10" s="9">
        <f t="shared" si="15"/>
        <v>288750</v>
      </c>
      <c r="X10" s="9">
        <f t="shared" si="16"/>
        <v>264444.44444444444</v>
      </c>
      <c r="Y10" s="33">
        <f t="shared" si="3"/>
        <v>0</v>
      </c>
      <c r="Z10" s="33" t="str">
        <f t="shared" si="7"/>
        <v>T5</v>
      </c>
      <c r="AA10" s="35">
        <f t="shared" si="17"/>
        <v>5.5</v>
      </c>
      <c r="AB10" s="35">
        <f t="shared" si="18"/>
        <v>5</v>
      </c>
      <c r="AC10" s="35">
        <f t="shared" si="19"/>
        <v>4.5</v>
      </c>
      <c r="AD10" s="35">
        <f t="shared" si="20"/>
        <v>4</v>
      </c>
      <c r="AE10" s="35">
        <f t="shared" si="21"/>
        <v>3.5</v>
      </c>
      <c r="AF10" s="35">
        <f t="shared" si="22"/>
        <v>3</v>
      </c>
      <c r="AG10" s="35">
        <f t="shared" si="23"/>
        <v>2.625</v>
      </c>
      <c r="AH10" s="35">
        <f t="shared" si="24"/>
        <v>2.3333333333333335</v>
      </c>
    </row>
    <row r="11" spans="1:34" s="34" customFormat="1" ht="18" customHeight="1">
      <c r="A11" s="24" t="s">
        <v>2</v>
      </c>
      <c r="B11" s="25">
        <v>27</v>
      </c>
      <c r="C11" s="25" t="s">
        <v>201</v>
      </c>
      <c r="D11" s="25">
        <v>0</v>
      </c>
      <c r="E11" s="25">
        <v>6</v>
      </c>
      <c r="F11" s="171">
        <f t="shared" si="4"/>
        <v>5</v>
      </c>
      <c r="G11" s="28">
        <f t="shared" si="5"/>
        <v>0</v>
      </c>
      <c r="H11" s="28">
        <f t="shared" si="8"/>
        <v>490000.00000000006</v>
      </c>
      <c r="I11" s="29">
        <f t="shared" si="6"/>
        <v>490000.00000000006</v>
      </c>
      <c r="J11" s="30"/>
      <c r="K11" s="31">
        <v>7.0000000000000007E-2</v>
      </c>
      <c r="L11" s="32">
        <f t="shared" si="0"/>
        <v>490000.00000000006</v>
      </c>
      <c r="M11" s="33">
        <v>5</v>
      </c>
      <c r="N11" s="33">
        <f t="shared" si="25"/>
        <v>5</v>
      </c>
      <c r="O11" s="33">
        <f t="shared" si="2"/>
        <v>490000.00000000006</v>
      </c>
      <c r="P11" s="8" t="s">
        <v>101</v>
      </c>
      <c r="Q11" s="9">
        <f t="shared" si="9"/>
        <v>455000</v>
      </c>
      <c r="R11" s="9">
        <f t="shared" si="10"/>
        <v>420000</v>
      </c>
      <c r="S11" s="9">
        <f t="shared" si="11"/>
        <v>367500</v>
      </c>
      <c r="T11" s="9">
        <f t="shared" si="12"/>
        <v>322000</v>
      </c>
      <c r="U11" s="9">
        <f t="shared" si="13"/>
        <v>280000</v>
      </c>
      <c r="V11" s="9">
        <f t="shared" si="14"/>
        <v>250000</v>
      </c>
      <c r="W11" s="9">
        <f t="shared" si="15"/>
        <v>227500</v>
      </c>
      <c r="X11" s="9">
        <f t="shared" si="16"/>
        <v>210000</v>
      </c>
      <c r="Y11" s="33">
        <f t="shared" si="3"/>
        <v>0</v>
      </c>
      <c r="Z11" s="33" t="str">
        <f t="shared" si="7"/>
        <v>T6</v>
      </c>
      <c r="AA11" s="35">
        <f t="shared" si="17"/>
        <v>4.5</v>
      </c>
      <c r="AB11" s="35">
        <f t="shared" si="18"/>
        <v>4</v>
      </c>
      <c r="AC11" s="35">
        <f t="shared" si="19"/>
        <v>3.5</v>
      </c>
      <c r="AD11" s="35">
        <f t="shared" si="20"/>
        <v>3</v>
      </c>
      <c r="AE11" s="35">
        <f t="shared" si="21"/>
        <v>2.5</v>
      </c>
      <c r="AF11" s="35">
        <f t="shared" si="22"/>
        <v>2.1428571428571428</v>
      </c>
      <c r="AG11" s="35">
        <f t="shared" si="23"/>
        <v>1.875</v>
      </c>
      <c r="AH11" s="35">
        <f t="shared" si="24"/>
        <v>1.6666666666666667</v>
      </c>
    </row>
    <row r="12" spans="1:34" s="34" customFormat="1" ht="18" customHeight="1">
      <c r="A12" s="24" t="s">
        <v>0</v>
      </c>
      <c r="B12" s="25">
        <v>27</v>
      </c>
      <c r="C12" s="25" t="s">
        <v>201</v>
      </c>
      <c r="D12" s="25">
        <v>0</v>
      </c>
      <c r="E12" s="25">
        <v>7</v>
      </c>
      <c r="F12" s="171">
        <f t="shared" si="4"/>
        <v>4</v>
      </c>
      <c r="G12" s="28">
        <f t="shared" si="5"/>
        <v>0</v>
      </c>
      <c r="H12" s="28">
        <f t="shared" si="8"/>
        <v>420000</v>
      </c>
      <c r="I12" s="29">
        <f t="shared" si="6"/>
        <v>420000</v>
      </c>
      <c r="J12" s="30"/>
      <c r="K12" s="31">
        <v>0.06</v>
      </c>
      <c r="L12" s="32">
        <f t="shared" si="0"/>
        <v>420000</v>
      </c>
      <c r="M12" s="33">
        <v>4</v>
      </c>
      <c r="N12" s="33">
        <f t="shared" si="25"/>
        <v>4</v>
      </c>
      <c r="O12" s="33">
        <f t="shared" si="2"/>
        <v>420000</v>
      </c>
      <c r="P12" s="8" t="s">
        <v>102</v>
      </c>
      <c r="Q12" s="9">
        <f t="shared" si="9"/>
        <v>385000</v>
      </c>
      <c r="R12" s="9">
        <f t="shared" si="10"/>
        <v>326666.66666666669</v>
      </c>
      <c r="S12" s="9">
        <f t="shared" si="11"/>
        <v>280000</v>
      </c>
      <c r="T12" s="9">
        <f t="shared" si="12"/>
        <v>238000</v>
      </c>
      <c r="U12" s="9">
        <f t="shared" si="13"/>
        <v>210000</v>
      </c>
      <c r="V12" s="9">
        <f t="shared" si="14"/>
        <v>190000</v>
      </c>
      <c r="W12" s="9">
        <f t="shared" si="15"/>
        <v>175000</v>
      </c>
      <c r="X12" s="9">
        <f t="shared" si="16"/>
        <v>163333.33333333334</v>
      </c>
      <c r="Y12" s="33">
        <f t="shared" si="3"/>
        <v>0</v>
      </c>
      <c r="Z12" s="33" t="str">
        <f t="shared" si="7"/>
        <v>T7</v>
      </c>
      <c r="AA12" s="35">
        <f t="shared" si="17"/>
        <v>3.5</v>
      </c>
      <c r="AB12" s="35">
        <f t="shared" si="18"/>
        <v>3</v>
      </c>
      <c r="AC12" s="35">
        <f t="shared" si="19"/>
        <v>2.5</v>
      </c>
      <c r="AD12" s="35">
        <f t="shared" si="20"/>
        <v>2</v>
      </c>
      <c r="AE12" s="35">
        <f t="shared" si="21"/>
        <v>1.6666666666666667</v>
      </c>
      <c r="AF12" s="35">
        <f t="shared" si="22"/>
        <v>1.4285714285714286</v>
      </c>
      <c r="AG12" s="35">
        <f t="shared" si="23"/>
        <v>1.25</v>
      </c>
      <c r="AH12" s="35">
        <f t="shared" si="24"/>
        <v>1.1111111111111112</v>
      </c>
    </row>
    <row r="13" spans="1:34" s="34" customFormat="1" ht="18" customHeight="1">
      <c r="A13" s="24" t="s">
        <v>38</v>
      </c>
      <c r="B13" s="25">
        <v>25</v>
      </c>
      <c r="C13" s="25" t="s">
        <v>201</v>
      </c>
      <c r="D13" s="25">
        <v>0</v>
      </c>
      <c r="E13" s="25">
        <v>8</v>
      </c>
      <c r="F13" s="171">
        <f t="shared" si="4"/>
        <v>3</v>
      </c>
      <c r="G13" s="28">
        <f t="shared" si="5"/>
        <v>0</v>
      </c>
      <c r="H13" s="28">
        <f t="shared" si="8"/>
        <v>350000</v>
      </c>
      <c r="I13" s="29">
        <f t="shared" si="6"/>
        <v>350000</v>
      </c>
      <c r="J13" s="30"/>
      <c r="K13" s="31">
        <v>0.05</v>
      </c>
      <c r="L13" s="32">
        <f t="shared" si="0"/>
        <v>350000</v>
      </c>
      <c r="M13" s="33">
        <v>3</v>
      </c>
      <c r="N13" s="33">
        <f t="shared" si="25"/>
        <v>3</v>
      </c>
      <c r="O13" s="33">
        <f t="shared" si="2"/>
        <v>350000</v>
      </c>
      <c r="P13" s="8" t="s">
        <v>103</v>
      </c>
      <c r="Q13" s="9">
        <f t="shared" si="9"/>
        <v>280000</v>
      </c>
      <c r="R13" s="9">
        <f t="shared" si="10"/>
        <v>233333.33333333334</v>
      </c>
      <c r="S13" s="9">
        <f t="shared" si="11"/>
        <v>192500</v>
      </c>
      <c r="T13" s="9">
        <f t="shared" si="12"/>
        <v>168000</v>
      </c>
      <c r="U13" s="9">
        <f t="shared" si="13"/>
        <v>151666.66666666666</v>
      </c>
      <c r="V13" s="9">
        <f t="shared" si="14"/>
        <v>140000</v>
      </c>
      <c r="W13" s="9">
        <f t="shared" si="15"/>
        <v>131250</v>
      </c>
      <c r="X13" s="9">
        <f t="shared" si="16"/>
        <v>124444.44444444444</v>
      </c>
      <c r="Y13" s="33">
        <f t="shared" si="3"/>
        <v>0</v>
      </c>
      <c r="Z13" s="33" t="str">
        <f t="shared" si="7"/>
        <v>T8</v>
      </c>
      <c r="AA13" s="35">
        <f t="shared" si="17"/>
        <v>2.5</v>
      </c>
      <c r="AB13" s="35">
        <f t="shared" si="18"/>
        <v>2</v>
      </c>
      <c r="AC13" s="35">
        <f t="shared" si="19"/>
        <v>1.5</v>
      </c>
      <c r="AD13" s="35">
        <f t="shared" si="20"/>
        <v>1.2</v>
      </c>
      <c r="AE13" s="35">
        <f t="shared" si="21"/>
        <v>1</v>
      </c>
      <c r="AF13" s="35">
        <f t="shared" si="22"/>
        <v>0.8571428571428571</v>
      </c>
      <c r="AG13" s="35">
        <f t="shared" si="23"/>
        <v>0.75</v>
      </c>
      <c r="AH13" s="35">
        <f t="shared" si="24"/>
        <v>0.66666666666666663</v>
      </c>
    </row>
    <row r="14" spans="1:34" s="34" customFormat="1" ht="18" customHeight="1">
      <c r="A14" s="24" t="s">
        <v>4</v>
      </c>
      <c r="B14" s="25">
        <v>24</v>
      </c>
      <c r="C14" s="25" t="s">
        <v>201</v>
      </c>
      <c r="D14" s="25">
        <v>0</v>
      </c>
      <c r="E14" s="25">
        <v>9</v>
      </c>
      <c r="F14" s="171">
        <f t="shared" si="4"/>
        <v>2</v>
      </c>
      <c r="G14" s="28">
        <f t="shared" si="5"/>
        <v>0</v>
      </c>
      <c r="H14" s="28">
        <f t="shared" si="8"/>
        <v>210000</v>
      </c>
      <c r="I14" s="29">
        <f t="shared" si="6"/>
        <v>210000</v>
      </c>
      <c r="J14" s="30"/>
      <c r="K14" s="31">
        <v>0.03</v>
      </c>
      <c r="L14" s="32">
        <f t="shared" si="0"/>
        <v>210000</v>
      </c>
      <c r="M14" s="33">
        <v>2</v>
      </c>
      <c r="N14" s="33">
        <f t="shared" si="25"/>
        <v>2</v>
      </c>
      <c r="O14" s="33">
        <f t="shared" si="2"/>
        <v>210000</v>
      </c>
      <c r="P14" s="8" t="s">
        <v>104</v>
      </c>
      <c r="Q14" s="9">
        <f t="shared" si="9"/>
        <v>175000</v>
      </c>
      <c r="R14" s="9">
        <f t="shared" si="10"/>
        <v>140000</v>
      </c>
      <c r="S14" s="9">
        <f t="shared" si="11"/>
        <v>122500</v>
      </c>
      <c r="T14" s="9">
        <f t="shared" si="12"/>
        <v>112000</v>
      </c>
      <c r="U14" s="9">
        <f t="shared" si="13"/>
        <v>105000</v>
      </c>
      <c r="V14" s="9">
        <f t="shared" si="14"/>
        <v>100000</v>
      </c>
      <c r="W14" s="9">
        <f t="shared" si="15"/>
        <v>96250</v>
      </c>
      <c r="X14" s="9">
        <f t="shared" si="16"/>
        <v>93333.333333333328</v>
      </c>
      <c r="Y14" s="33">
        <f t="shared" si="3"/>
        <v>0</v>
      </c>
      <c r="Z14" s="33" t="str">
        <f t="shared" si="7"/>
        <v>T9</v>
      </c>
      <c r="AA14" s="35">
        <f t="shared" si="17"/>
        <v>1.5</v>
      </c>
      <c r="AB14" s="35">
        <f t="shared" si="18"/>
        <v>1</v>
      </c>
      <c r="AC14" s="35">
        <f t="shared" si="19"/>
        <v>0.75</v>
      </c>
      <c r="AD14" s="35">
        <f t="shared" si="20"/>
        <v>0.6</v>
      </c>
      <c r="AE14" s="35">
        <f t="shared" si="21"/>
        <v>0.5</v>
      </c>
      <c r="AF14" s="35">
        <f t="shared" si="22"/>
        <v>0.42857142857142855</v>
      </c>
      <c r="AG14" s="35">
        <f t="shared" si="23"/>
        <v>0.375</v>
      </c>
      <c r="AH14" s="35">
        <f t="shared" si="24"/>
        <v>0.33333333333333331</v>
      </c>
    </row>
    <row r="15" spans="1:34" s="34" customFormat="1" ht="18" customHeight="1">
      <c r="A15" s="24" t="s">
        <v>22</v>
      </c>
      <c r="B15" s="25">
        <v>24</v>
      </c>
      <c r="C15" s="25" t="s">
        <v>201</v>
      </c>
      <c r="D15" s="25" t="s">
        <v>324</v>
      </c>
      <c r="E15" s="25">
        <v>10</v>
      </c>
      <c r="F15" s="171">
        <f t="shared" si="4"/>
        <v>1</v>
      </c>
      <c r="G15" s="28">
        <f t="shared" si="5"/>
        <v>420000</v>
      </c>
      <c r="H15" s="28">
        <f t="shared" si="8"/>
        <v>140000</v>
      </c>
      <c r="I15" s="29">
        <f t="shared" si="6"/>
        <v>560000</v>
      </c>
      <c r="J15" s="30"/>
      <c r="K15" s="31">
        <v>0.02</v>
      </c>
      <c r="L15" s="32">
        <f t="shared" si="0"/>
        <v>140000</v>
      </c>
      <c r="M15" s="33">
        <v>1</v>
      </c>
      <c r="N15" s="33">
        <f t="shared" si="25"/>
        <v>1</v>
      </c>
      <c r="O15" s="33">
        <f t="shared" si="2"/>
        <v>140000</v>
      </c>
      <c r="P15" s="8" t="s">
        <v>105</v>
      </c>
      <c r="Q15" s="9">
        <f t="shared" si="9"/>
        <v>105000</v>
      </c>
      <c r="R15" s="9">
        <f t="shared" si="10"/>
        <v>93333.333333333328</v>
      </c>
      <c r="S15" s="9">
        <f t="shared" si="11"/>
        <v>87500</v>
      </c>
      <c r="T15" s="9">
        <f t="shared" si="12"/>
        <v>84000</v>
      </c>
      <c r="U15" s="9">
        <f t="shared" si="13"/>
        <v>81666.666666666672</v>
      </c>
      <c r="V15" s="9">
        <f t="shared" si="14"/>
        <v>80000</v>
      </c>
      <c r="W15" s="9">
        <f t="shared" si="15"/>
        <v>78750</v>
      </c>
      <c r="X15" s="9">
        <f t="shared" si="16"/>
        <v>77777.777777777781</v>
      </c>
      <c r="Y15" s="33">
        <f t="shared" si="3"/>
        <v>0</v>
      </c>
      <c r="Z15" s="33" t="str">
        <f t="shared" si="7"/>
        <v>T10</v>
      </c>
      <c r="AA15" s="35">
        <f t="shared" si="17"/>
        <v>0.5</v>
      </c>
      <c r="AB15" s="35">
        <f t="shared" si="18"/>
        <v>0.33333333333333331</v>
      </c>
      <c r="AC15" s="35">
        <f t="shared" si="19"/>
        <v>0.25</v>
      </c>
      <c r="AD15" s="35">
        <f t="shared" si="20"/>
        <v>0.2</v>
      </c>
      <c r="AE15" s="35">
        <f t="shared" si="21"/>
        <v>0.16666666666666666</v>
      </c>
      <c r="AF15" s="35">
        <f t="shared" si="22"/>
        <v>0.14285714285714285</v>
      </c>
      <c r="AG15" s="35">
        <f t="shared" si="23"/>
        <v>0.125</v>
      </c>
      <c r="AH15" s="35">
        <f t="shared" si="24"/>
        <v>0.1111111111111111</v>
      </c>
    </row>
    <row r="16" spans="1:34" s="34" customFormat="1" ht="18" customHeight="1">
      <c r="A16" s="24" t="s">
        <v>26</v>
      </c>
      <c r="B16" s="25">
        <v>24</v>
      </c>
      <c r="C16" s="25" t="s">
        <v>201</v>
      </c>
      <c r="D16" s="25">
        <v>0</v>
      </c>
      <c r="E16" s="25">
        <v>11</v>
      </c>
      <c r="F16" s="171">
        <f t="shared" si="4"/>
        <v>0</v>
      </c>
      <c r="G16" s="28">
        <f t="shared" si="5"/>
        <v>0</v>
      </c>
      <c r="H16" s="28">
        <f t="shared" si="8"/>
        <v>70000</v>
      </c>
      <c r="I16" s="29">
        <f t="shared" si="6"/>
        <v>70000</v>
      </c>
      <c r="J16" s="30"/>
      <c r="K16" s="31">
        <v>0.01</v>
      </c>
      <c r="L16" s="32">
        <f t="shared" si="0"/>
        <v>70000</v>
      </c>
      <c r="M16" s="33">
        <v>0</v>
      </c>
      <c r="N16" s="33">
        <f t="shared" si="25"/>
        <v>0</v>
      </c>
      <c r="O16" s="33">
        <f t="shared" si="2"/>
        <v>70000</v>
      </c>
      <c r="P16" s="8" t="s">
        <v>106</v>
      </c>
      <c r="Q16" s="9">
        <f t="shared" si="9"/>
        <v>70000</v>
      </c>
      <c r="R16" s="9">
        <f t="shared" si="10"/>
        <v>70000</v>
      </c>
      <c r="S16" s="9">
        <f t="shared" si="11"/>
        <v>70000</v>
      </c>
      <c r="T16" s="9">
        <f t="shared" si="12"/>
        <v>70000</v>
      </c>
      <c r="U16" s="9">
        <f t="shared" si="13"/>
        <v>70000</v>
      </c>
      <c r="V16" s="9">
        <f t="shared" si="14"/>
        <v>70000</v>
      </c>
      <c r="W16" s="9">
        <f t="shared" si="15"/>
        <v>70000</v>
      </c>
      <c r="X16" s="9">
        <f t="shared" si="16"/>
        <v>70000</v>
      </c>
      <c r="Y16" s="33">
        <f t="shared" si="3"/>
        <v>0</v>
      </c>
      <c r="Z16" s="33" t="str">
        <f t="shared" si="7"/>
        <v>T11</v>
      </c>
      <c r="AA16" s="35">
        <f t="shared" si="17"/>
        <v>0</v>
      </c>
      <c r="AB16" s="35">
        <f t="shared" si="18"/>
        <v>0</v>
      </c>
      <c r="AC16" s="35">
        <f t="shared" si="19"/>
        <v>0</v>
      </c>
      <c r="AD16" s="35">
        <f t="shared" si="20"/>
        <v>0</v>
      </c>
      <c r="AE16" s="35">
        <f t="shared" si="21"/>
        <v>0</v>
      </c>
      <c r="AF16" s="35">
        <f t="shared" si="22"/>
        <v>0</v>
      </c>
      <c r="AG16" s="35">
        <f t="shared" si="23"/>
        <v>0</v>
      </c>
      <c r="AH16" s="35">
        <f t="shared" si="24"/>
        <v>0</v>
      </c>
    </row>
    <row r="17" spans="1:34" s="34" customFormat="1" ht="18" customHeight="1">
      <c r="A17" s="24" t="s">
        <v>10</v>
      </c>
      <c r="B17" s="25">
        <v>21</v>
      </c>
      <c r="C17" s="25" t="s">
        <v>201</v>
      </c>
      <c r="D17" s="25">
        <v>0</v>
      </c>
      <c r="E17" s="25">
        <v>12</v>
      </c>
      <c r="F17" s="171">
        <f t="shared" si="4"/>
        <v>0</v>
      </c>
      <c r="G17" s="28">
        <f t="shared" si="5"/>
        <v>0</v>
      </c>
      <c r="H17" s="28">
        <f t="shared" si="8"/>
        <v>70000</v>
      </c>
      <c r="I17" s="29">
        <f t="shared" si="6"/>
        <v>70000</v>
      </c>
      <c r="J17" s="30"/>
      <c r="K17" s="31">
        <v>0.01</v>
      </c>
      <c r="L17" s="32">
        <f t="shared" si="0"/>
        <v>70000</v>
      </c>
      <c r="M17" s="33">
        <v>0</v>
      </c>
      <c r="N17" s="33">
        <f t="shared" si="25"/>
        <v>0</v>
      </c>
      <c r="O17" s="33">
        <f t="shared" si="2"/>
        <v>70000</v>
      </c>
      <c r="P17" s="8" t="s">
        <v>107</v>
      </c>
      <c r="Q17" s="9">
        <f t="shared" si="9"/>
        <v>70000</v>
      </c>
      <c r="R17" s="9">
        <f t="shared" si="10"/>
        <v>70000</v>
      </c>
      <c r="S17" s="9">
        <f t="shared" si="11"/>
        <v>70000</v>
      </c>
      <c r="T17" s="9">
        <f t="shared" si="12"/>
        <v>70000</v>
      </c>
      <c r="U17" s="9">
        <f t="shared" si="13"/>
        <v>70000</v>
      </c>
      <c r="V17" s="9">
        <f t="shared" si="14"/>
        <v>70000</v>
      </c>
      <c r="W17" s="9">
        <f t="shared" si="15"/>
        <v>70000</v>
      </c>
      <c r="X17" s="9">
        <f t="shared" si="16"/>
        <v>70000</v>
      </c>
      <c r="Y17" s="33">
        <f t="shared" si="3"/>
        <v>0</v>
      </c>
      <c r="Z17" s="33" t="str">
        <f t="shared" si="7"/>
        <v>T12</v>
      </c>
      <c r="AA17" s="35">
        <f t="shared" si="17"/>
        <v>0</v>
      </c>
      <c r="AB17" s="35">
        <f t="shared" si="18"/>
        <v>0</v>
      </c>
      <c r="AC17" s="35">
        <f t="shared" si="19"/>
        <v>0</v>
      </c>
      <c r="AD17" s="35">
        <f t="shared" si="20"/>
        <v>0</v>
      </c>
      <c r="AE17" s="35">
        <f t="shared" si="21"/>
        <v>0</v>
      </c>
      <c r="AF17" s="35">
        <f t="shared" si="22"/>
        <v>0</v>
      </c>
      <c r="AG17" s="35">
        <f t="shared" si="23"/>
        <v>0</v>
      </c>
      <c r="AH17" s="35">
        <f t="shared" si="24"/>
        <v>0</v>
      </c>
    </row>
    <row r="18" spans="1:34" s="34" customFormat="1" ht="18" customHeight="1">
      <c r="A18" s="24" t="s">
        <v>24</v>
      </c>
      <c r="B18" s="25">
        <v>21</v>
      </c>
      <c r="C18" s="25" t="s">
        <v>201</v>
      </c>
      <c r="D18" s="25">
        <v>0</v>
      </c>
      <c r="E18" s="25">
        <v>13</v>
      </c>
      <c r="F18" s="171">
        <f t="shared" si="4"/>
        <v>0</v>
      </c>
      <c r="G18" s="28">
        <f t="shared" si="5"/>
        <v>0</v>
      </c>
      <c r="H18" s="28">
        <f t="shared" si="8"/>
        <v>70000</v>
      </c>
      <c r="I18" s="29">
        <f t="shared" si="6"/>
        <v>70000</v>
      </c>
      <c r="J18" s="30"/>
      <c r="K18" s="31">
        <v>0.01</v>
      </c>
      <c r="L18" s="32">
        <f t="shared" si="0"/>
        <v>70000</v>
      </c>
      <c r="M18" s="33">
        <v>0</v>
      </c>
      <c r="N18" s="33">
        <f t="shared" si="25"/>
        <v>0</v>
      </c>
      <c r="O18" s="33">
        <f t="shared" si="2"/>
        <v>70000</v>
      </c>
      <c r="P18" s="8" t="s">
        <v>108</v>
      </c>
      <c r="Q18" s="9">
        <f t="shared" si="9"/>
        <v>70000</v>
      </c>
      <c r="R18" s="9">
        <f t="shared" si="10"/>
        <v>70000</v>
      </c>
      <c r="S18" s="9">
        <f t="shared" si="11"/>
        <v>70000</v>
      </c>
      <c r="T18" s="9">
        <f t="shared" si="12"/>
        <v>70000</v>
      </c>
      <c r="U18" s="9">
        <f t="shared" si="13"/>
        <v>70000</v>
      </c>
      <c r="V18" s="9">
        <f t="shared" si="14"/>
        <v>70000</v>
      </c>
      <c r="W18" s="9">
        <f t="shared" si="15"/>
        <v>70000</v>
      </c>
      <c r="X18" s="9">
        <f t="shared" si="16"/>
        <v>70000</v>
      </c>
      <c r="Y18" s="33">
        <f t="shared" si="3"/>
        <v>0</v>
      </c>
      <c r="Z18" s="33" t="str">
        <f t="shared" si="7"/>
        <v>T13</v>
      </c>
      <c r="AA18" s="35">
        <f t="shared" si="17"/>
        <v>0</v>
      </c>
      <c r="AB18" s="35">
        <f t="shared" si="18"/>
        <v>0</v>
      </c>
      <c r="AC18" s="35">
        <f t="shared" si="19"/>
        <v>0</v>
      </c>
      <c r="AD18" s="35">
        <f t="shared" si="20"/>
        <v>0</v>
      </c>
      <c r="AE18" s="35">
        <f t="shared" si="21"/>
        <v>0</v>
      </c>
      <c r="AF18" s="35">
        <f t="shared" si="22"/>
        <v>0</v>
      </c>
      <c r="AG18" s="35">
        <f t="shared" si="23"/>
        <v>0</v>
      </c>
      <c r="AH18" s="35">
        <f t="shared" si="24"/>
        <v>0</v>
      </c>
    </row>
    <row r="19" spans="1:34" s="34" customFormat="1" ht="18" customHeight="1">
      <c r="A19" s="24" t="s">
        <v>34</v>
      </c>
      <c r="B19" s="25">
        <v>18</v>
      </c>
      <c r="C19" s="25" t="s">
        <v>201</v>
      </c>
      <c r="D19" s="25">
        <v>0</v>
      </c>
      <c r="E19" s="25">
        <v>14</v>
      </c>
      <c r="F19" s="171">
        <f t="shared" si="4"/>
        <v>0</v>
      </c>
      <c r="G19" s="28">
        <f t="shared" si="5"/>
        <v>0</v>
      </c>
      <c r="H19" s="28">
        <f t="shared" si="8"/>
        <v>70000</v>
      </c>
      <c r="I19" s="29">
        <f t="shared" si="6"/>
        <v>70000</v>
      </c>
      <c r="J19" s="30"/>
      <c r="K19" s="31">
        <v>0.01</v>
      </c>
      <c r="L19" s="32">
        <f t="shared" si="0"/>
        <v>70000</v>
      </c>
      <c r="M19" s="33">
        <v>0</v>
      </c>
      <c r="N19" s="33">
        <f t="shared" si="25"/>
        <v>0</v>
      </c>
      <c r="O19" s="33">
        <f t="shared" si="2"/>
        <v>70000</v>
      </c>
      <c r="P19" s="8" t="s">
        <v>109</v>
      </c>
      <c r="Q19" s="9">
        <f t="shared" si="9"/>
        <v>70000</v>
      </c>
      <c r="R19" s="9">
        <f t="shared" si="10"/>
        <v>70000</v>
      </c>
      <c r="S19" s="9">
        <f t="shared" si="11"/>
        <v>70000</v>
      </c>
      <c r="T19" s="9">
        <f t="shared" si="12"/>
        <v>70000</v>
      </c>
      <c r="U19" s="9">
        <f t="shared" si="13"/>
        <v>70000</v>
      </c>
      <c r="V19" s="9">
        <f t="shared" si="14"/>
        <v>70000</v>
      </c>
      <c r="W19" s="9">
        <f t="shared" si="15"/>
        <v>70000</v>
      </c>
      <c r="X19" s="9">
        <f t="shared" si="16"/>
        <v>70000</v>
      </c>
      <c r="Y19" s="33">
        <f t="shared" si="3"/>
        <v>0</v>
      </c>
      <c r="Z19" s="33" t="str">
        <f t="shared" si="7"/>
        <v>T14</v>
      </c>
      <c r="AA19" s="35">
        <f t="shared" si="17"/>
        <v>0</v>
      </c>
      <c r="AB19" s="35">
        <f t="shared" si="18"/>
        <v>0</v>
      </c>
      <c r="AC19" s="35">
        <f t="shared" si="19"/>
        <v>0</v>
      </c>
      <c r="AD19" s="35">
        <f t="shared" si="20"/>
        <v>0</v>
      </c>
      <c r="AE19" s="35">
        <f t="shared" si="21"/>
        <v>0</v>
      </c>
      <c r="AF19" s="35">
        <f t="shared" si="22"/>
        <v>0</v>
      </c>
      <c r="AG19" s="35">
        <f t="shared" si="23"/>
        <v>0</v>
      </c>
      <c r="AH19" s="35">
        <f t="shared" si="24"/>
        <v>0</v>
      </c>
    </row>
    <row r="20" spans="1:34" s="34" customFormat="1" ht="18" customHeight="1">
      <c r="A20" s="24"/>
      <c r="B20" s="25"/>
      <c r="C20" s="25"/>
      <c r="D20" s="25"/>
      <c r="E20" s="25"/>
      <c r="F20" s="171">
        <f t="shared" si="4"/>
        <v>0</v>
      </c>
      <c r="G20" s="28">
        <f t="shared" si="5"/>
        <v>0</v>
      </c>
      <c r="H20" s="28">
        <f t="shared" si="8"/>
        <v>0</v>
      </c>
      <c r="I20" s="29">
        <f t="shared" si="6"/>
        <v>0</v>
      </c>
      <c r="J20" s="30"/>
      <c r="K20" s="31">
        <v>0.01</v>
      </c>
      <c r="L20" s="32">
        <f t="shared" si="0"/>
        <v>70000</v>
      </c>
      <c r="M20" s="33">
        <v>0</v>
      </c>
      <c r="N20" s="33">
        <f t="shared" si="25"/>
        <v>0</v>
      </c>
      <c r="O20" s="33">
        <f t="shared" si="2"/>
        <v>0</v>
      </c>
      <c r="P20" s="8" t="s">
        <v>110</v>
      </c>
      <c r="Q20" s="9">
        <f t="shared" si="9"/>
        <v>70000</v>
      </c>
      <c r="R20" s="9">
        <f t="shared" si="10"/>
        <v>70000</v>
      </c>
      <c r="S20" s="9">
        <f t="shared" si="11"/>
        <v>70000</v>
      </c>
      <c r="T20" s="9">
        <f t="shared" si="12"/>
        <v>70000</v>
      </c>
      <c r="U20" s="9">
        <f t="shared" si="13"/>
        <v>70000</v>
      </c>
      <c r="V20" s="9">
        <f t="shared" si="14"/>
        <v>70000</v>
      </c>
      <c r="W20" s="9">
        <f t="shared" si="15"/>
        <v>70000</v>
      </c>
      <c r="X20" s="9">
        <f t="shared" si="16"/>
        <v>70000</v>
      </c>
      <c r="Y20" s="33">
        <f t="shared" si="3"/>
        <v>0</v>
      </c>
      <c r="Z20" s="33" t="str">
        <f t="shared" si="7"/>
        <v>T15</v>
      </c>
      <c r="AA20" s="35">
        <f t="shared" si="17"/>
        <v>0</v>
      </c>
      <c r="AB20" s="35">
        <f t="shared" si="18"/>
        <v>0</v>
      </c>
      <c r="AC20" s="35">
        <f t="shared" si="19"/>
        <v>0</v>
      </c>
      <c r="AD20" s="35">
        <f t="shared" si="20"/>
        <v>0</v>
      </c>
      <c r="AE20" s="35">
        <f t="shared" si="21"/>
        <v>0</v>
      </c>
      <c r="AF20" s="35">
        <f t="shared" si="22"/>
        <v>0</v>
      </c>
      <c r="AG20" s="35">
        <f t="shared" si="23"/>
        <v>0</v>
      </c>
      <c r="AH20" s="35">
        <f t="shared" si="24"/>
        <v>0</v>
      </c>
    </row>
    <row r="21" spans="1:34" s="34" customFormat="1" ht="18" customHeight="1">
      <c r="A21" s="24"/>
      <c r="B21" s="25"/>
      <c r="C21" s="25"/>
      <c r="D21" s="25"/>
      <c r="E21" s="25"/>
      <c r="F21" s="171">
        <f t="shared" si="4"/>
        <v>0</v>
      </c>
      <c r="G21" s="28">
        <f t="shared" si="5"/>
        <v>0</v>
      </c>
      <c r="H21" s="28">
        <f t="shared" si="8"/>
        <v>0</v>
      </c>
      <c r="I21" s="29">
        <f t="shared" si="6"/>
        <v>0</v>
      </c>
      <c r="J21" s="30"/>
      <c r="K21" s="31">
        <v>0.01</v>
      </c>
      <c r="L21" s="32">
        <f t="shared" si="0"/>
        <v>70000</v>
      </c>
      <c r="M21" s="33">
        <v>0</v>
      </c>
      <c r="N21" s="33">
        <f t="shared" si="25"/>
        <v>0</v>
      </c>
      <c r="O21" s="33">
        <f t="shared" si="2"/>
        <v>0</v>
      </c>
      <c r="P21" s="8" t="s">
        <v>111</v>
      </c>
      <c r="Q21" s="9">
        <f t="shared" si="9"/>
        <v>70000</v>
      </c>
      <c r="R21" s="9">
        <f t="shared" si="10"/>
        <v>70000</v>
      </c>
      <c r="S21" s="9">
        <f t="shared" si="11"/>
        <v>70000</v>
      </c>
      <c r="T21" s="9">
        <f t="shared" si="12"/>
        <v>70000</v>
      </c>
      <c r="U21" s="9">
        <f t="shared" si="13"/>
        <v>70000</v>
      </c>
      <c r="V21" s="9">
        <f t="shared" si="14"/>
        <v>70000</v>
      </c>
      <c r="W21" s="9">
        <f t="shared" si="15"/>
        <v>70000</v>
      </c>
      <c r="X21" s="9">
        <f t="shared" si="16"/>
        <v>70000</v>
      </c>
      <c r="Y21" s="33">
        <f t="shared" si="3"/>
        <v>0</v>
      </c>
      <c r="Z21" s="33" t="str">
        <f t="shared" si="7"/>
        <v>T16</v>
      </c>
      <c r="AA21" s="35">
        <f t="shared" si="17"/>
        <v>0</v>
      </c>
      <c r="AB21" s="35">
        <f t="shared" si="18"/>
        <v>0</v>
      </c>
      <c r="AC21" s="35">
        <f t="shared" si="19"/>
        <v>0</v>
      </c>
      <c r="AD21" s="35">
        <f t="shared" si="20"/>
        <v>0</v>
      </c>
      <c r="AE21" s="35">
        <f t="shared" si="21"/>
        <v>0</v>
      </c>
      <c r="AF21" s="35">
        <f t="shared" si="22"/>
        <v>0</v>
      </c>
      <c r="AG21" s="35">
        <f t="shared" si="23"/>
        <v>0</v>
      </c>
      <c r="AH21" s="35">
        <f t="shared" si="24"/>
        <v>0</v>
      </c>
    </row>
    <row r="22" spans="1:34" s="8" customFormat="1" ht="18" customHeight="1">
      <c r="A22" s="24"/>
      <c r="B22" s="25"/>
      <c r="C22" s="25"/>
      <c r="D22" s="25"/>
      <c r="E22" s="25"/>
      <c r="F22" s="171">
        <f t="shared" si="4"/>
        <v>0</v>
      </c>
      <c r="G22" s="28">
        <f t="shared" si="5"/>
        <v>0</v>
      </c>
      <c r="H22" s="28">
        <f t="shared" si="8"/>
        <v>0</v>
      </c>
      <c r="I22" s="29">
        <f t="shared" si="6"/>
        <v>0</v>
      </c>
      <c r="J22" s="30"/>
      <c r="K22" s="31">
        <v>0.01</v>
      </c>
      <c r="L22" s="32">
        <f t="shared" si="0"/>
        <v>70000</v>
      </c>
      <c r="M22" s="33">
        <v>0</v>
      </c>
      <c r="N22" s="33">
        <f t="shared" si="25"/>
        <v>0</v>
      </c>
      <c r="O22" s="33">
        <f t="shared" si="2"/>
        <v>0</v>
      </c>
      <c r="P22" s="8" t="s">
        <v>112</v>
      </c>
      <c r="Q22" s="9">
        <f t="shared" si="9"/>
        <v>70000</v>
      </c>
      <c r="R22" s="9">
        <f t="shared" si="10"/>
        <v>70000</v>
      </c>
      <c r="S22" s="9">
        <f t="shared" si="11"/>
        <v>70000</v>
      </c>
      <c r="T22" s="9">
        <f t="shared" si="12"/>
        <v>70000</v>
      </c>
      <c r="U22" s="9">
        <f t="shared" si="13"/>
        <v>70000</v>
      </c>
      <c r="V22" s="9">
        <f t="shared" si="14"/>
        <v>70000</v>
      </c>
      <c r="W22" s="9">
        <f t="shared" si="15"/>
        <v>70000</v>
      </c>
      <c r="X22" s="9">
        <f t="shared" si="16"/>
        <v>62222.222222222219</v>
      </c>
      <c r="Y22" s="33">
        <f t="shared" si="3"/>
        <v>0</v>
      </c>
      <c r="Z22" s="33" t="str">
        <f t="shared" si="7"/>
        <v>T17</v>
      </c>
      <c r="AA22" s="35">
        <f t="shared" si="17"/>
        <v>0</v>
      </c>
      <c r="AB22" s="35">
        <f t="shared" si="18"/>
        <v>0</v>
      </c>
      <c r="AC22" s="35">
        <f t="shared" si="19"/>
        <v>0</v>
      </c>
      <c r="AD22" s="35">
        <f t="shared" si="20"/>
        <v>0</v>
      </c>
      <c r="AE22" s="35">
        <f t="shared" si="21"/>
        <v>0</v>
      </c>
      <c r="AF22" s="35">
        <f t="shared" si="22"/>
        <v>0</v>
      </c>
      <c r="AG22" s="35">
        <f t="shared" si="23"/>
        <v>0</v>
      </c>
      <c r="AH22" s="35">
        <f t="shared" si="24"/>
        <v>0</v>
      </c>
    </row>
    <row r="23" spans="1:34" s="8" customFormat="1" ht="18" customHeight="1">
      <c r="A23" s="24"/>
      <c r="B23" s="25"/>
      <c r="C23" s="25"/>
      <c r="D23" s="25"/>
      <c r="E23" s="25"/>
      <c r="F23" s="171">
        <f t="shared" si="4"/>
        <v>0</v>
      </c>
      <c r="G23" s="28">
        <f t="shared" si="5"/>
        <v>0</v>
      </c>
      <c r="H23" s="28">
        <f t="shared" si="8"/>
        <v>0</v>
      </c>
      <c r="I23" s="29">
        <f t="shared" si="6"/>
        <v>0</v>
      </c>
      <c r="J23" s="30"/>
      <c r="K23" s="31">
        <v>0.01</v>
      </c>
      <c r="L23" s="32">
        <f t="shared" si="0"/>
        <v>70000</v>
      </c>
      <c r="M23" s="33">
        <v>0</v>
      </c>
      <c r="N23" s="33">
        <f t="shared" si="25"/>
        <v>0</v>
      </c>
      <c r="O23" s="33">
        <f t="shared" si="2"/>
        <v>0</v>
      </c>
      <c r="P23" s="8" t="s">
        <v>113</v>
      </c>
      <c r="Q23" s="9">
        <f t="shared" si="9"/>
        <v>70000</v>
      </c>
      <c r="R23" s="9">
        <f t="shared" si="10"/>
        <v>70000</v>
      </c>
      <c r="S23" s="9">
        <f t="shared" si="11"/>
        <v>70000</v>
      </c>
      <c r="T23" s="9">
        <f t="shared" si="12"/>
        <v>70000</v>
      </c>
      <c r="U23" s="9">
        <f t="shared" si="13"/>
        <v>70000</v>
      </c>
      <c r="V23" s="9">
        <f t="shared" si="14"/>
        <v>70000</v>
      </c>
      <c r="W23" s="9">
        <f t="shared" si="15"/>
        <v>61250</v>
      </c>
      <c r="X23" s="9">
        <f t="shared" si="16"/>
        <v>54444.444444444445</v>
      </c>
      <c r="Y23" s="33">
        <f t="shared" si="3"/>
        <v>0</v>
      </c>
      <c r="Z23" s="33" t="str">
        <f t="shared" si="7"/>
        <v>T18</v>
      </c>
      <c r="AA23" s="35">
        <f t="shared" si="17"/>
        <v>0</v>
      </c>
      <c r="AB23" s="35">
        <f t="shared" si="18"/>
        <v>0</v>
      </c>
      <c r="AC23" s="35">
        <f t="shared" si="19"/>
        <v>0</v>
      </c>
      <c r="AD23" s="35">
        <f t="shared" si="20"/>
        <v>0</v>
      </c>
      <c r="AE23" s="35">
        <f t="shared" si="21"/>
        <v>0</v>
      </c>
      <c r="AF23" s="35">
        <f t="shared" si="22"/>
        <v>0</v>
      </c>
      <c r="AG23" s="35">
        <f t="shared" si="23"/>
        <v>0</v>
      </c>
      <c r="AH23" s="35">
        <f t="shared" si="24"/>
        <v>0</v>
      </c>
    </row>
    <row r="24" spans="1:34" s="8" customFormat="1" ht="18" customHeight="1">
      <c r="A24" s="24"/>
      <c r="B24" s="25"/>
      <c r="C24" s="25"/>
      <c r="D24" s="25"/>
      <c r="E24" s="25" t="s">
        <v>201</v>
      </c>
      <c r="F24" s="171"/>
      <c r="G24" s="28">
        <f t="shared" si="5"/>
        <v>0</v>
      </c>
      <c r="H24" s="28">
        <f t="shared" si="8"/>
        <v>0</v>
      </c>
      <c r="I24" s="29">
        <f t="shared" si="6"/>
        <v>0</v>
      </c>
      <c r="J24" s="30"/>
      <c r="K24" s="31">
        <v>0.01</v>
      </c>
      <c r="L24" s="32">
        <f t="shared" si="0"/>
        <v>70000</v>
      </c>
      <c r="M24" s="33">
        <v>0</v>
      </c>
      <c r="N24" s="33" t="e">
        <f t="shared" si="25"/>
        <v>#N/A</v>
      </c>
      <c r="O24" s="33" t="e">
        <f t="shared" si="2"/>
        <v>#N/A</v>
      </c>
      <c r="P24" s="8" t="s">
        <v>114</v>
      </c>
      <c r="Q24" s="9">
        <f t="shared" si="9"/>
        <v>70000</v>
      </c>
      <c r="R24" s="9">
        <f t="shared" si="10"/>
        <v>70000</v>
      </c>
      <c r="S24" s="9">
        <f t="shared" si="11"/>
        <v>70000</v>
      </c>
      <c r="T24" s="9">
        <f t="shared" si="12"/>
        <v>70000</v>
      </c>
      <c r="U24" s="9">
        <f t="shared" si="13"/>
        <v>70000</v>
      </c>
      <c r="V24" s="9">
        <f t="shared" si="14"/>
        <v>60000</v>
      </c>
      <c r="W24" s="9">
        <f t="shared" si="15"/>
        <v>52500</v>
      </c>
      <c r="X24" s="9">
        <f t="shared" si="16"/>
        <v>46666.666666666664</v>
      </c>
      <c r="Y24" s="33">
        <f t="shared" si="3"/>
        <v>0</v>
      </c>
      <c r="Z24" s="33" t="str">
        <f t="shared" si="7"/>
        <v>T19</v>
      </c>
      <c r="AA24" s="35">
        <f t="shared" si="17"/>
        <v>0</v>
      </c>
      <c r="AB24" s="35">
        <f t="shared" si="18"/>
        <v>0</v>
      </c>
      <c r="AC24" s="35">
        <f t="shared" si="19"/>
        <v>0</v>
      </c>
      <c r="AD24" s="35">
        <f t="shared" si="20"/>
        <v>0</v>
      </c>
      <c r="AE24" s="35">
        <f t="shared" si="21"/>
        <v>0</v>
      </c>
      <c r="AF24" s="35">
        <f t="shared" si="22"/>
        <v>0</v>
      </c>
      <c r="AG24" s="35">
        <f t="shared" si="23"/>
        <v>0</v>
      </c>
      <c r="AH24" s="35">
        <f t="shared" si="24"/>
        <v>0</v>
      </c>
    </row>
    <row r="25" spans="1:34" s="8" customFormat="1" ht="18" customHeight="1">
      <c r="A25" s="24"/>
      <c r="B25" s="25"/>
      <c r="C25" s="25"/>
      <c r="D25" s="25"/>
      <c r="E25" s="25" t="s">
        <v>201</v>
      </c>
      <c r="F25" s="171"/>
      <c r="G25" s="28">
        <f t="shared" si="5"/>
        <v>0</v>
      </c>
      <c r="H25" s="28">
        <f t="shared" si="8"/>
        <v>0</v>
      </c>
      <c r="I25" s="29">
        <f t="shared" si="6"/>
        <v>0</v>
      </c>
      <c r="J25" s="30"/>
      <c r="K25" s="31">
        <v>0.01</v>
      </c>
      <c r="L25" s="32">
        <f t="shared" si="0"/>
        <v>70000</v>
      </c>
      <c r="M25" s="33">
        <v>0</v>
      </c>
      <c r="N25" s="33" t="e">
        <f t="shared" si="25"/>
        <v>#N/A</v>
      </c>
      <c r="O25" s="33" t="e">
        <f t="shared" si="2"/>
        <v>#N/A</v>
      </c>
      <c r="P25" s="8" t="s">
        <v>115</v>
      </c>
      <c r="Q25" s="9">
        <f t="shared" si="9"/>
        <v>70000</v>
      </c>
      <c r="R25" s="9">
        <f t="shared" si="10"/>
        <v>70000</v>
      </c>
      <c r="S25" s="9">
        <f t="shared" si="11"/>
        <v>70000</v>
      </c>
      <c r="T25" s="9">
        <f t="shared" si="12"/>
        <v>70000</v>
      </c>
      <c r="U25" s="9">
        <f t="shared" si="13"/>
        <v>58333.333333333336</v>
      </c>
      <c r="V25" s="9">
        <f t="shared" si="14"/>
        <v>50000</v>
      </c>
      <c r="W25" s="9">
        <f t="shared" si="15"/>
        <v>43750</v>
      </c>
      <c r="X25" s="9">
        <f t="shared" si="16"/>
        <v>38888.888888888891</v>
      </c>
      <c r="Y25" s="33">
        <f t="shared" si="3"/>
        <v>0</v>
      </c>
      <c r="Z25" s="33" t="str">
        <f t="shared" si="7"/>
        <v>T20</v>
      </c>
      <c r="AA25" s="35">
        <f t="shared" si="17"/>
        <v>0</v>
      </c>
      <c r="AB25" s="35">
        <f t="shared" si="18"/>
        <v>0</v>
      </c>
      <c r="AC25" s="35">
        <f t="shared" si="19"/>
        <v>0</v>
      </c>
      <c r="AD25" s="35">
        <f t="shared" si="20"/>
        <v>0</v>
      </c>
      <c r="AE25" s="35">
        <f t="shared" si="21"/>
        <v>0</v>
      </c>
      <c r="AF25" s="35">
        <f t="shared" si="22"/>
        <v>0</v>
      </c>
      <c r="AG25" s="35">
        <f t="shared" si="23"/>
        <v>0</v>
      </c>
      <c r="AH25" s="35">
        <f t="shared" si="24"/>
        <v>0</v>
      </c>
    </row>
    <row r="26" spans="1:34" s="8" customFormat="1" ht="18" customHeight="1">
      <c r="A26" s="24"/>
      <c r="B26" s="25"/>
      <c r="C26" s="25"/>
      <c r="D26" s="25"/>
      <c r="E26" s="25" t="s">
        <v>201</v>
      </c>
      <c r="F26" s="171"/>
      <c r="G26" s="28">
        <f t="shared" si="5"/>
        <v>0</v>
      </c>
      <c r="H26" s="28">
        <f t="shared" si="8"/>
        <v>0</v>
      </c>
      <c r="I26" s="29">
        <f t="shared" si="6"/>
        <v>0</v>
      </c>
      <c r="J26" s="30"/>
      <c r="K26" s="31">
        <v>0.01</v>
      </c>
      <c r="L26" s="32">
        <f t="shared" si="0"/>
        <v>70000</v>
      </c>
      <c r="M26" s="33">
        <v>0</v>
      </c>
      <c r="N26" s="33" t="e">
        <f t="shared" si="25"/>
        <v>#N/A</v>
      </c>
      <c r="O26" s="33" t="e">
        <f>IF(E26=0,0,IF(E26=E25,VLOOKUP(E26,P:X,VLOOKUP(E26,P:Y,10,0),0),IF(P26=E26,VLOOKUP(E26,P:X,VLOOKUP(E26,P:Y,10,0),0),L26)))</f>
        <v>#N/A</v>
      </c>
      <c r="P26" s="8" t="s">
        <v>116</v>
      </c>
      <c r="Q26" s="9">
        <f t="shared" si="9"/>
        <v>70000</v>
      </c>
      <c r="R26" s="9">
        <f t="shared" si="10"/>
        <v>70000</v>
      </c>
      <c r="S26" s="9">
        <f t="shared" si="11"/>
        <v>70000</v>
      </c>
      <c r="T26" s="9">
        <f t="shared" si="12"/>
        <v>56000</v>
      </c>
      <c r="U26" s="9">
        <f t="shared" si="13"/>
        <v>46666.666666666664</v>
      </c>
      <c r="V26" s="9">
        <f t="shared" si="14"/>
        <v>40000</v>
      </c>
      <c r="W26" s="9">
        <f t="shared" si="15"/>
        <v>35000</v>
      </c>
      <c r="X26" s="9">
        <f t="shared" si="16"/>
        <v>31111.111111111109</v>
      </c>
      <c r="Y26" s="33">
        <f t="shared" si="3"/>
        <v>0</v>
      </c>
      <c r="Z26" s="33" t="str">
        <f t="shared" si="7"/>
        <v>T21</v>
      </c>
      <c r="AA26" s="35">
        <f t="shared" si="17"/>
        <v>0</v>
      </c>
      <c r="AB26" s="35">
        <f t="shared" si="18"/>
        <v>0</v>
      </c>
      <c r="AC26" s="35">
        <f t="shared" si="19"/>
        <v>0</v>
      </c>
      <c r="AD26" s="35">
        <f t="shared" si="20"/>
        <v>0</v>
      </c>
      <c r="AE26" s="35">
        <f t="shared" si="21"/>
        <v>0</v>
      </c>
      <c r="AF26" s="35">
        <f t="shared" si="22"/>
        <v>0</v>
      </c>
      <c r="AG26" s="35">
        <f t="shared" si="23"/>
        <v>0</v>
      </c>
      <c r="AH26" s="35">
        <f t="shared" si="24"/>
        <v>0</v>
      </c>
    </row>
    <row r="27" spans="1:34" s="8" customFormat="1" ht="18" customHeight="1">
      <c r="A27" s="24"/>
      <c r="B27" s="25"/>
      <c r="C27" s="25"/>
      <c r="D27" s="25"/>
      <c r="E27" s="25" t="s">
        <v>201</v>
      </c>
      <c r="F27" s="171"/>
      <c r="G27" s="28">
        <f t="shared" si="5"/>
        <v>0</v>
      </c>
      <c r="H27" s="28">
        <f t="shared" si="8"/>
        <v>0</v>
      </c>
      <c r="I27" s="29">
        <f t="shared" si="6"/>
        <v>0</v>
      </c>
      <c r="J27" s="30"/>
      <c r="K27" s="31">
        <v>0.01</v>
      </c>
      <c r="L27" s="32">
        <f t="shared" si="0"/>
        <v>70000</v>
      </c>
      <c r="M27" s="33">
        <v>0</v>
      </c>
      <c r="N27" s="33" t="e">
        <f t="shared" si="25"/>
        <v>#N/A</v>
      </c>
      <c r="O27" s="33" t="e">
        <f t="shared" ref="O27:O29" si="26">IF(E27=0,0,IF(E27=E26,VLOOKUP(E27,P:X,VLOOKUP(E27,P:Y,10,0),0),IF(P27=E27,VLOOKUP(E27,P:X,VLOOKUP(E27,P:Y,10,0),0),L27)))</f>
        <v>#N/A</v>
      </c>
      <c r="P27" s="8" t="s">
        <v>117</v>
      </c>
      <c r="Q27" s="9">
        <f t="shared" si="9"/>
        <v>70000</v>
      </c>
      <c r="R27" s="9">
        <f t="shared" si="10"/>
        <v>70000</v>
      </c>
      <c r="S27" s="9">
        <f t="shared" si="11"/>
        <v>52500</v>
      </c>
      <c r="T27" s="9">
        <f t="shared" si="12"/>
        <v>42000</v>
      </c>
      <c r="U27" s="9">
        <f t="shared" si="13"/>
        <v>35000</v>
      </c>
      <c r="V27" s="9">
        <f t="shared" si="14"/>
        <v>30000</v>
      </c>
      <c r="W27" s="9">
        <f t="shared" si="15"/>
        <v>26250</v>
      </c>
      <c r="X27" s="9">
        <f t="shared" si="16"/>
        <v>23333.333333333332</v>
      </c>
      <c r="Y27" s="33">
        <f t="shared" si="3"/>
        <v>0</v>
      </c>
      <c r="Z27" s="33" t="str">
        <f t="shared" si="7"/>
        <v>T22</v>
      </c>
      <c r="AA27" s="35">
        <f t="shared" si="17"/>
        <v>0</v>
      </c>
      <c r="AB27" s="35">
        <f t="shared" si="18"/>
        <v>0</v>
      </c>
      <c r="AC27" s="35">
        <f t="shared" si="19"/>
        <v>0</v>
      </c>
      <c r="AD27" s="35">
        <f t="shared" si="20"/>
        <v>0</v>
      </c>
      <c r="AE27" s="35">
        <f t="shared" si="21"/>
        <v>0</v>
      </c>
      <c r="AF27" s="35">
        <f t="shared" si="22"/>
        <v>0</v>
      </c>
      <c r="AG27" s="35">
        <f t="shared" si="23"/>
        <v>0</v>
      </c>
      <c r="AH27" s="35">
        <f t="shared" si="24"/>
        <v>0</v>
      </c>
    </row>
    <row r="28" spans="1:34" s="8" customFormat="1" ht="18" customHeight="1">
      <c r="A28" s="24"/>
      <c r="B28" s="25"/>
      <c r="C28" s="25"/>
      <c r="D28" s="25"/>
      <c r="E28" s="25" t="s">
        <v>201</v>
      </c>
      <c r="F28" s="171"/>
      <c r="G28" s="28">
        <f t="shared" si="5"/>
        <v>0</v>
      </c>
      <c r="H28" s="28">
        <f t="shared" si="8"/>
        <v>0</v>
      </c>
      <c r="I28" s="29">
        <f t="shared" si="6"/>
        <v>0</v>
      </c>
      <c r="J28" s="30"/>
      <c r="K28" s="31">
        <v>0.01</v>
      </c>
      <c r="L28" s="32">
        <f t="shared" si="0"/>
        <v>70000</v>
      </c>
      <c r="M28" s="33">
        <v>0</v>
      </c>
      <c r="N28" s="33" t="e">
        <f t="shared" si="25"/>
        <v>#N/A</v>
      </c>
      <c r="O28" s="33" t="e">
        <f t="shared" si="26"/>
        <v>#N/A</v>
      </c>
      <c r="P28" s="8" t="s">
        <v>118</v>
      </c>
      <c r="Q28" s="9">
        <f t="shared" si="9"/>
        <v>70000</v>
      </c>
      <c r="R28" s="9">
        <f t="shared" si="10"/>
        <v>46666.666666666664</v>
      </c>
      <c r="S28" s="9">
        <f t="shared" si="11"/>
        <v>35000</v>
      </c>
      <c r="T28" s="9">
        <f t="shared" si="12"/>
        <v>28000</v>
      </c>
      <c r="U28" s="9">
        <f t="shared" si="13"/>
        <v>23333.333333333332</v>
      </c>
      <c r="V28" s="9">
        <f t="shared" si="14"/>
        <v>20000</v>
      </c>
      <c r="W28" s="9">
        <f t="shared" si="15"/>
        <v>17500</v>
      </c>
      <c r="X28" s="9">
        <f t="shared" si="16"/>
        <v>15555.555555555555</v>
      </c>
      <c r="Y28" s="33">
        <f t="shared" si="3"/>
        <v>0</v>
      </c>
      <c r="Z28" s="33" t="str">
        <f t="shared" si="7"/>
        <v>T23</v>
      </c>
      <c r="AA28" s="35">
        <f t="shared" si="17"/>
        <v>0</v>
      </c>
      <c r="AB28" s="35">
        <f t="shared" si="18"/>
        <v>0</v>
      </c>
      <c r="AC28" s="35">
        <f t="shared" si="19"/>
        <v>0</v>
      </c>
      <c r="AD28" s="35">
        <f t="shared" si="20"/>
        <v>0</v>
      </c>
      <c r="AE28" s="35">
        <f t="shared" si="21"/>
        <v>0</v>
      </c>
      <c r="AF28" s="35">
        <f t="shared" si="22"/>
        <v>0</v>
      </c>
      <c r="AG28" s="35">
        <f t="shared" si="23"/>
        <v>0</v>
      </c>
      <c r="AH28" s="35">
        <f t="shared" si="24"/>
        <v>0</v>
      </c>
    </row>
    <row r="29" spans="1:34" s="8" customFormat="1" ht="18" customHeight="1">
      <c r="A29" s="24"/>
      <c r="B29" s="25"/>
      <c r="C29" s="25"/>
      <c r="D29" s="25"/>
      <c r="E29" s="25" t="s">
        <v>201</v>
      </c>
      <c r="F29" s="171"/>
      <c r="G29" s="28">
        <f t="shared" si="5"/>
        <v>0</v>
      </c>
      <c r="H29" s="28">
        <f t="shared" si="8"/>
        <v>0</v>
      </c>
      <c r="I29" s="29">
        <f t="shared" si="6"/>
        <v>0</v>
      </c>
      <c r="J29" s="30"/>
      <c r="K29" s="31">
        <v>0.01</v>
      </c>
      <c r="L29" s="32">
        <f t="shared" si="0"/>
        <v>70000</v>
      </c>
      <c r="M29" s="33">
        <v>0</v>
      </c>
      <c r="N29" s="33" t="e">
        <f t="shared" si="25"/>
        <v>#N/A</v>
      </c>
      <c r="O29" s="33" t="e">
        <f t="shared" si="26"/>
        <v>#N/A</v>
      </c>
      <c r="P29" s="8" t="s">
        <v>119</v>
      </c>
      <c r="Q29" s="9">
        <f t="shared" si="9"/>
        <v>35000</v>
      </c>
      <c r="R29" s="9">
        <f t="shared" si="10"/>
        <v>23333.333333333332</v>
      </c>
      <c r="S29" s="9">
        <f t="shared" si="11"/>
        <v>17500</v>
      </c>
      <c r="T29" s="9">
        <f t="shared" si="12"/>
        <v>14000</v>
      </c>
      <c r="U29" s="9">
        <f t="shared" si="13"/>
        <v>11666.666666666666</v>
      </c>
      <c r="V29" s="9">
        <f t="shared" si="14"/>
        <v>10000</v>
      </c>
      <c r="W29" s="9">
        <f t="shared" si="15"/>
        <v>8750</v>
      </c>
      <c r="X29" s="9">
        <f t="shared" si="16"/>
        <v>7777.7777777777774</v>
      </c>
      <c r="Y29" s="33">
        <f t="shared" si="3"/>
        <v>0</v>
      </c>
      <c r="Z29" s="33" t="str">
        <f t="shared" si="7"/>
        <v>T24</v>
      </c>
      <c r="AA29" s="35">
        <f t="shared" si="17"/>
        <v>0</v>
      </c>
      <c r="AB29" s="35">
        <f t="shared" si="18"/>
        <v>0</v>
      </c>
      <c r="AC29" s="35">
        <f t="shared" si="19"/>
        <v>0</v>
      </c>
      <c r="AD29" s="35">
        <f t="shared" si="20"/>
        <v>0</v>
      </c>
      <c r="AE29" s="35">
        <f t="shared" si="21"/>
        <v>0</v>
      </c>
      <c r="AF29" s="35">
        <f t="shared" si="22"/>
        <v>0</v>
      </c>
      <c r="AG29" s="35">
        <f t="shared" si="23"/>
        <v>0</v>
      </c>
      <c r="AH29" s="35">
        <f t="shared" si="24"/>
        <v>0</v>
      </c>
    </row>
    <row r="30" spans="1:34" ht="18" customHeight="1">
      <c r="A30" s="36"/>
      <c r="B30" s="37"/>
      <c r="C30" s="38"/>
      <c r="D30" s="39"/>
      <c r="E30" s="40"/>
      <c r="F30" s="39"/>
      <c r="G30" s="42"/>
      <c r="H30" s="42"/>
      <c r="I30" s="40"/>
      <c r="J30" s="43"/>
      <c r="K30" s="43"/>
      <c r="L30" s="43"/>
      <c r="M30" s="43"/>
      <c r="N30" s="43"/>
      <c r="O30" s="43"/>
      <c r="P30" s="8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4" ht="15">
      <c r="A31" s="36"/>
      <c r="B31" s="45"/>
      <c r="C31" s="46"/>
      <c r="D31" s="46"/>
      <c r="E31" s="46"/>
      <c r="F31" s="173"/>
      <c r="G31" s="48"/>
      <c r="H31" s="48"/>
      <c r="I31" s="36"/>
      <c r="J31" s="36"/>
      <c r="K31" s="36"/>
      <c r="L31" s="36"/>
      <c r="M31" s="36"/>
      <c r="N31" s="36"/>
      <c r="O31" s="36"/>
      <c r="P31" s="36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34" ht="15">
      <c r="A32" s="36"/>
      <c r="B32" s="45"/>
      <c r="C32" s="46"/>
      <c r="D32" s="46"/>
      <c r="E32" s="46"/>
      <c r="F32" s="173"/>
      <c r="G32" s="48"/>
      <c r="H32" s="48"/>
      <c r="I32" s="36"/>
      <c r="J32" s="36"/>
      <c r="K32" s="36"/>
      <c r="L32" s="36"/>
      <c r="M32" s="36"/>
      <c r="N32" s="36"/>
      <c r="O32" s="36"/>
      <c r="P32" s="36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">
      <c r="A33" s="36"/>
      <c r="B33" s="45"/>
      <c r="C33" s="46"/>
      <c r="D33" s="46"/>
      <c r="E33" s="46"/>
      <c r="F33" s="173"/>
      <c r="G33" s="48"/>
      <c r="H33" s="48"/>
      <c r="I33" s="36"/>
      <c r="J33" s="36"/>
      <c r="K33" s="36"/>
      <c r="L33" s="36"/>
      <c r="M33" s="36"/>
      <c r="N33" s="36"/>
      <c r="O33" s="36"/>
      <c r="P33" s="36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">
      <c r="A34" s="36"/>
      <c r="B34" s="45"/>
      <c r="C34" s="37"/>
      <c r="D34" s="39"/>
      <c r="E34" s="40"/>
      <c r="F34" s="39"/>
      <c r="G34" s="42"/>
      <c r="H34" s="42"/>
      <c r="I34" s="40"/>
      <c r="J34" s="43"/>
      <c r="K34" s="43"/>
      <c r="L34" s="43"/>
      <c r="M34" s="43"/>
      <c r="N34" s="43"/>
      <c r="O34" s="43"/>
      <c r="P34" s="8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>
      <c r="B35" s="45"/>
      <c r="P35" s="8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>
      <c r="A36" s="50"/>
      <c r="B36" s="50"/>
      <c r="I36" s="44"/>
      <c r="P36" s="8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>
      <c r="A37" s="50"/>
      <c r="B37" s="50"/>
      <c r="I37" s="44"/>
      <c r="P37" s="8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>
      <c r="A38" s="50"/>
      <c r="B38" s="50"/>
      <c r="I38" s="44"/>
      <c r="P38" s="8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>
      <c r="A39" s="50"/>
      <c r="B39" s="50"/>
      <c r="I39" s="44"/>
      <c r="P39" s="8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>
      <c r="A40" s="50"/>
      <c r="B40" s="50"/>
      <c r="I40" s="44"/>
      <c r="P40" s="8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>
      <c r="A41" s="50"/>
      <c r="B41" s="50"/>
      <c r="I41" s="44"/>
      <c r="P41" s="8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>
      <c r="A42" s="50"/>
      <c r="B42" s="50"/>
      <c r="I42" s="44"/>
      <c r="P42" s="8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>
      <c r="A43" s="50"/>
      <c r="B43" s="50"/>
      <c r="I43" s="44"/>
      <c r="P43" s="8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>
      <c r="A44" s="50"/>
      <c r="B44" s="50"/>
      <c r="I44" s="44"/>
      <c r="P44" s="8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>
      <c r="A45" s="50"/>
      <c r="B45" s="50"/>
      <c r="I45" s="44"/>
      <c r="P45" s="8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>
      <c r="A46" s="50"/>
      <c r="B46" s="50"/>
      <c r="I46" s="44"/>
      <c r="P46" s="8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>
      <c r="A47" s="50"/>
      <c r="B47" s="50"/>
      <c r="I47" s="44"/>
      <c r="P47" s="8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>
      <c r="A48" s="50"/>
      <c r="B48" s="50"/>
      <c r="I48" s="44"/>
      <c r="P48" s="8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>
      <c r="A49" s="50"/>
      <c r="B49" s="50"/>
      <c r="I49" s="44"/>
      <c r="P49" s="8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>
      <c r="A50" s="50"/>
      <c r="B50" s="50"/>
      <c r="I50" s="44"/>
      <c r="P50" s="8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>
      <c r="A51" s="50"/>
      <c r="B51" s="50"/>
      <c r="I51" s="44"/>
      <c r="P51" s="8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>
      <c r="A52" s="50"/>
      <c r="B52" s="50"/>
      <c r="I52" s="44"/>
      <c r="P52" s="8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>
      <c r="A53" s="50"/>
      <c r="B53" s="50"/>
      <c r="I53" s="44"/>
      <c r="P53" s="8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>
      <c r="A54" s="50"/>
      <c r="B54" s="50"/>
      <c r="I54" s="44"/>
      <c r="P54" s="8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>
      <c r="A55" s="50"/>
      <c r="B55" s="50"/>
      <c r="I55" s="44"/>
      <c r="P55" s="8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>
      <c r="A56" s="50"/>
      <c r="B56" s="50"/>
      <c r="I56" s="44"/>
      <c r="P56" s="8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>
      <c r="A57" s="50"/>
      <c r="B57" s="50"/>
      <c r="I57" s="44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>
      <c r="A58" s="50"/>
      <c r="B58" s="50"/>
      <c r="I58" s="44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>
      <c r="A59" s="50"/>
      <c r="B59" s="50"/>
      <c r="I59" s="44"/>
      <c r="P59" s="8"/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>
      <c r="A60" s="50"/>
      <c r="B60" s="50"/>
      <c r="I60" s="44"/>
      <c r="P60" s="8"/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>
      <c r="A61" s="50"/>
      <c r="B61" s="50"/>
      <c r="I61" s="44"/>
      <c r="P61" s="8"/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>
      <c r="A62" s="50"/>
      <c r="B62" s="50"/>
      <c r="I62" s="44"/>
      <c r="P62" s="8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>
      <c r="A63" s="50"/>
      <c r="B63" s="50"/>
      <c r="I63" s="44"/>
      <c r="P63" s="8"/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>
      <c r="A64" s="50"/>
      <c r="B64" s="50"/>
      <c r="I64" s="44"/>
      <c r="P64" s="8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>
      <c r="A65" s="50"/>
      <c r="B65" s="50"/>
      <c r="I65" s="44"/>
      <c r="P65" s="8"/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>
      <c r="A66" s="50"/>
      <c r="B66" s="50"/>
      <c r="I66" s="44"/>
      <c r="P66" s="8"/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>
      <c r="A67" s="50"/>
      <c r="B67" s="50"/>
      <c r="I67" s="44"/>
      <c r="P67" s="8"/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>
      <c r="A68" s="50"/>
      <c r="B68" s="50"/>
      <c r="I68" s="44"/>
      <c r="P68" s="8"/>
      <c r="Q68" s="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>
      <c r="A69" s="50"/>
      <c r="B69" s="50"/>
      <c r="I69" s="44"/>
      <c r="P69" s="8"/>
      <c r="Q69" s="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>
      <c r="A70" s="50"/>
      <c r="B70" s="50"/>
      <c r="I70" s="44"/>
      <c r="P70" s="8"/>
      <c r="Q70" s="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>
      <c r="A71" s="50"/>
      <c r="B71" s="50"/>
      <c r="I71" s="44"/>
      <c r="P71" s="8"/>
      <c r="Q71" s="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>
      <c r="A72" s="50"/>
      <c r="B72" s="50"/>
      <c r="I72" s="44"/>
      <c r="P72" s="8"/>
      <c r="Q72" s="9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>
      <c r="A73" s="50"/>
      <c r="B73" s="50"/>
      <c r="I73" s="44"/>
      <c r="P73" s="8"/>
      <c r="Q73" s="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>
      <c r="A74" s="50"/>
      <c r="B74" s="50"/>
      <c r="I74" s="44"/>
      <c r="P74" s="8"/>
      <c r="Q74" s="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>
      <c r="A75" s="50"/>
      <c r="B75" s="50"/>
      <c r="I75" s="44"/>
      <c r="P75" s="8"/>
      <c r="Q75" s="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>
      <c r="A76" s="50"/>
      <c r="B76" s="50"/>
      <c r="I76" s="44"/>
      <c r="P76" s="8"/>
      <c r="Q76" s="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>
      <c r="A77" s="50"/>
      <c r="B77" s="50"/>
      <c r="I77" s="44"/>
      <c r="P77" s="8"/>
      <c r="Q77" s="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>
      <c r="A78" s="50"/>
      <c r="B78" s="50"/>
      <c r="I78" s="44"/>
      <c r="P78" s="8"/>
      <c r="Q78" s="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>
      <c r="A79" s="50"/>
      <c r="B79" s="50"/>
      <c r="I79" s="44"/>
      <c r="P79" s="8"/>
      <c r="Q79" s="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>
      <c r="A80" s="50"/>
      <c r="B80" s="50"/>
      <c r="I80" s="44"/>
      <c r="P80" s="8"/>
      <c r="Q80" s="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>
      <c r="A81" s="50"/>
      <c r="B81" s="50"/>
      <c r="I81" s="44"/>
      <c r="P81" s="8"/>
      <c r="Q81" s="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>
      <c r="A82" s="50"/>
      <c r="B82" s="50"/>
      <c r="I82" s="44"/>
      <c r="P82" s="8"/>
      <c r="Q82" s="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>
      <c r="A83" s="50"/>
      <c r="B83" s="50"/>
      <c r="I83" s="44"/>
      <c r="P83" s="8"/>
      <c r="Q83" s="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>
      <c r="A84" s="50"/>
      <c r="B84" s="50"/>
      <c r="I84" s="44"/>
      <c r="P84" s="8"/>
      <c r="Q84" s="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>
      <c r="A85" s="50"/>
      <c r="B85" s="50"/>
      <c r="I85" s="44"/>
      <c r="P85" s="8"/>
      <c r="Q85" s="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>
      <c r="A86" s="50"/>
      <c r="B86" s="50"/>
      <c r="I86" s="44"/>
      <c r="P86" s="8"/>
      <c r="Q86" s="9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>
      <c r="A87" s="50"/>
      <c r="B87" s="50"/>
      <c r="I87" s="44"/>
      <c r="P87" s="8"/>
      <c r="Q87" s="9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>
      <c r="A88" s="50"/>
      <c r="B88" s="50"/>
      <c r="I88" s="44"/>
      <c r="P88" s="8"/>
      <c r="Q88" s="9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>
      <c r="A89" s="50"/>
      <c r="B89" s="50"/>
      <c r="I89" s="44"/>
      <c r="P89" s="8"/>
      <c r="Q89" s="9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>
      <c r="A90" s="50"/>
      <c r="B90" s="50"/>
      <c r="I90" s="44"/>
      <c r="P90" s="8"/>
      <c r="Q90" s="9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>
      <c r="A91" s="50"/>
      <c r="B91" s="50"/>
      <c r="I91" s="44"/>
      <c r="P91" s="8"/>
      <c r="Q91" s="9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>
      <c r="A92" s="50"/>
      <c r="B92" s="50"/>
      <c r="I92" s="44"/>
      <c r="P92" s="8"/>
      <c r="Q92" s="9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>
      <c r="A93" s="50"/>
      <c r="B93" s="50"/>
      <c r="I93" s="44"/>
      <c r="P93" s="8"/>
      <c r="Q93" s="9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>
      <c r="A94" s="50"/>
      <c r="B94" s="50"/>
      <c r="I94" s="44"/>
      <c r="P94" s="53"/>
      <c r="Q94" s="44"/>
    </row>
    <row r="95" spans="1:28">
      <c r="A95" s="50"/>
      <c r="B95" s="50"/>
      <c r="I95" s="44"/>
      <c r="P95" s="53"/>
      <c r="Q95" s="44"/>
    </row>
    <row r="96" spans="1:28">
      <c r="A96" s="50"/>
      <c r="B96" s="50"/>
      <c r="I96" s="44"/>
      <c r="P96" s="53"/>
      <c r="Q96" s="44"/>
    </row>
    <row r="97" spans="1:17">
      <c r="A97" s="50"/>
      <c r="B97" s="50"/>
      <c r="I97" s="44"/>
      <c r="P97" s="53"/>
      <c r="Q97" s="44"/>
    </row>
    <row r="98" spans="1:17">
      <c r="A98" s="50"/>
      <c r="B98" s="50"/>
      <c r="I98" s="44"/>
      <c r="P98" s="53"/>
      <c r="Q98" s="44"/>
    </row>
    <row r="99" spans="1:17">
      <c r="A99" s="50"/>
      <c r="B99" s="50"/>
      <c r="I99" s="44"/>
      <c r="P99" s="53"/>
      <c r="Q99" s="44"/>
    </row>
    <row r="100" spans="1:17">
      <c r="A100" s="50"/>
      <c r="B100" s="50"/>
      <c r="I100" s="44"/>
      <c r="P100" s="53"/>
      <c r="Q100" s="44"/>
    </row>
    <row r="101" spans="1:17">
      <c r="A101" s="50"/>
      <c r="B101" s="50"/>
      <c r="I101" s="44"/>
      <c r="P101" s="53"/>
      <c r="Q101" s="44"/>
    </row>
    <row r="102" spans="1:17">
      <c r="A102" s="50"/>
      <c r="B102" s="50"/>
      <c r="I102" s="44"/>
      <c r="P102" s="53"/>
      <c r="Q102" s="44"/>
    </row>
    <row r="103" spans="1:17">
      <c r="A103" s="50"/>
      <c r="B103" s="50"/>
      <c r="I103" s="44"/>
      <c r="P103" s="53"/>
      <c r="Q103" s="44"/>
    </row>
    <row r="104" spans="1:17">
      <c r="A104" s="50"/>
      <c r="B104" s="50"/>
      <c r="I104" s="44"/>
      <c r="P104" s="53"/>
      <c r="Q104" s="44"/>
    </row>
  </sheetData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H104"/>
  <sheetViews>
    <sheetView showZeros="0" topLeftCell="A7" workbookViewId="0">
      <selection activeCell="D18" sqref="D18"/>
    </sheetView>
  </sheetViews>
  <sheetFormatPr defaultColWidth="9.15234375" defaultRowHeight="17.600000000000001"/>
  <cols>
    <col min="1" max="1" width="29.23046875" style="49" customWidth="1"/>
    <col min="2" max="2" width="8.4609375" style="54" customWidth="1"/>
    <col min="3" max="3" width="6.84375" style="50" customWidth="1"/>
    <col min="4" max="4" width="16.69140625" style="50" customWidth="1"/>
    <col min="5" max="5" width="8.23046875" style="50" customWidth="1"/>
    <col min="6" max="6" width="9.53515625" style="54" customWidth="1"/>
    <col min="7" max="7" width="10.15234375" style="52" customWidth="1"/>
    <col min="8" max="8" width="11.84375" style="52" customWidth="1"/>
    <col min="9" max="9" width="14.4609375" style="50" customWidth="1"/>
    <col min="10" max="10" width="6.4609375" style="44" customWidth="1"/>
    <col min="11" max="11" width="5.69140625" style="44" customWidth="1"/>
    <col min="12" max="12" width="10.4609375" style="44" customWidth="1"/>
    <col min="13" max="15" width="10.4609375" style="44" hidden="1" customWidth="1"/>
    <col min="16" max="16" width="7.4609375" style="44" hidden="1" customWidth="1"/>
    <col min="17" max="17" width="9.23046875" style="53" hidden="1" customWidth="1"/>
    <col min="18" max="34" width="9.15234375" style="44" hidden="1" customWidth="1"/>
    <col min="35" max="35" width="0" style="44" hidden="1" customWidth="1"/>
    <col min="36" max="16384" width="9.15234375" style="44"/>
  </cols>
  <sheetData>
    <row r="1" spans="1:34" s="6" customFormat="1" ht="33.65" customHeight="1">
      <c r="A1" s="262" t="s">
        <v>82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4"/>
      <c r="N1" s="4"/>
      <c r="O1" s="4"/>
      <c r="P1" s="5"/>
      <c r="Q1" s="5"/>
      <c r="R1" s="5"/>
      <c r="S1" s="5"/>
      <c r="T1" s="5"/>
      <c r="U1" s="5"/>
    </row>
    <row r="2" spans="1:34" s="8" customFormat="1" ht="36" customHeight="1" thickBot="1">
      <c r="A2" s="263" t="s">
        <v>188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7"/>
      <c r="N2" s="7"/>
      <c r="O2" s="7"/>
      <c r="Q2" s="9"/>
    </row>
    <row r="3" spans="1:34" s="8" customFormat="1" ht="18.649999999999999" customHeight="1">
      <c r="A3" s="264" t="s">
        <v>312</v>
      </c>
      <c r="B3" s="264"/>
      <c r="C3" s="264"/>
      <c r="D3" s="264"/>
      <c r="E3" s="264"/>
      <c r="F3" s="264"/>
      <c r="G3" s="264"/>
      <c r="H3" s="264"/>
      <c r="I3" s="264"/>
      <c r="J3" s="10"/>
      <c r="K3" s="265" t="s">
        <v>85</v>
      </c>
      <c r="L3" s="266"/>
      <c r="M3" s="11"/>
      <c r="N3" s="11"/>
      <c r="O3" s="11"/>
      <c r="Q3" s="9"/>
    </row>
    <row r="4" spans="1:34" s="8" customFormat="1" ht="21.65" customHeight="1" thickBot="1">
      <c r="A4" s="264"/>
      <c r="B4" s="264"/>
      <c r="C4" s="264"/>
      <c r="D4" s="264"/>
      <c r="E4" s="264"/>
      <c r="F4" s="264"/>
      <c r="G4" s="264"/>
      <c r="H4" s="264"/>
      <c r="I4" s="264"/>
      <c r="J4" s="12"/>
      <c r="K4" s="267">
        <v>7000000</v>
      </c>
      <c r="L4" s="268"/>
      <c r="M4" s="13"/>
      <c r="N4" s="13"/>
      <c r="O4" s="13"/>
      <c r="Q4" s="9"/>
    </row>
    <row r="5" spans="1:34" s="8" customFormat="1" ht="27" customHeight="1">
      <c r="A5" s="161" t="s">
        <v>86</v>
      </c>
      <c r="B5" s="15" t="s">
        <v>49</v>
      </c>
      <c r="C5" s="16" t="s">
        <v>87</v>
      </c>
      <c r="D5" s="17" t="s">
        <v>88</v>
      </c>
      <c r="E5" s="18" t="s">
        <v>89</v>
      </c>
      <c r="F5" s="172" t="s">
        <v>90</v>
      </c>
      <c r="G5" s="20" t="s">
        <v>91</v>
      </c>
      <c r="H5" s="20" t="s">
        <v>92</v>
      </c>
      <c r="I5" s="21" t="s">
        <v>93</v>
      </c>
      <c r="J5" s="22"/>
      <c r="K5" s="260" t="s">
        <v>94</v>
      </c>
      <c r="L5" s="261"/>
      <c r="M5" s="23"/>
      <c r="N5" s="23"/>
      <c r="O5" s="23"/>
      <c r="Q5" s="9">
        <v>2</v>
      </c>
      <c r="R5" s="8">
        <v>3</v>
      </c>
      <c r="S5" s="8">
        <v>4</v>
      </c>
      <c r="T5" s="8">
        <v>5</v>
      </c>
      <c r="U5" s="8">
        <v>6</v>
      </c>
      <c r="V5" s="8">
        <v>7</v>
      </c>
      <c r="W5" s="8">
        <v>8</v>
      </c>
      <c r="X5" s="8">
        <v>9</v>
      </c>
      <c r="Y5" s="8" t="s">
        <v>95</v>
      </c>
      <c r="AA5" s="9">
        <v>2</v>
      </c>
      <c r="AB5" s="8">
        <v>3</v>
      </c>
      <c r="AC5" s="8">
        <v>4</v>
      </c>
      <c r="AD5" s="8">
        <v>5</v>
      </c>
      <c r="AE5" s="8">
        <v>6</v>
      </c>
      <c r="AF5" s="8">
        <v>7</v>
      </c>
      <c r="AG5" s="8">
        <v>8</v>
      </c>
      <c r="AH5" s="8">
        <v>9</v>
      </c>
    </row>
    <row r="6" spans="1:34" s="34" customFormat="1" ht="18" customHeight="1">
      <c r="A6" s="24" t="s">
        <v>20</v>
      </c>
      <c r="B6" s="25">
        <v>30</v>
      </c>
      <c r="C6" s="25" t="s">
        <v>201</v>
      </c>
      <c r="D6" s="26">
        <v>0</v>
      </c>
      <c r="E6" s="25">
        <v>1</v>
      </c>
      <c r="F6" s="171">
        <f>N6</f>
        <v>12</v>
      </c>
      <c r="G6" s="28">
        <f>IF(D6&gt;0,L$12,0)</f>
        <v>0</v>
      </c>
      <c r="H6" s="28">
        <f>IF(E6="",0,IFERROR(O6,0))</f>
        <v>1400000</v>
      </c>
      <c r="I6" s="29">
        <f>G6+H6</f>
        <v>1400000</v>
      </c>
      <c r="J6" s="30"/>
      <c r="K6" s="31">
        <v>0.2</v>
      </c>
      <c r="L6" s="32">
        <f t="shared" ref="L6:L29" si="0">$K$4*K6</f>
        <v>1400000</v>
      </c>
      <c r="M6" s="33">
        <v>12</v>
      </c>
      <c r="N6" s="33">
        <f t="shared" ref="N6:N7" si="1">IF(E6=0,0,IF(E6=E5,VLOOKUP(E6,Z:AH,VLOOKUP(E6,P:Y,10,0),0),IF(P6=E6,VLOOKUP(E6,Z:AH,VLOOKUP(E6,P:Y,10,0),0),M6)))</f>
        <v>12</v>
      </c>
      <c r="O6" s="33">
        <f t="shared" ref="O6:O25" si="2">IF(E6=0,0,IF(E6=E5,VLOOKUP(E6,P:X,VLOOKUP(E6,P:Y,10,0),0),IF(P6=E6,VLOOKUP(E6,P:X,VLOOKUP(E6,P:Y,10,0),0),L6)))</f>
        <v>1400000</v>
      </c>
      <c r="P6" s="8" t="s">
        <v>96</v>
      </c>
      <c r="Q6" s="9"/>
      <c r="R6" s="8"/>
      <c r="S6" s="8"/>
      <c r="T6" s="8"/>
      <c r="U6" s="8"/>
      <c r="V6" s="8"/>
      <c r="W6" s="8"/>
      <c r="X6" s="8"/>
      <c r="Y6" s="33">
        <f t="shared" ref="Y6:Y29" si="3">COUNTIF(E6:E29,P6)</f>
        <v>0</v>
      </c>
      <c r="Z6" s="33" t="str">
        <f>+P6</f>
        <v>T1</v>
      </c>
      <c r="AA6" s="9"/>
      <c r="AB6" s="8"/>
      <c r="AC6" s="8"/>
      <c r="AD6" s="8"/>
      <c r="AE6" s="8"/>
      <c r="AF6" s="8"/>
      <c r="AG6" s="8"/>
      <c r="AH6" s="8"/>
    </row>
    <row r="7" spans="1:34" s="34" customFormat="1" ht="18" customHeight="1">
      <c r="A7" s="24" t="s">
        <v>10</v>
      </c>
      <c r="B7" s="25">
        <v>30</v>
      </c>
      <c r="C7" s="25" t="s">
        <v>201</v>
      </c>
      <c r="D7" s="25">
        <v>0</v>
      </c>
      <c r="E7" s="25">
        <v>2</v>
      </c>
      <c r="F7" s="171">
        <f t="shared" ref="F7:F23" si="4">N7</f>
        <v>10</v>
      </c>
      <c r="G7" s="28">
        <f t="shared" ref="G7:G29" si="5">IF(D7&gt;0,L$12,0)</f>
        <v>0</v>
      </c>
      <c r="H7" s="28">
        <f>IF(E7="",0,IFERROR(O7,0))</f>
        <v>1120000</v>
      </c>
      <c r="I7" s="29">
        <f t="shared" ref="I7:I29" si="6">G7+H7</f>
        <v>1120000</v>
      </c>
      <c r="J7" s="30"/>
      <c r="K7" s="31">
        <v>0.16</v>
      </c>
      <c r="L7" s="32">
        <f t="shared" si="0"/>
        <v>1120000</v>
      </c>
      <c r="M7" s="33">
        <v>10</v>
      </c>
      <c r="N7" s="33">
        <f t="shared" si="1"/>
        <v>10</v>
      </c>
      <c r="O7" s="33">
        <f t="shared" si="2"/>
        <v>1120000</v>
      </c>
      <c r="P7" s="8" t="s">
        <v>97</v>
      </c>
      <c r="Q7" s="9">
        <f>SUM($L7:$L8)/Q$5</f>
        <v>1015000</v>
      </c>
      <c r="R7" s="9">
        <f>SUM($L7:$L9)/R$5</f>
        <v>910000</v>
      </c>
      <c r="S7" s="9">
        <f>SUM($L7:$L10)/S$5</f>
        <v>822500</v>
      </c>
      <c r="T7" s="9">
        <f>SUM($L7:$L11)/T$5</f>
        <v>756000</v>
      </c>
      <c r="U7" s="9">
        <f>SUM($L7:$L12)/U$5</f>
        <v>700000</v>
      </c>
      <c r="V7" s="9">
        <f>SUM($L7:$L13)/V$5</f>
        <v>650000</v>
      </c>
      <c r="W7" s="9">
        <f>SUM($L7:$L14)/W$5</f>
        <v>595000</v>
      </c>
      <c r="X7" s="9">
        <f>SUM($L7:$L15)/X$5</f>
        <v>544444.4444444445</v>
      </c>
      <c r="Y7" s="33">
        <f t="shared" si="3"/>
        <v>0</v>
      </c>
      <c r="Z7" s="33" t="str">
        <f t="shared" ref="Z7:Z29" si="7">+P7</f>
        <v>T2</v>
      </c>
      <c r="AA7" s="35">
        <f>SUM($M7:$M8)/AA$5</f>
        <v>9</v>
      </c>
      <c r="AB7" s="35">
        <f>SUM($M7:$M9)/AB$5</f>
        <v>8.3333333333333339</v>
      </c>
      <c r="AC7" s="35">
        <f>SUM($M7:$M10)/AC$5</f>
        <v>7.75</v>
      </c>
      <c r="AD7" s="35">
        <f>SUM($M7:$M11)/AD$5</f>
        <v>7.2</v>
      </c>
      <c r="AE7" s="35">
        <f>SUM($M7:$M12)/AE$5</f>
        <v>6.666666666666667</v>
      </c>
      <c r="AF7" s="35">
        <f>SUM($M7:$M13)/AF$5</f>
        <v>6.1428571428571432</v>
      </c>
      <c r="AG7" s="35">
        <f>SUM($M7:$M14)/AG$5</f>
        <v>5.625</v>
      </c>
      <c r="AH7" s="35">
        <f>SUM($M7:$M15)/AH$5</f>
        <v>5.1111111111111107</v>
      </c>
    </row>
    <row r="8" spans="1:34" s="34" customFormat="1" ht="18" customHeight="1">
      <c r="A8" s="24" t="s">
        <v>8</v>
      </c>
      <c r="B8" s="25">
        <v>28</v>
      </c>
      <c r="C8" s="25" t="s">
        <v>201</v>
      </c>
      <c r="D8" s="25">
        <v>0</v>
      </c>
      <c r="E8" s="25">
        <v>3</v>
      </c>
      <c r="F8" s="171">
        <f t="shared" si="4"/>
        <v>8</v>
      </c>
      <c r="G8" s="28">
        <f t="shared" si="5"/>
        <v>0</v>
      </c>
      <c r="H8" s="28">
        <f t="shared" ref="H8:H29" si="8">IF(E8="",0,IFERROR(O8,0))</f>
        <v>910000</v>
      </c>
      <c r="I8" s="29">
        <f t="shared" si="6"/>
        <v>910000</v>
      </c>
      <c r="J8" s="30"/>
      <c r="K8" s="31">
        <v>0.13</v>
      </c>
      <c r="L8" s="32">
        <f t="shared" si="0"/>
        <v>910000</v>
      </c>
      <c r="M8" s="33">
        <v>8</v>
      </c>
      <c r="N8" s="33">
        <f>IF(E8=0,0,IF(E8=E7,VLOOKUP(E8,Z:AH,VLOOKUP(E8,P:Y,10,0),0),IF(P8=E8,VLOOKUP(E8,Z:AH,VLOOKUP(E8,P:Y,10,0),0),M8)))</f>
        <v>8</v>
      </c>
      <c r="O8" s="33">
        <f t="shared" si="2"/>
        <v>910000</v>
      </c>
      <c r="P8" s="8" t="s">
        <v>98</v>
      </c>
      <c r="Q8" s="9">
        <f t="shared" ref="Q8:Q29" si="9">SUM($L8:$L9)/Q$5</f>
        <v>805000</v>
      </c>
      <c r="R8" s="9">
        <f t="shared" ref="R8:R29" si="10">SUM($L8:$L10)/R$5</f>
        <v>723333.33333333337</v>
      </c>
      <c r="S8" s="9">
        <f t="shared" ref="S8:S29" si="11">SUM($L8:$L11)/S$5</f>
        <v>665000</v>
      </c>
      <c r="T8" s="9">
        <f t="shared" ref="T8:T29" si="12">SUM($L8:$L12)/T$5</f>
        <v>616000</v>
      </c>
      <c r="U8" s="9">
        <f t="shared" ref="U8:U29" si="13">SUM($L8:$L13)/U$5</f>
        <v>571666.66666666663</v>
      </c>
      <c r="V8" s="9">
        <f t="shared" ref="V8:V29" si="14">SUM($L8:$L14)/V$5</f>
        <v>520000</v>
      </c>
      <c r="W8" s="9">
        <f t="shared" ref="W8:W29" si="15">SUM($L8:$L15)/W$5</f>
        <v>472500</v>
      </c>
      <c r="X8" s="9">
        <f t="shared" ref="X8:X29" si="16">SUM($L8:$L16)/X$5</f>
        <v>427777.77777777775</v>
      </c>
      <c r="Y8" s="33">
        <f t="shared" si="3"/>
        <v>0</v>
      </c>
      <c r="Z8" s="33" t="str">
        <f t="shared" si="7"/>
        <v>T3</v>
      </c>
      <c r="AA8" s="35">
        <f t="shared" ref="AA8:AA29" si="17">SUM($M8:$M9)/AA$5</f>
        <v>7.5</v>
      </c>
      <c r="AB8" s="35">
        <f t="shared" ref="AB8:AB29" si="18">SUM($M8:$M10)/AB$5</f>
        <v>7</v>
      </c>
      <c r="AC8" s="35">
        <f t="shared" ref="AC8:AC29" si="19">SUM($M8:$M11)/AC$5</f>
        <v>6.5</v>
      </c>
      <c r="AD8" s="35">
        <f t="shared" ref="AD8:AD29" si="20">SUM($M8:$M12)/AD$5</f>
        <v>6</v>
      </c>
      <c r="AE8" s="35">
        <f t="shared" ref="AE8:AE29" si="21">SUM($M8:$M13)/AE$5</f>
        <v>5.5</v>
      </c>
      <c r="AF8" s="35">
        <f t="shared" ref="AF8:AF29" si="22">SUM($M8:$M14)/AF$5</f>
        <v>5</v>
      </c>
      <c r="AG8" s="35">
        <f t="shared" ref="AG8:AG29" si="23">SUM($M8:$M15)/AG$5</f>
        <v>4.5</v>
      </c>
      <c r="AH8" s="35">
        <f t="shared" ref="AH8:AH29" si="24">SUM($M8:$M16)/AH$5</f>
        <v>4</v>
      </c>
    </row>
    <row r="9" spans="1:34" s="34" customFormat="1" ht="18" customHeight="1">
      <c r="A9" s="24" t="s">
        <v>0</v>
      </c>
      <c r="B9" s="25">
        <v>27</v>
      </c>
      <c r="C9" s="25" t="s">
        <v>201</v>
      </c>
      <c r="D9" s="25">
        <v>0</v>
      </c>
      <c r="E9" s="25">
        <v>4</v>
      </c>
      <c r="F9" s="171">
        <f t="shared" si="4"/>
        <v>7</v>
      </c>
      <c r="G9" s="28">
        <f t="shared" si="5"/>
        <v>0</v>
      </c>
      <c r="H9" s="28">
        <f t="shared" si="8"/>
        <v>700000</v>
      </c>
      <c r="I9" s="29">
        <f t="shared" si="6"/>
        <v>700000</v>
      </c>
      <c r="J9" s="30"/>
      <c r="K9" s="31">
        <v>0.1</v>
      </c>
      <c r="L9" s="32">
        <f t="shared" si="0"/>
        <v>700000</v>
      </c>
      <c r="M9" s="33">
        <v>7</v>
      </c>
      <c r="N9" s="33">
        <f t="shared" ref="N9:N29" si="25">IF(E9=0,0,IF(E9=E8,VLOOKUP(E9,Z:AH,VLOOKUP(E9,P:Y,10,0),0),IF(P9=E9,VLOOKUP(E9,Z:AH,VLOOKUP(E9,P:Y,10,0),0),M9)))</f>
        <v>7</v>
      </c>
      <c r="O9" s="33">
        <f t="shared" si="2"/>
        <v>700000</v>
      </c>
      <c r="P9" s="8" t="s">
        <v>99</v>
      </c>
      <c r="Q9" s="9">
        <f t="shared" si="9"/>
        <v>630000</v>
      </c>
      <c r="R9" s="9">
        <f t="shared" si="10"/>
        <v>583333.33333333337</v>
      </c>
      <c r="S9" s="9">
        <f t="shared" si="11"/>
        <v>542500</v>
      </c>
      <c r="T9" s="9">
        <f t="shared" si="12"/>
        <v>504000</v>
      </c>
      <c r="U9" s="9">
        <f t="shared" si="13"/>
        <v>455000</v>
      </c>
      <c r="V9" s="9">
        <f t="shared" si="14"/>
        <v>410000</v>
      </c>
      <c r="W9" s="9">
        <f t="shared" si="15"/>
        <v>367500</v>
      </c>
      <c r="X9" s="9">
        <f t="shared" si="16"/>
        <v>334444.44444444444</v>
      </c>
      <c r="Y9" s="33">
        <f t="shared" si="3"/>
        <v>0</v>
      </c>
      <c r="Z9" s="33" t="str">
        <f t="shared" si="7"/>
        <v>T4</v>
      </c>
      <c r="AA9" s="35">
        <f t="shared" si="17"/>
        <v>6.5</v>
      </c>
      <c r="AB9" s="35">
        <f t="shared" si="18"/>
        <v>6</v>
      </c>
      <c r="AC9" s="35">
        <f t="shared" si="19"/>
        <v>5.5</v>
      </c>
      <c r="AD9" s="35">
        <f t="shared" si="20"/>
        <v>5</v>
      </c>
      <c r="AE9" s="35">
        <f t="shared" si="21"/>
        <v>4.5</v>
      </c>
      <c r="AF9" s="35">
        <f t="shared" si="22"/>
        <v>4</v>
      </c>
      <c r="AG9" s="35">
        <f t="shared" si="23"/>
        <v>3.5</v>
      </c>
      <c r="AH9" s="35">
        <f t="shared" si="24"/>
        <v>3.1111111111111112</v>
      </c>
    </row>
    <row r="10" spans="1:34" s="34" customFormat="1" ht="18" customHeight="1">
      <c r="A10" s="24" t="s">
        <v>12</v>
      </c>
      <c r="B10" s="25">
        <v>26</v>
      </c>
      <c r="C10" s="25" t="s">
        <v>201</v>
      </c>
      <c r="D10" s="175">
        <v>0</v>
      </c>
      <c r="E10" s="25">
        <v>5</v>
      </c>
      <c r="F10" s="171">
        <f t="shared" si="4"/>
        <v>6</v>
      </c>
      <c r="G10" s="28">
        <f t="shared" si="5"/>
        <v>0</v>
      </c>
      <c r="H10" s="28">
        <f t="shared" si="8"/>
        <v>560000</v>
      </c>
      <c r="I10" s="29">
        <f t="shared" si="6"/>
        <v>560000</v>
      </c>
      <c r="J10" s="30"/>
      <c r="K10" s="31">
        <v>0.08</v>
      </c>
      <c r="L10" s="32">
        <f t="shared" si="0"/>
        <v>560000</v>
      </c>
      <c r="M10" s="33">
        <v>6</v>
      </c>
      <c r="N10" s="33">
        <f t="shared" si="25"/>
        <v>6</v>
      </c>
      <c r="O10" s="33">
        <f t="shared" si="2"/>
        <v>560000</v>
      </c>
      <c r="P10" s="8" t="s">
        <v>100</v>
      </c>
      <c r="Q10" s="9">
        <f t="shared" si="9"/>
        <v>525000</v>
      </c>
      <c r="R10" s="9">
        <f t="shared" si="10"/>
        <v>490000</v>
      </c>
      <c r="S10" s="9">
        <f t="shared" si="11"/>
        <v>455000</v>
      </c>
      <c r="T10" s="9">
        <f t="shared" si="12"/>
        <v>406000</v>
      </c>
      <c r="U10" s="9">
        <f t="shared" si="13"/>
        <v>361666.66666666669</v>
      </c>
      <c r="V10" s="9">
        <f t="shared" si="14"/>
        <v>320000</v>
      </c>
      <c r="W10" s="9">
        <f t="shared" si="15"/>
        <v>288750</v>
      </c>
      <c r="X10" s="9">
        <f t="shared" si="16"/>
        <v>264444.44444444444</v>
      </c>
      <c r="Y10" s="33">
        <f t="shared" si="3"/>
        <v>0</v>
      </c>
      <c r="Z10" s="33" t="str">
        <f t="shared" si="7"/>
        <v>T5</v>
      </c>
      <c r="AA10" s="35">
        <f t="shared" si="17"/>
        <v>5.5</v>
      </c>
      <c r="AB10" s="35">
        <f t="shared" si="18"/>
        <v>5</v>
      </c>
      <c r="AC10" s="35">
        <f t="shared" si="19"/>
        <v>4.5</v>
      </c>
      <c r="AD10" s="35">
        <f t="shared" si="20"/>
        <v>4</v>
      </c>
      <c r="AE10" s="35">
        <f t="shared" si="21"/>
        <v>3.5</v>
      </c>
      <c r="AF10" s="35">
        <f t="shared" si="22"/>
        <v>3</v>
      </c>
      <c r="AG10" s="35">
        <f t="shared" si="23"/>
        <v>2.625</v>
      </c>
      <c r="AH10" s="35">
        <f t="shared" si="24"/>
        <v>2.3333333333333335</v>
      </c>
    </row>
    <row r="11" spans="1:34" s="34" customFormat="1" ht="18" customHeight="1">
      <c r="A11" s="24" t="s">
        <v>2</v>
      </c>
      <c r="B11" s="25">
        <v>25</v>
      </c>
      <c r="C11" s="25" t="s">
        <v>201</v>
      </c>
      <c r="D11" s="25">
        <v>0</v>
      </c>
      <c r="E11" s="25">
        <v>6</v>
      </c>
      <c r="F11" s="171">
        <f t="shared" si="4"/>
        <v>5</v>
      </c>
      <c r="G11" s="28">
        <f t="shared" si="5"/>
        <v>0</v>
      </c>
      <c r="H11" s="28">
        <f t="shared" si="8"/>
        <v>490000.00000000006</v>
      </c>
      <c r="I11" s="29">
        <f t="shared" si="6"/>
        <v>490000.00000000006</v>
      </c>
      <c r="J11" s="30"/>
      <c r="K11" s="31">
        <v>7.0000000000000007E-2</v>
      </c>
      <c r="L11" s="32">
        <f t="shared" si="0"/>
        <v>490000.00000000006</v>
      </c>
      <c r="M11" s="33">
        <v>5</v>
      </c>
      <c r="N11" s="33">
        <f t="shared" si="25"/>
        <v>5</v>
      </c>
      <c r="O11" s="33">
        <f t="shared" si="2"/>
        <v>490000.00000000006</v>
      </c>
      <c r="P11" s="8" t="s">
        <v>101</v>
      </c>
      <c r="Q11" s="9">
        <f t="shared" si="9"/>
        <v>455000</v>
      </c>
      <c r="R11" s="9">
        <f t="shared" si="10"/>
        <v>420000</v>
      </c>
      <c r="S11" s="9">
        <f t="shared" si="11"/>
        <v>367500</v>
      </c>
      <c r="T11" s="9">
        <f t="shared" si="12"/>
        <v>322000</v>
      </c>
      <c r="U11" s="9">
        <f t="shared" si="13"/>
        <v>280000</v>
      </c>
      <c r="V11" s="9">
        <f t="shared" si="14"/>
        <v>250000</v>
      </c>
      <c r="W11" s="9">
        <f t="shared" si="15"/>
        <v>227500</v>
      </c>
      <c r="X11" s="9">
        <f t="shared" si="16"/>
        <v>210000</v>
      </c>
      <c r="Y11" s="33">
        <f t="shared" si="3"/>
        <v>0</v>
      </c>
      <c r="Z11" s="33" t="str">
        <f t="shared" si="7"/>
        <v>T6</v>
      </c>
      <c r="AA11" s="35">
        <f t="shared" si="17"/>
        <v>4.5</v>
      </c>
      <c r="AB11" s="35">
        <f t="shared" si="18"/>
        <v>4</v>
      </c>
      <c r="AC11" s="35">
        <f t="shared" si="19"/>
        <v>3.5</v>
      </c>
      <c r="AD11" s="35">
        <f t="shared" si="20"/>
        <v>3</v>
      </c>
      <c r="AE11" s="35">
        <f t="shared" si="21"/>
        <v>2.5</v>
      </c>
      <c r="AF11" s="35">
        <f t="shared" si="22"/>
        <v>2.1428571428571428</v>
      </c>
      <c r="AG11" s="35">
        <f t="shared" si="23"/>
        <v>1.875</v>
      </c>
      <c r="AH11" s="35">
        <f t="shared" si="24"/>
        <v>1.6666666666666667</v>
      </c>
    </row>
    <row r="12" spans="1:34" s="34" customFormat="1" ht="18" customHeight="1">
      <c r="A12" s="24" t="s">
        <v>6</v>
      </c>
      <c r="B12" s="25">
        <v>25</v>
      </c>
      <c r="C12" s="25" t="s">
        <v>201</v>
      </c>
      <c r="D12" s="25" t="s">
        <v>313</v>
      </c>
      <c r="E12" s="25">
        <v>7</v>
      </c>
      <c r="F12" s="171">
        <f t="shared" si="4"/>
        <v>4</v>
      </c>
      <c r="G12" s="28">
        <f t="shared" si="5"/>
        <v>420000</v>
      </c>
      <c r="H12" s="28">
        <f t="shared" si="8"/>
        <v>420000</v>
      </c>
      <c r="I12" s="29">
        <f t="shared" si="6"/>
        <v>840000</v>
      </c>
      <c r="J12" s="30"/>
      <c r="K12" s="31">
        <v>0.06</v>
      </c>
      <c r="L12" s="32">
        <f t="shared" si="0"/>
        <v>420000</v>
      </c>
      <c r="M12" s="33">
        <v>4</v>
      </c>
      <c r="N12" s="33">
        <f t="shared" si="25"/>
        <v>4</v>
      </c>
      <c r="O12" s="33">
        <f t="shared" si="2"/>
        <v>420000</v>
      </c>
      <c r="P12" s="8" t="s">
        <v>102</v>
      </c>
      <c r="Q12" s="9">
        <f t="shared" si="9"/>
        <v>385000</v>
      </c>
      <c r="R12" s="9">
        <f t="shared" si="10"/>
        <v>326666.66666666669</v>
      </c>
      <c r="S12" s="9">
        <f t="shared" si="11"/>
        <v>280000</v>
      </c>
      <c r="T12" s="9">
        <f t="shared" si="12"/>
        <v>238000</v>
      </c>
      <c r="U12" s="9">
        <f t="shared" si="13"/>
        <v>210000</v>
      </c>
      <c r="V12" s="9">
        <f t="shared" si="14"/>
        <v>190000</v>
      </c>
      <c r="W12" s="9">
        <f t="shared" si="15"/>
        <v>175000</v>
      </c>
      <c r="X12" s="9">
        <f t="shared" si="16"/>
        <v>163333.33333333334</v>
      </c>
      <c r="Y12" s="33">
        <f t="shared" si="3"/>
        <v>0</v>
      </c>
      <c r="Z12" s="33" t="str">
        <f t="shared" si="7"/>
        <v>T7</v>
      </c>
      <c r="AA12" s="35">
        <f t="shared" si="17"/>
        <v>3.5</v>
      </c>
      <c r="AB12" s="35">
        <f t="shared" si="18"/>
        <v>3</v>
      </c>
      <c r="AC12" s="35">
        <f t="shared" si="19"/>
        <v>2.5</v>
      </c>
      <c r="AD12" s="35">
        <f t="shared" si="20"/>
        <v>2</v>
      </c>
      <c r="AE12" s="35">
        <f t="shared" si="21"/>
        <v>1.6666666666666667</v>
      </c>
      <c r="AF12" s="35">
        <f t="shared" si="22"/>
        <v>1.4285714285714286</v>
      </c>
      <c r="AG12" s="35">
        <f t="shared" si="23"/>
        <v>1.25</v>
      </c>
      <c r="AH12" s="35">
        <f t="shared" si="24"/>
        <v>1.1111111111111112</v>
      </c>
    </row>
    <row r="13" spans="1:34" s="34" customFormat="1" ht="18" customHeight="1">
      <c r="A13" s="24" t="s">
        <v>22</v>
      </c>
      <c r="B13" s="25">
        <v>24</v>
      </c>
      <c r="C13" s="25" t="s">
        <v>201</v>
      </c>
      <c r="D13" s="25">
        <v>0</v>
      </c>
      <c r="E13" s="25">
        <v>8</v>
      </c>
      <c r="F13" s="171">
        <f t="shared" si="4"/>
        <v>3</v>
      </c>
      <c r="G13" s="28">
        <f t="shared" si="5"/>
        <v>0</v>
      </c>
      <c r="H13" s="28">
        <f t="shared" si="8"/>
        <v>350000</v>
      </c>
      <c r="I13" s="29">
        <f t="shared" si="6"/>
        <v>350000</v>
      </c>
      <c r="J13" s="30"/>
      <c r="K13" s="31">
        <v>0.05</v>
      </c>
      <c r="L13" s="32">
        <f t="shared" si="0"/>
        <v>350000</v>
      </c>
      <c r="M13" s="33">
        <v>3</v>
      </c>
      <c r="N13" s="33">
        <f t="shared" si="25"/>
        <v>3</v>
      </c>
      <c r="O13" s="33">
        <f t="shared" si="2"/>
        <v>350000</v>
      </c>
      <c r="P13" s="8" t="s">
        <v>103</v>
      </c>
      <c r="Q13" s="9">
        <f t="shared" si="9"/>
        <v>280000</v>
      </c>
      <c r="R13" s="9">
        <f t="shared" si="10"/>
        <v>233333.33333333334</v>
      </c>
      <c r="S13" s="9">
        <f t="shared" si="11"/>
        <v>192500</v>
      </c>
      <c r="T13" s="9">
        <f t="shared" si="12"/>
        <v>168000</v>
      </c>
      <c r="U13" s="9">
        <f t="shared" si="13"/>
        <v>151666.66666666666</v>
      </c>
      <c r="V13" s="9">
        <f t="shared" si="14"/>
        <v>140000</v>
      </c>
      <c r="W13" s="9">
        <f t="shared" si="15"/>
        <v>131250</v>
      </c>
      <c r="X13" s="9">
        <f t="shared" si="16"/>
        <v>124444.44444444444</v>
      </c>
      <c r="Y13" s="33">
        <f t="shared" si="3"/>
        <v>0</v>
      </c>
      <c r="Z13" s="33" t="str">
        <f t="shared" si="7"/>
        <v>T8</v>
      </c>
      <c r="AA13" s="35">
        <f t="shared" si="17"/>
        <v>2.5</v>
      </c>
      <c r="AB13" s="35">
        <f t="shared" si="18"/>
        <v>2</v>
      </c>
      <c r="AC13" s="35">
        <f t="shared" si="19"/>
        <v>1.5</v>
      </c>
      <c r="AD13" s="35">
        <f t="shared" si="20"/>
        <v>1.2</v>
      </c>
      <c r="AE13" s="35">
        <f t="shared" si="21"/>
        <v>1</v>
      </c>
      <c r="AF13" s="35">
        <f t="shared" si="22"/>
        <v>0.8571428571428571</v>
      </c>
      <c r="AG13" s="35">
        <f t="shared" si="23"/>
        <v>0.75</v>
      </c>
      <c r="AH13" s="35">
        <f t="shared" si="24"/>
        <v>0.66666666666666663</v>
      </c>
    </row>
    <row r="14" spans="1:34" s="34" customFormat="1" ht="18" customHeight="1">
      <c r="A14" s="24" t="s">
        <v>14</v>
      </c>
      <c r="B14" s="25">
        <v>21</v>
      </c>
      <c r="C14" s="25" t="s">
        <v>201</v>
      </c>
      <c r="D14" s="25">
        <v>0</v>
      </c>
      <c r="E14" s="25">
        <v>9</v>
      </c>
      <c r="F14" s="171">
        <f t="shared" si="4"/>
        <v>2</v>
      </c>
      <c r="G14" s="28">
        <f t="shared" si="5"/>
        <v>0</v>
      </c>
      <c r="H14" s="28">
        <f t="shared" si="8"/>
        <v>210000</v>
      </c>
      <c r="I14" s="29">
        <f t="shared" si="6"/>
        <v>210000</v>
      </c>
      <c r="J14" s="30"/>
      <c r="K14" s="31">
        <v>0.03</v>
      </c>
      <c r="L14" s="32">
        <f t="shared" si="0"/>
        <v>210000</v>
      </c>
      <c r="M14" s="33">
        <v>2</v>
      </c>
      <c r="N14" s="33">
        <f t="shared" si="25"/>
        <v>2</v>
      </c>
      <c r="O14" s="33">
        <f t="shared" si="2"/>
        <v>210000</v>
      </c>
      <c r="P14" s="8" t="s">
        <v>104</v>
      </c>
      <c r="Q14" s="9">
        <f t="shared" si="9"/>
        <v>175000</v>
      </c>
      <c r="R14" s="9">
        <f t="shared" si="10"/>
        <v>140000</v>
      </c>
      <c r="S14" s="9">
        <f t="shared" si="11"/>
        <v>122500</v>
      </c>
      <c r="T14" s="9">
        <f t="shared" si="12"/>
        <v>112000</v>
      </c>
      <c r="U14" s="9">
        <f t="shared" si="13"/>
        <v>105000</v>
      </c>
      <c r="V14" s="9">
        <f t="shared" si="14"/>
        <v>100000</v>
      </c>
      <c r="W14" s="9">
        <f t="shared" si="15"/>
        <v>96250</v>
      </c>
      <c r="X14" s="9">
        <f t="shared" si="16"/>
        <v>93333.333333333328</v>
      </c>
      <c r="Y14" s="33">
        <f t="shared" si="3"/>
        <v>0</v>
      </c>
      <c r="Z14" s="33" t="str">
        <f t="shared" si="7"/>
        <v>T9</v>
      </c>
      <c r="AA14" s="35">
        <f t="shared" si="17"/>
        <v>1.5</v>
      </c>
      <c r="AB14" s="35">
        <f t="shared" si="18"/>
        <v>1</v>
      </c>
      <c r="AC14" s="35">
        <f t="shared" si="19"/>
        <v>0.75</v>
      </c>
      <c r="AD14" s="35">
        <f t="shared" si="20"/>
        <v>0.6</v>
      </c>
      <c r="AE14" s="35">
        <f t="shared" si="21"/>
        <v>0.5</v>
      </c>
      <c r="AF14" s="35">
        <f t="shared" si="22"/>
        <v>0.42857142857142855</v>
      </c>
      <c r="AG14" s="35">
        <f t="shared" si="23"/>
        <v>0.375</v>
      </c>
      <c r="AH14" s="35">
        <f t="shared" si="24"/>
        <v>0.33333333333333331</v>
      </c>
    </row>
    <row r="15" spans="1:34" s="34" customFormat="1" ht="18" customHeight="1">
      <c r="A15" s="24" t="s">
        <v>18</v>
      </c>
      <c r="B15" s="25">
        <v>19</v>
      </c>
      <c r="C15" s="25" t="s">
        <v>201</v>
      </c>
      <c r="D15" s="25">
        <v>0</v>
      </c>
      <c r="E15" s="25">
        <v>10</v>
      </c>
      <c r="F15" s="171">
        <f t="shared" si="4"/>
        <v>1</v>
      </c>
      <c r="G15" s="28">
        <f t="shared" si="5"/>
        <v>0</v>
      </c>
      <c r="H15" s="28">
        <f t="shared" si="8"/>
        <v>140000</v>
      </c>
      <c r="I15" s="29">
        <f t="shared" si="6"/>
        <v>140000</v>
      </c>
      <c r="J15" s="30"/>
      <c r="K15" s="31">
        <v>0.02</v>
      </c>
      <c r="L15" s="32">
        <f t="shared" si="0"/>
        <v>140000</v>
      </c>
      <c r="M15" s="33">
        <v>1</v>
      </c>
      <c r="N15" s="33">
        <f t="shared" si="25"/>
        <v>1</v>
      </c>
      <c r="O15" s="33">
        <f t="shared" si="2"/>
        <v>140000</v>
      </c>
      <c r="P15" s="8" t="s">
        <v>105</v>
      </c>
      <c r="Q15" s="9">
        <f t="shared" si="9"/>
        <v>105000</v>
      </c>
      <c r="R15" s="9">
        <f t="shared" si="10"/>
        <v>93333.333333333328</v>
      </c>
      <c r="S15" s="9">
        <f t="shared" si="11"/>
        <v>87500</v>
      </c>
      <c r="T15" s="9">
        <f t="shared" si="12"/>
        <v>84000</v>
      </c>
      <c r="U15" s="9">
        <f t="shared" si="13"/>
        <v>81666.666666666672</v>
      </c>
      <c r="V15" s="9">
        <f t="shared" si="14"/>
        <v>80000</v>
      </c>
      <c r="W15" s="9">
        <f t="shared" si="15"/>
        <v>78750</v>
      </c>
      <c r="X15" s="9">
        <f t="shared" si="16"/>
        <v>77777.777777777781</v>
      </c>
      <c r="Y15" s="33">
        <f t="shared" si="3"/>
        <v>0</v>
      </c>
      <c r="Z15" s="33" t="str">
        <f t="shared" si="7"/>
        <v>T10</v>
      </c>
      <c r="AA15" s="35">
        <f t="shared" si="17"/>
        <v>0.5</v>
      </c>
      <c r="AB15" s="35">
        <f t="shared" si="18"/>
        <v>0.33333333333333331</v>
      </c>
      <c r="AC15" s="35">
        <f t="shared" si="19"/>
        <v>0.25</v>
      </c>
      <c r="AD15" s="35">
        <f t="shared" si="20"/>
        <v>0.2</v>
      </c>
      <c r="AE15" s="35">
        <f t="shared" si="21"/>
        <v>0.16666666666666666</v>
      </c>
      <c r="AF15" s="35">
        <f t="shared" si="22"/>
        <v>0.14285714285714285</v>
      </c>
      <c r="AG15" s="35">
        <f t="shared" si="23"/>
        <v>0.125</v>
      </c>
      <c r="AH15" s="35">
        <f t="shared" si="24"/>
        <v>0.1111111111111111</v>
      </c>
    </row>
    <row r="16" spans="1:34" s="34" customFormat="1" ht="18" customHeight="1">
      <c r="A16" s="24" t="s">
        <v>34</v>
      </c>
      <c r="B16" s="25">
        <v>19</v>
      </c>
      <c r="C16" s="25" t="s">
        <v>201</v>
      </c>
      <c r="D16" s="25">
        <v>0</v>
      </c>
      <c r="E16" s="25">
        <v>11</v>
      </c>
      <c r="F16" s="171">
        <f t="shared" si="4"/>
        <v>0</v>
      </c>
      <c r="G16" s="28">
        <f t="shared" si="5"/>
        <v>0</v>
      </c>
      <c r="H16" s="28">
        <f t="shared" si="8"/>
        <v>70000</v>
      </c>
      <c r="I16" s="29">
        <f t="shared" si="6"/>
        <v>70000</v>
      </c>
      <c r="J16" s="30"/>
      <c r="K16" s="31">
        <v>0.01</v>
      </c>
      <c r="L16" s="32">
        <f t="shared" si="0"/>
        <v>70000</v>
      </c>
      <c r="M16" s="33">
        <v>0</v>
      </c>
      <c r="N16" s="33">
        <f t="shared" si="25"/>
        <v>0</v>
      </c>
      <c r="O16" s="33">
        <f t="shared" si="2"/>
        <v>70000</v>
      </c>
      <c r="P16" s="8" t="s">
        <v>106</v>
      </c>
      <c r="Q16" s="9">
        <f t="shared" si="9"/>
        <v>70000</v>
      </c>
      <c r="R16" s="9">
        <f t="shared" si="10"/>
        <v>70000</v>
      </c>
      <c r="S16" s="9">
        <f t="shared" si="11"/>
        <v>70000</v>
      </c>
      <c r="T16" s="9">
        <f t="shared" si="12"/>
        <v>70000</v>
      </c>
      <c r="U16" s="9">
        <f t="shared" si="13"/>
        <v>70000</v>
      </c>
      <c r="V16" s="9">
        <f t="shared" si="14"/>
        <v>70000</v>
      </c>
      <c r="W16" s="9">
        <f t="shared" si="15"/>
        <v>70000</v>
      </c>
      <c r="X16" s="9">
        <f t="shared" si="16"/>
        <v>70000</v>
      </c>
      <c r="Y16" s="33">
        <f t="shared" si="3"/>
        <v>0</v>
      </c>
      <c r="Z16" s="33" t="str">
        <f t="shared" si="7"/>
        <v>T11</v>
      </c>
      <c r="AA16" s="35">
        <f t="shared" si="17"/>
        <v>0</v>
      </c>
      <c r="AB16" s="35">
        <f t="shared" si="18"/>
        <v>0</v>
      </c>
      <c r="AC16" s="35">
        <f t="shared" si="19"/>
        <v>0</v>
      </c>
      <c r="AD16" s="35">
        <f t="shared" si="20"/>
        <v>0</v>
      </c>
      <c r="AE16" s="35">
        <f t="shared" si="21"/>
        <v>0</v>
      </c>
      <c r="AF16" s="35">
        <f t="shared" si="22"/>
        <v>0</v>
      </c>
      <c r="AG16" s="35">
        <f t="shared" si="23"/>
        <v>0</v>
      </c>
      <c r="AH16" s="35">
        <f t="shared" si="24"/>
        <v>0</v>
      </c>
    </row>
    <row r="17" spans="1:34" s="34" customFormat="1" ht="18" customHeight="1">
      <c r="A17" s="24" t="s">
        <v>38</v>
      </c>
      <c r="B17" s="25">
        <v>17</v>
      </c>
      <c r="C17" s="25" t="s">
        <v>201</v>
      </c>
      <c r="D17" s="25">
        <v>0</v>
      </c>
      <c r="E17" s="25">
        <v>12</v>
      </c>
      <c r="F17" s="171">
        <f t="shared" si="4"/>
        <v>0</v>
      </c>
      <c r="G17" s="28">
        <f t="shared" si="5"/>
        <v>0</v>
      </c>
      <c r="H17" s="28">
        <f t="shared" si="8"/>
        <v>70000</v>
      </c>
      <c r="I17" s="29">
        <f t="shared" si="6"/>
        <v>70000</v>
      </c>
      <c r="J17" s="30"/>
      <c r="K17" s="31">
        <v>0.01</v>
      </c>
      <c r="L17" s="32">
        <f t="shared" si="0"/>
        <v>70000</v>
      </c>
      <c r="M17" s="33">
        <v>0</v>
      </c>
      <c r="N17" s="33">
        <f t="shared" si="25"/>
        <v>0</v>
      </c>
      <c r="O17" s="33">
        <f t="shared" si="2"/>
        <v>70000</v>
      </c>
      <c r="P17" s="8" t="s">
        <v>107</v>
      </c>
      <c r="Q17" s="9">
        <f t="shared" si="9"/>
        <v>70000</v>
      </c>
      <c r="R17" s="9">
        <f t="shared" si="10"/>
        <v>70000</v>
      </c>
      <c r="S17" s="9">
        <f t="shared" si="11"/>
        <v>70000</v>
      </c>
      <c r="T17" s="9">
        <f t="shared" si="12"/>
        <v>70000</v>
      </c>
      <c r="U17" s="9">
        <f t="shared" si="13"/>
        <v>70000</v>
      </c>
      <c r="V17" s="9">
        <f t="shared" si="14"/>
        <v>70000</v>
      </c>
      <c r="W17" s="9">
        <f t="shared" si="15"/>
        <v>70000</v>
      </c>
      <c r="X17" s="9">
        <f t="shared" si="16"/>
        <v>70000</v>
      </c>
      <c r="Y17" s="33">
        <f t="shared" si="3"/>
        <v>0</v>
      </c>
      <c r="Z17" s="33" t="str">
        <f t="shared" si="7"/>
        <v>T12</v>
      </c>
      <c r="AA17" s="35">
        <f t="shared" si="17"/>
        <v>0</v>
      </c>
      <c r="AB17" s="35">
        <f t="shared" si="18"/>
        <v>0</v>
      </c>
      <c r="AC17" s="35">
        <f t="shared" si="19"/>
        <v>0</v>
      </c>
      <c r="AD17" s="35">
        <f t="shared" si="20"/>
        <v>0</v>
      </c>
      <c r="AE17" s="35">
        <f t="shared" si="21"/>
        <v>0</v>
      </c>
      <c r="AF17" s="35">
        <f t="shared" si="22"/>
        <v>0</v>
      </c>
      <c r="AG17" s="35">
        <f t="shared" si="23"/>
        <v>0</v>
      </c>
      <c r="AH17" s="35">
        <f t="shared" si="24"/>
        <v>0</v>
      </c>
    </row>
    <row r="18" spans="1:34" s="34" customFormat="1" ht="18" customHeight="1">
      <c r="A18" s="24"/>
      <c r="B18" s="25"/>
      <c r="C18" s="25"/>
      <c r="D18" s="25"/>
      <c r="E18" s="25"/>
      <c r="F18" s="171">
        <f t="shared" si="4"/>
        <v>0</v>
      </c>
      <c r="G18" s="28">
        <f t="shared" si="5"/>
        <v>0</v>
      </c>
      <c r="H18" s="28">
        <f t="shared" si="8"/>
        <v>0</v>
      </c>
      <c r="I18" s="29">
        <f t="shared" si="6"/>
        <v>0</v>
      </c>
      <c r="J18" s="30"/>
      <c r="K18" s="31">
        <v>0.01</v>
      </c>
      <c r="L18" s="32">
        <f t="shared" si="0"/>
        <v>70000</v>
      </c>
      <c r="M18" s="33">
        <v>0</v>
      </c>
      <c r="N18" s="33">
        <f t="shared" si="25"/>
        <v>0</v>
      </c>
      <c r="O18" s="33">
        <f t="shared" si="2"/>
        <v>0</v>
      </c>
      <c r="P18" s="8" t="s">
        <v>108</v>
      </c>
      <c r="Q18" s="9">
        <f t="shared" si="9"/>
        <v>70000</v>
      </c>
      <c r="R18" s="9">
        <f t="shared" si="10"/>
        <v>70000</v>
      </c>
      <c r="S18" s="9">
        <f t="shared" si="11"/>
        <v>70000</v>
      </c>
      <c r="T18" s="9">
        <f t="shared" si="12"/>
        <v>70000</v>
      </c>
      <c r="U18" s="9">
        <f t="shared" si="13"/>
        <v>70000</v>
      </c>
      <c r="V18" s="9">
        <f t="shared" si="14"/>
        <v>70000</v>
      </c>
      <c r="W18" s="9">
        <f t="shared" si="15"/>
        <v>70000</v>
      </c>
      <c r="X18" s="9">
        <f t="shared" si="16"/>
        <v>70000</v>
      </c>
      <c r="Y18" s="33">
        <f t="shared" si="3"/>
        <v>0</v>
      </c>
      <c r="Z18" s="33" t="str">
        <f t="shared" si="7"/>
        <v>T13</v>
      </c>
      <c r="AA18" s="35">
        <f t="shared" si="17"/>
        <v>0</v>
      </c>
      <c r="AB18" s="35">
        <f t="shared" si="18"/>
        <v>0</v>
      </c>
      <c r="AC18" s="35">
        <f t="shared" si="19"/>
        <v>0</v>
      </c>
      <c r="AD18" s="35">
        <f t="shared" si="20"/>
        <v>0</v>
      </c>
      <c r="AE18" s="35">
        <f t="shared" si="21"/>
        <v>0</v>
      </c>
      <c r="AF18" s="35">
        <f t="shared" si="22"/>
        <v>0</v>
      </c>
      <c r="AG18" s="35">
        <f t="shared" si="23"/>
        <v>0</v>
      </c>
      <c r="AH18" s="35">
        <f t="shared" si="24"/>
        <v>0</v>
      </c>
    </row>
    <row r="19" spans="1:34" s="34" customFormat="1" ht="18" customHeight="1">
      <c r="A19" s="24"/>
      <c r="B19" s="25"/>
      <c r="C19" s="25"/>
      <c r="D19" s="25"/>
      <c r="E19" s="25"/>
      <c r="F19" s="171">
        <f t="shared" si="4"/>
        <v>0</v>
      </c>
      <c r="G19" s="28">
        <f t="shared" si="5"/>
        <v>0</v>
      </c>
      <c r="H19" s="28">
        <f t="shared" si="8"/>
        <v>0</v>
      </c>
      <c r="I19" s="29">
        <f t="shared" si="6"/>
        <v>0</v>
      </c>
      <c r="J19" s="30"/>
      <c r="K19" s="31">
        <v>0.01</v>
      </c>
      <c r="L19" s="32">
        <f t="shared" si="0"/>
        <v>70000</v>
      </c>
      <c r="M19" s="33">
        <v>0</v>
      </c>
      <c r="N19" s="33">
        <f t="shared" si="25"/>
        <v>0</v>
      </c>
      <c r="O19" s="33">
        <f t="shared" si="2"/>
        <v>0</v>
      </c>
      <c r="P19" s="8" t="s">
        <v>109</v>
      </c>
      <c r="Q19" s="9">
        <f t="shared" si="9"/>
        <v>70000</v>
      </c>
      <c r="R19" s="9">
        <f t="shared" si="10"/>
        <v>70000</v>
      </c>
      <c r="S19" s="9">
        <f t="shared" si="11"/>
        <v>70000</v>
      </c>
      <c r="T19" s="9">
        <f t="shared" si="12"/>
        <v>70000</v>
      </c>
      <c r="U19" s="9">
        <f t="shared" si="13"/>
        <v>70000</v>
      </c>
      <c r="V19" s="9">
        <f t="shared" si="14"/>
        <v>70000</v>
      </c>
      <c r="W19" s="9">
        <f t="shared" si="15"/>
        <v>70000</v>
      </c>
      <c r="X19" s="9">
        <f t="shared" si="16"/>
        <v>70000</v>
      </c>
      <c r="Y19" s="33">
        <f t="shared" si="3"/>
        <v>0</v>
      </c>
      <c r="Z19" s="33" t="str">
        <f t="shared" si="7"/>
        <v>T14</v>
      </c>
      <c r="AA19" s="35">
        <f t="shared" si="17"/>
        <v>0</v>
      </c>
      <c r="AB19" s="35">
        <f t="shared" si="18"/>
        <v>0</v>
      </c>
      <c r="AC19" s="35">
        <f t="shared" si="19"/>
        <v>0</v>
      </c>
      <c r="AD19" s="35">
        <f t="shared" si="20"/>
        <v>0</v>
      </c>
      <c r="AE19" s="35">
        <f t="shared" si="21"/>
        <v>0</v>
      </c>
      <c r="AF19" s="35">
        <f t="shared" si="22"/>
        <v>0</v>
      </c>
      <c r="AG19" s="35">
        <f t="shared" si="23"/>
        <v>0</v>
      </c>
      <c r="AH19" s="35">
        <f t="shared" si="24"/>
        <v>0</v>
      </c>
    </row>
    <row r="20" spans="1:34" s="34" customFormat="1" ht="18" customHeight="1">
      <c r="A20" s="24"/>
      <c r="B20" s="25"/>
      <c r="C20" s="25"/>
      <c r="D20" s="25"/>
      <c r="E20" s="25"/>
      <c r="F20" s="171">
        <f t="shared" si="4"/>
        <v>0</v>
      </c>
      <c r="G20" s="28">
        <f t="shared" si="5"/>
        <v>0</v>
      </c>
      <c r="H20" s="28">
        <f t="shared" si="8"/>
        <v>0</v>
      </c>
      <c r="I20" s="29">
        <f t="shared" si="6"/>
        <v>0</v>
      </c>
      <c r="J20" s="30"/>
      <c r="K20" s="31">
        <v>0.01</v>
      </c>
      <c r="L20" s="32">
        <f t="shared" si="0"/>
        <v>70000</v>
      </c>
      <c r="M20" s="33">
        <v>0</v>
      </c>
      <c r="N20" s="33">
        <f t="shared" si="25"/>
        <v>0</v>
      </c>
      <c r="O20" s="33">
        <f t="shared" si="2"/>
        <v>0</v>
      </c>
      <c r="P20" s="8" t="s">
        <v>110</v>
      </c>
      <c r="Q20" s="9">
        <f t="shared" si="9"/>
        <v>70000</v>
      </c>
      <c r="R20" s="9">
        <f t="shared" si="10"/>
        <v>70000</v>
      </c>
      <c r="S20" s="9">
        <f t="shared" si="11"/>
        <v>70000</v>
      </c>
      <c r="T20" s="9">
        <f t="shared" si="12"/>
        <v>70000</v>
      </c>
      <c r="U20" s="9">
        <f t="shared" si="13"/>
        <v>70000</v>
      </c>
      <c r="V20" s="9">
        <f t="shared" si="14"/>
        <v>70000</v>
      </c>
      <c r="W20" s="9">
        <f t="shared" si="15"/>
        <v>70000</v>
      </c>
      <c r="X20" s="9">
        <f t="shared" si="16"/>
        <v>70000</v>
      </c>
      <c r="Y20" s="33">
        <f t="shared" si="3"/>
        <v>0</v>
      </c>
      <c r="Z20" s="33" t="str">
        <f t="shared" si="7"/>
        <v>T15</v>
      </c>
      <c r="AA20" s="35">
        <f t="shared" si="17"/>
        <v>0</v>
      </c>
      <c r="AB20" s="35">
        <f t="shared" si="18"/>
        <v>0</v>
      </c>
      <c r="AC20" s="35">
        <f t="shared" si="19"/>
        <v>0</v>
      </c>
      <c r="AD20" s="35">
        <f t="shared" si="20"/>
        <v>0</v>
      </c>
      <c r="AE20" s="35">
        <f t="shared" si="21"/>
        <v>0</v>
      </c>
      <c r="AF20" s="35">
        <f t="shared" si="22"/>
        <v>0</v>
      </c>
      <c r="AG20" s="35">
        <f t="shared" si="23"/>
        <v>0</v>
      </c>
      <c r="AH20" s="35">
        <f t="shared" si="24"/>
        <v>0</v>
      </c>
    </row>
    <row r="21" spans="1:34" s="34" customFormat="1" ht="18" customHeight="1">
      <c r="A21" s="24"/>
      <c r="B21" s="25"/>
      <c r="C21" s="25"/>
      <c r="D21" s="25"/>
      <c r="E21" s="25"/>
      <c r="F21" s="171">
        <f t="shared" si="4"/>
        <v>0</v>
      </c>
      <c r="G21" s="28">
        <f t="shared" si="5"/>
        <v>0</v>
      </c>
      <c r="H21" s="28">
        <f t="shared" si="8"/>
        <v>0</v>
      </c>
      <c r="I21" s="29">
        <f t="shared" si="6"/>
        <v>0</v>
      </c>
      <c r="J21" s="30"/>
      <c r="K21" s="31">
        <v>0.01</v>
      </c>
      <c r="L21" s="32">
        <f t="shared" si="0"/>
        <v>70000</v>
      </c>
      <c r="M21" s="33">
        <v>0</v>
      </c>
      <c r="N21" s="33">
        <f t="shared" si="25"/>
        <v>0</v>
      </c>
      <c r="O21" s="33">
        <f t="shared" si="2"/>
        <v>0</v>
      </c>
      <c r="P21" s="8" t="s">
        <v>111</v>
      </c>
      <c r="Q21" s="9">
        <f t="shared" si="9"/>
        <v>70000</v>
      </c>
      <c r="R21" s="9">
        <f t="shared" si="10"/>
        <v>70000</v>
      </c>
      <c r="S21" s="9">
        <f t="shared" si="11"/>
        <v>70000</v>
      </c>
      <c r="T21" s="9">
        <f t="shared" si="12"/>
        <v>70000</v>
      </c>
      <c r="U21" s="9">
        <f t="shared" si="13"/>
        <v>70000</v>
      </c>
      <c r="V21" s="9">
        <f t="shared" si="14"/>
        <v>70000</v>
      </c>
      <c r="W21" s="9">
        <f t="shared" si="15"/>
        <v>70000</v>
      </c>
      <c r="X21" s="9">
        <f t="shared" si="16"/>
        <v>70000</v>
      </c>
      <c r="Y21" s="33">
        <f t="shared" si="3"/>
        <v>0</v>
      </c>
      <c r="Z21" s="33" t="str">
        <f t="shared" si="7"/>
        <v>T16</v>
      </c>
      <c r="AA21" s="35">
        <f t="shared" si="17"/>
        <v>0</v>
      </c>
      <c r="AB21" s="35">
        <f t="shared" si="18"/>
        <v>0</v>
      </c>
      <c r="AC21" s="35">
        <f t="shared" si="19"/>
        <v>0</v>
      </c>
      <c r="AD21" s="35">
        <f t="shared" si="20"/>
        <v>0</v>
      </c>
      <c r="AE21" s="35">
        <f t="shared" si="21"/>
        <v>0</v>
      </c>
      <c r="AF21" s="35">
        <f t="shared" si="22"/>
        <v>0</v>
      </c>
      <c r="AG21" s="35">
        <f t="shared" si="23"/>
        <v>0</v>
      </c>
      <c r="AH21" s="35">
        <f t="shared" si="24"/>
        <v>0</v>
      </c>
    </row>
    <row r="22" spans="1:34" s="8" customFormat="1" ht="18" customHeight="1">
      <c r="A22" s="24"/>
      <c r="B22" s="25"/>
      <c r="C22" s="25"/>
      <c r="D22" s="25"/>
      <c r="E22" s="25"/>
      <c r="F22" s="171">
        <f t="shared" si="4"/>
        <v>0</v>
      </c>
      <c r="G22" s="28">
        <f t="shared" si="5"/>
        <v>0</v>
      </c>
      <c r="H22" s="28">
        <f t="shared" si="8"/>
        <v>0</v>
      </c>
      <c r="I22" s="29">
        <f t="shared" si="6"/>
        <v>0</v>
      </c>
      <c r="J22" s="30"/>
      <c r="K22" s="31">
        <v>0.01</v>
      </c>
      <c r="L22" s="32">
        <f t="shared" si="0"/>
        <v>70000</v>
      </c>
      <c r="M22" s="33">
        <v>0</v>
      </c>
      <c r="N22" s="33">
        <f t="shared" si="25"/>
        <v>0</v>
      </c>
      <c r="O22" s="33">
        <f t="shared" si="2"/>
        <v>0</v>
      </c>
      <c r="P22" s="8" t="s">
        <v>112</v>
      </c>
      <c r="Q22" s="9">
        <f t="shared" si="9"/>
        <v>70000</v>
      </c>
      <c r="R22" s="9">
        <f t="shared" si="10"/>
        <v>70000</v>
      </c>
      <c r="S22" s="9">
        <f t="shared" si="11"/>
        <v>70000</v>
      </c>
      <c r="T22" s="9">
        <f t="shared" si="12"/>
        <v>70000</v>
      </c>
      <c r="U22" s="9">
        <f t="shared" si="13"/>
        <v>70000</v>
      </c>
      <c r="V22" s="9">
        <f t="shared" si="14"/>
        <v>70000</v>
      </c>
      <c r="W22" s="9">
        <f t="shared" si="15"/>
        <v>70000</v>
      </c>
      <c r="X22" s="9">
        <f t="shared" si="16"/>
        <v>62222.222222222219</v>
      </c>
      <c r="Y22" s="33">
        <f t="shared" si="3"/>
        <v>0</v>
      </c>
      <c r="Z22" s="33" t="str">
        <f t="shared" si="7"/>
        <v>T17</v>
      </c>
      <c r="AA22" s="35">
        <f t="shared" si="17"/>
        <v>0</v>
      </c>
      <c r="AB22" s="35">
        <f t="shared" si="18"/>
        <v>0</v>
      </c>
      <c r="AC22" s="35">
        <f t="shared" si="19"/>
        <v>0</v>
      </c>
      <c r="AD22" s="35">
        <f t="shared" si="20"/>
        <v>0</v>
      </c>
      <c r="AE22" s="35">
        <f t="shared" si="21"/>
        <v>0</v>
      </c>
      <c r="AF22" s="35">
        <f t="shared" si="22"/>
        <v>0</v>
      </c>
      <c r="AG22" s="35">
        <f t="shared" si="23"/>
        <v>0</v>
      </c>
      <c r="AH22" s="35">
        <f t="shared" si="24"/>
        <v>0</v>
      </c>
    </row>
    <row r="23" spans="1:34" s="8" customFormat="1" ht="18" customHeight="1">
      <c r="A23" s="24"/>
      <c r="B23" s="25"/>
      <c r="C23" s="25"/>
      <c r="D23" s="25"/>
      <c r="E23" s="25"/>
      <c r="F23" s="171">
        <f t="shared" si="4"/>
        <v>0</v>
      </c>
      <c r="G23" s="28">
        <f t="shared" si="5"/>
        <v>0</v>
      </c>
      <c r="H23" s="28">
        <f t="shared" si="8"/>
        <v>0</v>
      </c>
      <c r="I23" s="29">
        <f t="shared" si="6"/>
        <v>0</v>
      </c>
      <c r="J23" s="30"/>
      <c r="K23" s="31">
        <v>0.01</v>
      </c>
      <c r="L23" s="32">
        <f t="shared" si="0"/>
        <v>70000</v>
      </c>
      <c r="M23" s="33">
        <v>0</v>
      </c>
      <c r="N23" s="33">
        <f t="shared" si="25"/>
        <v>0</v>
      </c>
      <c r="O23" s="33">
        <f t="shared" si="2"/>
        <v>0</v>
      </c>
      <c r="P23" s="8" t="s">
        <v>113</v>
      </c>
      <c r="Q23" s="9">
        <f t="shared" si="9"/>
        <v>70000</v>
      </c>
      <c r="R23" s="9">
        <f t="shared" si="10"/>
        <v>70000</v>
      </c>
      <c r="S23" s="9">
        <f t="shared" si="11"/>
        <v>70000</v>
      </c>
      <c r="T23" s="9">
        <f t="shared" si="12"/>
        <v>70000</v>
      </c>
      <c r="U23" s="9">
        <f t="shared" si="13"/>
        <v>70000</v>
      </c>
      <c r="V23" s="9">
        <f t="shared" si="14"/>
        <v>70000</v>
      </c>
      <c r="W23" s="9">
        <f t="shared" si="15"/>
        <v>61250</v>
      </c>
      <c r="X23" s="9">
        <f t="shared" si="16"/>
        <v>54444.444444444445</v>
      </c>
      <c r="Y23" s="33">
        <f t="shared" si="3"/>
        <v>0</v>
      </c>
      <c r="Z23" s="33" t="str">
        <f t="shared" si="7"/>
        <v>T18</v>
      </c>
      <c r="AA23" s="35">
        <f t="shared" si="17"/>
        <v>0</v>
      </c>
      <c r="AB23" s="35">
        <f t="shared" si="18"/>
        <v>0</v>
      </c>
      <c r="AC23" s="35">
        <f t="shared" si="19"/>
        <v>0</v>
      </c>
      <c r="AD23" s="35">
        <f t="shared" si="20"/>
        <v>0</v>
      </c>
      <c r="AE23" s="35">
        <f t="shared" si="21"/>
        <v>0</v>
      </c>
      <c r="AF23" s="35">
        <f t="shared" si="22"/>
        <v>0</v>
      </c>
      <c r="AG23" s="35">
        <f t="shared" si="23"/>
        <v>0</v>
      </c>
      <c r="AH23" s="35">
        <f t="shared" si="24"/>
        <v>0</v>
      </c>
    </row>
    <row r="24" spans="1:34" s="8" customFormat="1" ht="18" customHeight="1">
      <c r="A24" s="24"/>
      <c r="B24" s="25"/>
      <c r="C24" s="25"/>
      <c r="D24" s="25"/>
      <c r="E24" s="25" t="s">
        <v>201</v>
      </c>
      <c r="F24" s="171"/>
      <c r="G24" s="28">
        <f t="shared" si="5"/>
        <v>0</v>
      </c>
      <c r="H24" s="28">
        <f t="shared" si="8"/>
        <v>0</v>
      </c>
      <c r="I24" s="29">
        <f t="shared" si="6"/>
        <v>0</v>
      </c>
      <c r="J24" s="30"/>
      <c r="K24" s="31">
        <v>0.01</v>
      </c>
      <c r="L24" s="32">
        <f t="shared" si="0"/>
        <v>70000</v>
      </c>
      <c r="M24" s="33">
        <v>0</v>
      </c>
      <c r="N24" s="33" t="e">
        <f t="shared" si="25"/>
        <v>#N/A</v>
      </c>
      <c r="O24" s="33" t="e">
        <f t="shared" si="2"/>
        <v>#N/A</v>
      </c>
      <c r="P24" s="8" t="s">
        <v>114</v>
      </c>
      <c r="Q24" s="9">
        <f t="shared" si="9"/>
        <v>70000</v>
      </c>
      <c r="R24" s="9">
        <f t="shared" si="10"/>
        <v>70000</v>
      </c>
      <c r="S24" s="9">
        <f t="shared" si="11"/>
        <v>70000</v>
      </c>
      <c r="T24" s="9">
        <f t="shared" si="12"/>
        <v>70000</v>
      </c>
      <c r="U24" s="9">
        <f t="shared" si="13"/>
        <v>70000</v>
      </c>
      <c r="V24" s="9">
        <f t="shared" si="14"/>
        <v>60000</v>
      </c>
      <c r="W24" s="9">
        <f t="shared" si="15"/>
        <v>52500</v>
      </c>
      <c r="X24" s="9">
        <f t="shared" si="16"/>
        <v>46666.666666666664</v>
      </c>
      <c r="Y24" s="33">
        <f t="shared" si="3"/>
        <v>0</v>
      </c>
      <c r="Z24" s="33" t="str">
        <f t="shared" si="7"/>
        <v>T19</v>
      </c>
      <c r="AA24" s="35">
        <f t="shared" si="17"/>
        <v>0</v>
      </c>
      <c r="AB24" s="35">
        <f t="shared" si="18"/>
        <v>0</v>
      </c>
      <c r="AC24" s="35">
        <f t="shared" si="19"/>
        <v>0</v>
      </c>
      <c r="AD24" s="35">
        <f t="shared" si="20"/>
        <v>0</v>
      </c>
      <c r="AE24" s="35">
        <f t="shared" si="21"/>
        <v>0</v>
      </c>
      <c r="AF24" s="35">
        <f t="shared" si="22"/>
        <v>0</v>
      </c>
      <c r="AG24" s="35">
        <f t="shared" si="23"/>
        <v>0</v>
      </c>
      <c r="AH24" s="35">
        <f t="shared" si="24"/>
        <v>0</v>
      </c>
    </row>
    <row r="25" spans="1:34" s="8" customFormat="1" ht="18" customHeight="1">
      <c r="A25" s="24"/>
      <c r="B25" s="25"/>
      <c r="C25" s="25"/>
      <c r="D25" s="25"/>
      <c r="E25" s="25" t="s">
        <v>201</v>
      </c>
      <c r="F25" s="171"/>
      <c r="G25" s="28">
        <f t="shared" si="5"/>
        <v>0</v>
      </c>
      <c r="H25" s="28">
        <f t="shared" si="8"/>
        <v>0</v>
      </c>
      <c r="I25" s="29">
        <f t="shared" si="6"/>
        <v>0</v>
      </c>
      <c r="J25" s="30"/>
      <c r="K25" s="31">
        <v>0.01</v>
      </c>
      <c r="L25" s="32">
        <f t="shared" si="0"/>
        <v>70000</v>
      </c>
      <c r="M25" s="33">
        <v>0</v>
      </c>
      <c r="N25" s="33" t="e">
        <f t="shared" si="25"/>
        <v>#N/A</v>
      </c>
      <c r="O25" s="33" t="e">
        <f t="shared" si="2"/>
        <v>#N/A</v>
      </c>
      <c r="P25" s="8" t="s">
        <v>115</v>
      </c>
      <c r="Q25" s="9">
        <f t="shared" si="9"/>
        <v>70000</v>
      </c>
      <c r="R25" s="9">
        <f t="shared" si="10"/>
        <v>70000</v>
      </c>
      <c r="S25" s="9">
        <f t="shared" si="11"/>
        <v>70000</v>
      </c>
      <c r="T25" s="9">
        <f t="shared" si="12"/>
        <v>70000</v>
      </c>
      <c r="U25" s="9">
        <f t="shared" si="13"/>
        <v>58333.333333333336</v>
      </c>
      <c r="V25" s="9">
        <f t="shared" si="14"/>
        <v>50000</v>
      </c>
      <c r="W25" s="9">
        <f t="shared" si="15"/>
        <v>43750</v>
      </c>
      <c r="X25" s="9">
        <f t="shared" si="16"/>
        <v>38888.888888888891</v>
      </c>
      <c r="Y25" s="33">
        <f t="shared" si="3"/>
        <v>0</v>
      </c>
      <c r="Z25" s="33" t="str">
        <f t="shared" si="7"/>
        <v>T20</v>
      </c>
      <c r="AA25" s="35">
        <f t="shared" si="17"/>
        <v>0</v>
      </c>
      <c r="AB25" s="35">
        <f t="shared" si="18"/>
        <v>0</v>
      </c>
      <c r="AC25" s="35">
        <f t="shared" si="19"/>
        <v>0</v>
      </c>
      <c r="AD25" s="35">
        <f t="shared" si="20"/>
        <v>0</v>
      </c>
      <c r="AE25" s="35">
        <f t="shared" si="21"/>
        <v>0</v>
      </c>
      <c r="AF25" s="35">
        <f t="shared" si="22"/>
        <v>0</v>
      </c>
      <c r="AG25" s="35">
        <f t="shared" si="23"/>
        <v>0</v>
      </c>
      <c r="AH25" s="35">
        <f t="shared" si="24"/>
        <v>0</v>
      </c>
    </row>
    <row r="26" spans="1:34" s="8" customFormat="1" ht="18" customHeight="1">
      <c r="A26" s="24"/>
      <c r="B26" s="25"/>
      <c r="C26" s="25"/>
      <c r="D26" s="25"/>
      <c r="E26" s="25" t="s">
        <v>201</v>
      </c>
      <c r="F26" s="171"/>
      <c r="G26" s="28">
        <f t="shared" si="5"/>
        <v>0</v>
      </c>
      <c r="H26" s="28">
        <f t="shared" si="8"/>
        <v>0</v>
      </c>
      <c r="I26" s="29">
        <f t="shared" si="6"/>
        <v>0</v>
      </c>
      <c r="J26" s="30"/>
      <c r="K26" s="31">
        <v>0.01</v>
      </c>
      <c r="L26" s="32">
        <f t="shared" si="0"/>
        <v>70000</v>
      </c>
      <c r="M26" s="33">
        <v>0</v>
      </c>
      <c r="N26" s="33" t="e">
        <f t="shared" si="25"/>
        <v>#N/A</v>
      </c>
      <c r="O26" s="33" t="e">
        <f>IF(E26=0,0,IF(E26=E25,VLOOKUP(E26,P:X,VLOOKUP(E26,P:Y,10,0),0),IF(P26=E26,VLOOKUP(E26,P:X,VLOOKUP(E26,P:Y,10,0),0),L26)))</f>
        <v>#N/A</v>
      </c>
      <c r="P26" s="8" t="s">
        <v>116</v>
      </c>
      <c r="Q26" s="9">
        <f t="shared" si="9"/>
        <v>70000</v>
      </c>
      <c r="R26" s="9">
        <f t="shared" si="10"/>
        <v>70000</v>
      </c>
      <c r="S26" s="9">
        <f t="shared" si="11"/>
        <v>70000</v>
      </c>
      <c r="T26" s="9">
        <f t="shared" si="12"/>
        <v>56000</v>
      </c>
      <c r="U26" s="9">
        <f t="shared" si="13"/>
        <v>46666.666666666664</v>
      </c>
      <c r="V26" s="9">
        <f t="shared" si="14"/>
        <v>40000</v>
      </c>
      <c r="W26" s="9">
        <f t="shared" si="15"/>
        <v>35000</v>
      </c>
      <c r="X26" s="9">
        <f t="shared" si="16"/>
        <v>31111.111111111109</v>
      </c>
      <c r="Y26" s="33">
        <f t="shared" si="3"/>
        <v>0</v>
      </c>
      <c r="Z26" s="33" t="str">
        <f t="shared" si="7"/>
        <v>T21</v>
      </c>
      <c r="AA26" s="35">
        <f t="shared" si="17"/>
        <v>0</v>
      </c>
      <c r="AB26" s="35">
        <f t="shared" si="18"/>
        <v>0</v>
      </c>
      <c r="AC26" s="35">
        <f t="shared" si="19"/>
        <v>0</v>
      </c>
      <c r="AD26" s="35">
        <f t="shared" si="20"/>
        <v>0</v>
      </c>
      <c r="AE26" s="35">
        <f t="shared" si="21"/>
        <v>0</v>
      </c>
      <c r="AF26" s="35">
        <f t="shared" si="22"/>
        <v>0</v>
      </c>
      <c r="AG26" s="35">
        <f t="shared" si="23"/>
        <v>0</v>
      </c>
      <c r="AH26" s="35">
        <f t="shared" si="24"/>
        <v>0</v>
      </c>
    </row>
    <row r="27" spans="1:34" s="8" customFormat="1" ht="18" customHeight="1">
      <c r="A27" s="24"/>
      <c r="B27" s="25"/>
      <c r="C27" s="25"/>
      <c r="D27" s="25"/>
      <c r="E27" s="25" t="s">
        <v>201</v>
      </c>
      <c r="F27" s="171"/>
      <c r="G27" s="28">
        <f t="shared" si="5"/>
        <v>0</v>
      </c>
      <c r="H27" s="28">
        <f t="shared" si="8"/>
        <v>0</v>
      </c>
      <c r="I27" s="29">
        <f t="shared" si="6"/>
        <v>0</v>
      </c>
      <c r="J27" s="30"/>
      <c r="K27" s="31">
        <v>0.01</v>
      </c>
      <c r="L27" s="32">
        <f t="shared" si="0"/>
        <v>70000</v>
      </c>
      <c r="M27" s="33">
        <v>0</v>
      </c>
      <c r="N27" s="33" t="e">
        <f t="shared" si="25"/>
        <v>#N/A</v>
      </c>
      <c r="O27" s="33" t="e">
        <f t="shared" ref="O27:O29" si="26">IF(E27=0,0,IF(E27=E26,VLOOKUP(E27,P:X,VLOOKUP(E27,P:Y,10,0),0),IF(P27=E27,VLOOKUP(E27,P:X,VLOOKUP(E27,P:Y,10,0),0),L27)))</f>
        <v>#N/A</v>
      </c>
      <c r="P27" s="8" t="s">
        <v>117</v>
      </c>
      <c r="Q27" s="9">
        <f t="shared" si="9"/>
        <v>70000</v>
      </c>
      <c r="R27" s="9">
        <f t="shared" si="10"/>
        <v>70000</v>
      </c>
      <c r="S27" s="9">
        <f t="shared" si="11"/>
        <v>52500</v>
      </c>
      <c r="T27" s="9">
        <f t="shared" si="12"/>
        <v>42000</v>
      </c>
      <c r="U27" s="9">
        <f t="shared" si="13"/>
        <v>35000</v>
      </c>
      <c r="V27" s="9">
        <f t="shared" si="14"/>
        <v>30000</v>
      </c>
      <c r="W27" s="9">
        <f t="shared" si="15"/>
        <v>26250</v>
      </c>
      <c r="X27" s="9">
        <f t="shared" si="16"/>
        <v>23333.333333333332</v>
      </c>
      <c r="Y27" s="33">
        <f t="shared" si="3"/>
        <v>0</v>
      </c>
      <c r="Z27" s="33" t="str">
        <f t="shared" si="7"/>
        <v>T22</v>
      </c>
      <c r="AA27" s="35">
        <f t="shared" si="17"/>
        <v>0</v>
      </c>
      <c r="AB27" s="35">
        <f t="shared" si="18"/>
        <v>0</v>
      </c>
      <c r="AC27" s="35">
        <f t="shared" si="19"/>
        <v>0</v>
      </c>
      <c r="AD27" s="35">
        <f t="shared" si="20"/>
        <v>0</v>
      </c>
      <c r="AE27" s="35">
        <f t="shared" si="21"/>
        <v>0</v>
      </c>
      <c r="AF27" s="35">
        <f t="shared" si="22"/>
        <v>0</v>
      </c>
      <c r="AG27" s="35">
        <f t="shared" si="23"/>
        <v>0</v>
      </c>
      <c r="AH27" s="35">
        <f t="shared" si="24"/>
        <v>0</v>
      </c>
    </row>
    <row r="28" spans="1:34" s="8" customFormat="1" ht="18" customHeight="1">
      <c r="A28" s="24"/>
      <c r="B28" s="25"/>
      <c r="C28" s="25"/>
      <c r="D28" s="25"/>
      <c r="E28" s="25" t="s">
        <v>201</v>
      </c>
      <c r="F28" s="171"/>
      <c r="G28" s="28">
        <f t="shared" si="5"/>
        <v>0</v>
      </c>
      <c r="H28" s="28">
        <f t="shared" si="8"/>
        <v>0</v>
      </c>
      <c r="I28" s="29">
        <f t="shared" si="6"/>
        <v>0</v>
      </c>
      <c r="J28" s="30"/>
      <c r="K28" s="31">
        <v>0.01</v>
      </c>
      <c r="L28" s="32">
        <f t="shared" si="0"/>
        <v>70000</v>
      </c>
      <c r="M28" s="33">
        <v>0</v>
      </c>
      <c r="N28" s="33" t="e">
        <f t="shared" si="25"/>
        <v>#N/A</v>
      </c>
      <c r="O28" s="33" t="e">
        <f t="shared" si="26"/>
        <v>#N/A</v>
      </c>
      <c r="P28" s="8" t="s">
        <v>118</v>
      </c>
      <c r="Q28" s="9">
        <f t="shared" si="9"/>
        <v>70000</v>
      </c>
      <c r="R28" s="9">
        <f t="shared" si="10"/>
        <v>46666.666666666664</v>
      </c>
      <c r="S28" s="9">
        <f t="shared" si="11"/>
        <v>35000</v>
      </c>
      <c r="T28" s="9">
        <f t="shared" si="12"/>
        <v>28000</v>
      </c>
      <c r="U28" s="9">
        <f t="shared" si="13"/>
        <v>23333.333333333332</v>
      </c>
      <c r="V28" s="9">
        <f t="shared" si="14"/>
        <v>20000</v>
      </c>
      <c r="W28" s="9">
        <f t="shared" si="15"/>
        <v>17500</v>
      </c>
      <c r="X28" s="9">
        <f t="shared" si="16"/>
        <v>15555.555555555555</v>
      </c>
      <c r="Y28" s="33">
        <f t="shared" si="3"/>
        <v>0</v>
      </c>
      <c r="Z28" s="33" t="str">
        <f t="shared" si="7"/>
        <v>T23</v>
      </c>
      <c r="AA28" s="35">
        <f t="shared" si="17"/>
        <v>0</v>
      </c>
      <c r="AB28" s="35">
        <f t="shared" si="18"/>
        <v>0</v>
      </c>
      <c r="AC28" s="35">
        <f t="shared" si="19"/>
        <v>0</v>
      </c>
      <c r="AD28" s="35">
        <f t="shared" si="20"/>
        <v>0</v>
      </c>
      <c r="AE28" s="35">
        <f t="shared" si="21"/>
        <v>0</v>
      </c>
      <c r="AF28" s="35">
        <f t="shared" si="22"/>
        <v>0</v>
      </c>
      <c r="AG28" s="35">
        <f t="shared" si="23"/>
        <v>0</v>
      </c>
      <c r="AH28" s="35">
        <f t="shared" si="24"/>
        <v>0</v>
      </c>
    </row>
    <row r="29" spans="1:34" s="8" customFormat="1" ht="18" customHeight="1">
      <c r="A29" s="24"/>
      <c r="B29" s="25"/>
      <c r="C29" s="25"/>
      <c r="D29" s="25"/>
      <c r="E29" s="25" t="s">
        <v>201</v>
      </c>
      <c r="F29" s="171"/>
      <c r="G29" s="28">
        <f t="shared" si="5"/>
        <v>0</v>
      </c>
      <c r="H29" s="28">
        <f t="shared" si="8"/>
        <v>0</v>
      </c>
      <c r="I29" s="29">
        <f t="shared" si="6"/>
        <v>0</v>
      </c>
      <c r="J29" s="30"/>
      <c r="K29" s="31">
        <v>0.01</v>
      </c>
      <c r="L29" s="32">
        <f t="shared" si="0"/>
        <v>70000</v>
      </c>
      <c r="M29" s="33">
        <v>0</v>
      </c>
      <c r="N29" s="33" t="e">
        <f t="shared" si="25"/>
        <v>#N/A</v>
      </c>
      <c r="O29" s="33" t="e">
        <f t="shared" si="26"/>
        <v>#N/A</v>
      </c>
      <c r="P29" s="8" t="s">
        <v>119</v>
      </c>
      <c r="Q29" s="9">
        <f t="shared" si="9"/>
        <v>35000</v>
      </c>
      <c r="R29" s="9">
        <f t="shared" si="10"/>
        <v>23333.333333333332</v>
      </c>
      <c r="S29" s="9">
        <f t="shared" si="11"/>
        <v>17500</v>
      </c>
      <c r="T29" s="9">
        <f t="shared" si="12"/>
        <v>14000</v>
      </c>
      <c r="U29" s="9">
        <f t="shared" si="13"/>
        <v>11666.666666666666</v>
      </c>
      <c r="V29" s="9">
        <f t="shared" si="14"/>
        <v>10000</v>
      </c>
      <c r="W29" s="9">
        <f t="shared" si="15"/>
        <v>8750</v>
      </c>
      <c r="X29" s="9">
        <f t="shared" si="16"/>
        <v>7777.7777777777774</v>
      </c>
      <c r="Y29" s="33">
        <f t="shared" si="3"/>
        <v>0</v>
      </c>
      <c r="Z29" s="33" t="str">
        <f t="shared" si="7"/>
        <v>T24</v>
      </c>
      <c r="AA29" s="35">
        <f t="shared" si="17"/>
        <v>0</v>
      </c>
      <c r="AB29" s="35">
        <f t="shared" si="18"/>
        <v>0</v>
      </c>
      <c r="AC29" s="35">
        <f t="shared" si="19"/>
        <v>0</v>
      </c>
      <c r="AD29" s="35">
        <f t="shared" si="20"/>
        <v>0</v>
      </c>
      <c r="AE29" s="35">
        <f t="shared" si="21"/>
        <v>0</v>
      </c>
      <c r="AF29" s="35">
        <f t="shared" si="22"/>
        <v>0</v>
      </c>
      <c r="AG29" s="35">
        <f t="shared" si="23"/>
        <v>0</v>
      </c>
      <c r="AH29" s="35">
        <f t="shared" si="24"/>
        <v>0</v>
      </c>
    </row>
    <row r="30" spans="1:34" ht="18" customHeight="1">
      <c r="A30" s="36"/>
      <c r="B30" s="37"/>
      <c r="C30" s="38"/>
      <c r="D30" s="39"/>
      <c r="E30" s="40"/>
      <c r="F30" s="39"/>
      <c r="G30" s="42"/>
      <c r="H30" s="42"/>
      <c r="I30" s="40"/>
      <c r="J30" s="43"/>
      <c r="K30" s="43"/>
      <c r="L30" s="43"/>
      <c r="M30" s="43"/>
      <c r="N30" s="43"/>
      <c r="O30" s="43"/>
      <c r="P30" s="8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4" ht="15">
      <c r="A31" s="36"/>
      <c r="B31" s="45"/>
      <c r="C31" s="46"/>
      <c r="D31" s="46"/>
      <c r="E31" s="46"/>
      <c r="F31" s="173"/>
      <c r="G31" s="48"/>
      <c r="H31" s="48"/>
      <c r="I31" s="36"/>
      <c r="J31" s="36"/>
      <c r="K31" s="36"/>
      <c r="L31" s="36"/>
      <c r="M31" s="36"/>
      <c r="N31" s="36"/>
      <c r="O31" s="36"/>
      <c r="P31" s="36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34" ht="15">
      <c r="A32" s="36"/>
      <c r="B32" s="45"/>
      <c r="C32" s="46"/>
      <c r="D32" s="46"/>
      <c r="E32" s="46"/>
      <c r="F32" s="173"/>
      <c r="G32" s="48"/>
      <c r="H32" s="48"/>
      <c r="I32" s="36"/>
      <c r="J32" s="36"/>
      <c r="K32" s="36"/>
      <c r="L32" s="36"/>
      <c r="M32" s="36"/>
      <c r="N32" s="36"/>
      <c r="O32" s="36"/>
      <c r="P32" s="36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">
      <c r="A33" s="36"/>
      <c r="B33" s="45"/>
      <c r="C33" s="46"/>
      <c r="D33" s="46"/>
      <c r="E33" s="46"/>
      <c r="F33" s="173"/>
      <c r="G33" s="48"/>
      <c r="H33" s="48"/>
      <c r="I33" s="36"/>
      <c r="J33" s="36"/>
      <c r="K33" s="36"/>
      <c r="L33" s="36"/>
      <c r="M33" s="36"/>
      <c r="N33" s="36"/>
      <c r="O33" s="36"/>
      <c r="P33" s="36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">
      <c r="A34" s="36"/>
      <c r="B34" s="45"/>
      <c r="C34" s="37"/>
      <c r="D34" s="39"/>
      <c r="E34" s="40"/>
      <c r="F34" s="39"/>
      <c r="G34" s="42"/>
      <c r="H34" s="42"/>
      <c r="I34" s="40"/>
      <c r="J34" s="43"/>
      <c r="K34" s="43"/>
      <c r="L34" s="43"/>
      <c r="M34" s="43"/>
      <c r="N34" s="43"/>
      <c r="O34" s="43"/>
      <c r="P34" s="8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>
      <c r="B35" s="45"/>
      <c r="P35" s="8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>
      <c r="A36" s="50"/>
      <c r="B36" s="50"/>
      <c r="I36" s="44"/>
      <c r="P36" s="8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>
      <c r="A37" s="50"/>
      <c r="B37" s="50"/>
      <c r="I37" s="44"/>
      <c r="P37" s="8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>
      <c r="A38" s="50"/>
      <c r="B38" s="50"/>
      <c r="I38" s="44"/>
      <c r="P38" s="8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>
      <c r="A39" s="50"/>
      <c r="B39" s="50"/>
      <c r="I39" s="44"/>
      <c r="P39" s="8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>
      <c r="A40" s="50"/>
      <c r="B40" s="50"/>
      <c r="I40" s="44"/>
      <c r="P40" s="8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>
      <c r="A41" s="50"/>
      <c r="B41" s="50"/>
      <c r="I41" s="44"/>
      <c r="P41" s="8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>
      <c r="A42" s="50"/>
      <c r="B42" s="50"/>
      <c r="I42" s="44"/>
      <c r="P42" s="8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>
      <c r="A43" s="50"/>
      <c r="B43" s="50"/>
      <c r="I43" s="44"/>
      <c r="P43" s="8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>
      <c r="A44" s="50"/>
      <c r="B44" s="50"/>
      <c r="I44" s="44"/>
      <c r="P44" s="8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>
      <c r="A45" s="50"/>
      <c r="B45" s="50"/>
      <c r="I45" s="44"/>
      <c r="P45" s="8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>
      <c r="A46" s="50"/>
      <c r="B46" s="50"/>
      <c r="I46" s="44"/>
      <c r="P46" s="8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>
      <c r="A47" s="50"/>
      <c r="B47" s="50"/>
      <c r="I47" s="44"/>
      <c r="P47" s="8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>
      <c r="A48" s="50"/>
      <c r="B48" s="50"/>
      <c r="I48" s="44"/>
      <c r="P48" s="8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>
      <c r="A49" s="50"/>
      <c r="B49" s="50"/>
      <c r="I49" s="44"/>
      <c r="P49" s="8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>
      <c r="A50" s="50"/>
      <c r="B50" s="50"/>
      <c r="I50" s="44"/>
      <c r="P50" s="8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>
      <c r="A51" s="50"/>
      <c r="B51" s="50"/>
      <c r="I51" s="44"/>
      <c r="P51" s="8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>
      <c r="A52" s="50"/>
      <c r="B52" s="50"/>
      <c r="I52" s="44"/>
      <c r="P52" s="8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>
      <c r="A53" s="50"/>
      <c r="B53" s="50"/>
      <c r="I53" s="44"/>
      <c r="P53" s="8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>
      <c r="A54" s="50"/>
      <c r="B54" s="50"/>
      <c r="I54" s="44"/>
      <c r="P54" s="8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>
      <c r="A55" s="50"/>
      <c r="B55" s="50"/>
      <c r="I55" s="44"/>
      <c r="P55" s="8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>
      <c r="A56" s="50"/>
      <c r="B56" s="50"/>
      <c r="I56" s="44"/>
      <c r="P56" s="8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>
      <c r="A57" s="50"/>
      <c r="B57" s="50"/>
      <c r="I57" s="44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>
      <c r="A58" s="50"/>
      <c r="B58" s="50"/>
      <c r="I58" s="44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>
      <c r="A59" s="50"/>
      <c r="B59" s="50"/>
      <c r="I59" s="44"/>
      <c r="P59" s="8"/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>
      <c r="A60" s="50"/>
      <c r="B60" s="50"/>
      <c r="I60" s="44"/>
      <c r="P60" s="8"/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>
      <c r="A61" s="50"/>
      <c r="B61" s="50"/>
      <c r="I61" s="44"/>
      <c r="P61" s="8"/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>
      <c r="A62" s="50"/>
      <c r="B62" s="50"/>
      <c r="I62" s="44"/>
      <c r="P62" s="8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>
      <c r="A63" s="50"/>
      <c r="B63" s="50"/>
      <c r="I63" s="44"/>
      <c r="P63" s="8"/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>
      <c r="A64" s="50"/>
      <c r="B64" s="50"/>
      <c r="I64" s="44"/>
      <c r="P64" s="8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>
      <c r="A65" s="50"/>
      <c r="B65" s="50"/>
      <c r="I65" s="44"/>
      <c r="P65" s="8"/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>
      <c r="A66" s="50"/>
      <c r="B66" s="50"/>
      <c r="I66" s="44"/>
      <c r="P66" s="8"/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>
      <c r="A67" s="50"/>
      <c r="B67" s="50"/>
      <c r="I67" s="44"/>
      <c r="P67" s="8"/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>
      <c r="A68" s="50"/>
      <c r="B68" s="50"/>
      <c r="I68" s="44"/>
      <c r="P68" s="8"/>
      <c r="Q68" s="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>
      <c r="A69" s="50"/>
      <c r="B69" s="50"/>
      <c r="I69" s="44"/>
      <c r="P69" s="8"/>
      <c r="Q69" s="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>
      <c r="A70" s="50"/>
      <c r="B70" s="50"/>
      <c r="I70" s="44"/>
      <c r="P70" s="8"/>
      <c r="Q70" s="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>
      <c r="A71" s="50"/>
      <c r="B71" s="50"/>
      <c r="I71" s="44"/>
      <c r="P71" s="8"/>
      <c r="Q71" s="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>
      <c r="A72" s="50"/>
      <c r="B72" s="50"/>
      <c r="I72" s="44"/>
      <c r="P72" s="8"/>
      <c r="Q72" s="9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>
      <c r="A73" s="50"/>
      <c r="B73" s="50"/>
      <c r="I73" s="44"/>
      <c r="P73" s="8"/>
      <c r="Q73" s="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>
      <c r="A74" s="50"/>
      <c r="B74" s="50"/>
      <c r="I74" s="44"/>
      <c r="P74" s="8"/>
      <c r="Q74" s="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>
      <c r="A75" s="50"/>
      <c r="B75" s="50"/>
      <c r="I75" s="44"/>
      <c r="P75" s="8"/>
      <c r="Q75" s="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>
      <c r="A76" s="50"/>
      <c r="B76" s="50"/>
      <c r="I76" s="44"/>
      <c r="P76" s="8"/>
      <c r="Q76" s="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>
      <c r="A77" s="50"/>
      <c r="B77" s="50"/>
      <c r="I77" s="44"/>
      <c r="P77" s="8"/>
      <c r="Q77" s="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>
      <c r="A78" s="50"/>
      <c r="B78" s="50"/>
      <c r="I78" s="44"/>
      <c r="P78" s="8"/>
      <c r="Q78" s="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>
      <c r="A79" s="50"/>
      <c r="B79" s="50"/>
      <c r="I79" s="44"/>
      <c r="P79" s="8"/>
      <c r="Q79" s="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>
      <c r="A80" s="50"/>
      <c r="B80" s="50"/>
      <c r="I80" s="44"/>
      <c r="P80" s="8"/>
      <c r="Q80" s="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>
      <c r="A81" s="50"/>
      <c r="B81" s="50"/>
      <c r="I81" s="44"/>
      <c r="P81" s="8"/>
      <c r="Q81" s="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>
      <c r="A82" s="50"/>
      <c r="B82" s="50"/>
      <c r="I82" s="44"/>
      <c r="P82" s="8"/>
      <c r="Q82" s="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>
      <c r="A83" s="50"/>
      <c r="B83" s="50"/>
      <c r="I83" s="44"/>
      <c r="P83" s="8"/>
      <c r="Q83" s="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>
      <c r="A84" s="50"/>
      <c r="B84" s="50"/>
      <c r="I84" s="44"/>
      <c r="P84" s="8"/>
      <c r="Q84" s="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>
      <c r="A85" s="50"/>
      <c r="B85" s="50"/>
      <c r="I85" s="44"/>
      <c r="P85" s="8"/>
      <c r="Q85" s="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>
      <c r="A86" s="50"/>
      <c r="B86" s="50"/>
      <c r="I86" s="44"/>
      <c r="P86" s="8"/>
      <c r="Q86" s="9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>
      <c r="A87" s="50"/>
      <c r="B87" s="50"/>
      <c r="I87" s="44"/>
      <c r="P87" s="8"/>
      <c r="Q87" s="9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>
      <c r="A88" s="50"/>
      <c r="B88" s="50"/>
      <c r="I88" s="44"/>
      <c r="P88" s="8"/>
      <c r="Q88" s="9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>
      <c r="A89" s="50"/>
      <c r="B89" s="50"/>
      <c r="I89" s="44"/>
      <c r="P89" s="8"/>
      <c r="Q89" s="9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>
      <c r="A90" s="50"/>
      <c r="B90" s="50"/>
      <c r="I90" s="44"/>
      <c r="P90" s="8"/>
      <c r="Q90" s="9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>
      <c r="A91" s="50"/>
      <c r="B91" s="50"/>
      <c r="I91" s="44"/>
      <c r="P91" s="8"/>
      <c r="Q91" s="9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>
      <c r="A92" s="50"/>
      <c r="B92" s="50"/>
      <c r="I92" s="44"/>
      <c r="P92" s="8"/>
      <c r="Q92" s="9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>
      <c r="A93" s="50"/>
      <c r="B93" s="50"/>
      <c r="I93" s="44"/>
      <c r="P93" s="8"/>
      <c r="Q93" s="9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>
      <c r="A94" s="50"/>
      <c r="B94" s="50"/>
      <c r="I94" s="44"/>
      <c r="P94" s="53"/>
      <c r="Q94" s="44"/>
    </row>
    <row r="95" spans="1:28">
      <c r="A95" s="50"/>
      <c r="B95" s="50"/>
      <c r="I95" s="44"/>
      <c r="P95" s="53"/>
      <c r="Q95" s="44"/>
    </row>
    <row r="96" spans="1:28">
      <c r="A96" s="50"/>
      <c r="B96" s="50"/>
      <c r="I96" s="44"/>
      <c r="P96" s="53"/>
      <c r="Q96" s="44"/>
    </row>
    <row r="97" spans="1:17">
      <c r="A97" s="50"/>
      <c r="B97" s="50"/>
      <c r="I97" s="44"/>
      <c r="P97" s="53"/>
      <c r="Q97" s="44"/>
    </row>
    <row r="98" spans="1:17">
      <c r="A98" s="50"/>
      <c r="B98" s="50"/>
      <c r="I98" s="44"/>
      <c r="P98" s="53"/>
      <c r="Q98" s="44"/>
    </row>
    <row r="99" spans="1:17">
      <c r="A99" s="50"/>
      <c r="B99" s="50"/>
      <c r="I99" s="44"/>
      <c r="P99" s="53"/>
      <c r="Q99" s="44"/>
    </row>
    <row r="100" spans="1:17">
      <c r="A100" s="50"/>
      <c r="B100" s="50"/>
      <c r="I100" s="44"/>
      <c r="P100" s="53"/>
      <c r="Q100" s="44"/>
    </row>
    <row r="101" spans="1:17">
      <c r="A101" s="50"/>
      <c r="B101" s="50"/>
      <c r="I101" s="44"/>
      <c r="P101" s="53"/>
      <c r="Q101" s="44"/>
    </row>
    <row r="102" spans="1:17">
      <c r="A102" s="50"/>
      <c r="B102" s="50"/>
      <c r="I102" s="44"/>
      <c r="P102" s="53"/>
      <c r="Q102" s="44"/>
    </row>
    <row r="103" spans="1:17">
      <c r="A103" s="50"/>
      <c r="B103" s="50"/>
      <c r="I103" s="44"/>
      <c r="P103" s="53"/>
      <c r="Q103" s="44"/>
    </row>
    <row r="104" spans="1:17">
      <c r="A104" s="50"/>
      <c r="B104" s="50"/>
      <c r="I104" s="44"/>
      <c r="P104" s="53"/>
      <c r="Q104" s="44"/>
    </row>
  </sheetData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H104"/>
  <sheetViews>
    <sheetView showZeros="0" topLeftCell="A6" workbookViewId="0">
      <selection activeCell="E19" sqref="E19"/>
    </sheetView>
  </sheetViews>
  <sheetFormatPr defaultColWidth="9.15234375" defaultRowHeight="17.600000000000001"/>
  <cols>
    <col min="1" max="1" width="29.23046875" style="49" customWidth="1"/>
    <col min="2" max="2" width="8.4609375" style="54" customWidth="1"/>
    <col min="3" max="3" width="6.84375" style="50" customWidth="1"/>
    <col min="4" max="4" width="16.69140625" style="50" customWidth="1"/>
    <col min="5" max="5" width="8.23046875" style="50" customWidth="1"/>
    <col min="6" max="6" width="9.53515625" style="54" customWidth="1"/>
    <col min="7" max="7" width="10.15234375" style="52" customWidth="1"/>
    <col min="8" max="8" width="11.84375" style="52" customWidth="1"/>
    <col min="9" max="9" width="14.4609375" style="50" customWidth="1"/>
    <col min="10" max="10" width="6.4609375" style="44" customWidth="1"/>
    <col min="11" max="11" width="5.69140625" style="44" customWidth="1"/>
    <col min="12" max="12" width="10.4609375" style="44" customWidth="1"/>
    <col min="13" max="15" width="10.4609375" style="44" hidden="1" customWidth="1"/>
    <col min="16" max="16" width="7.4609375" style="44" hidden="1" customWidth="1"/>
    <col min="17" max="17" width="9.23046875" style="53" hidden="1" customWidth="1"/>
    <col min="18" max="34" width="9.15234375" style="44" hidden="1" customWidth="1"/>
    <col min="35" max="35" width="0" style="44" hidden="1" customWidth="1"/>
    <col min="36" max="16384" width="9.15234375" style="44"/>
  </cols>
  <sheetData>
    <row r="1" spans="1:34" s="6" customFormat="1" ht="33.65" customHeight="1">
      <c r="A1" s="262" t="s">
        <v>82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4"/>
      <c r="N1" s="4"/>
      <c r="O1" s="4"/>
      <c r="P1" s="5"/>
      <c r="Q1" s="5"/>
      <c r="R1" s="5"/>
      <c r="S1" s="5"/>
      <c r="T1" s="5"/>
      <c r="U1" s="5"/>
    </row>
    <row r="2" spans="1:34" s="8" customFormat="1" ht="36" customHeight="1" thickBot="1">
      <c r="A2" s="263" t="s">
        <v>187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7"/>
      <c r="N2" s="7"/>
      <c r="O2" s="7"/>
      <c r="Q2" s="9"/>
    </row>
    <row r="3" spans="1:34" s="8" customFormat="1" ht="18.649999999999999" customHeight="1">
      <c r="A3" s="264" t="s">
        <v>308</v>
      </c>
      <c r="B3" s="264"/>
      <c r="C3" s="264"/>
      <c r="D3" s="264"/>
      <c r="E3" s="264"/>
      <c r="F3" s="264"/>
      <c r="G3" s="264"/>
      <c r="H3" s="264"/>
      <c r="I3" s="264"/>
      <c r="J3" s="10"/>
      <c r="K3" s="265" t="s">
        <v>85</v>
      </c>
      <c r="L3" s="266"/>
      <c r="M3" s="11"/>
      <c r="N3" s="11"/>
      <c r="O3" s="11"/>
      <c r="Q3" s="9"/>
    </row>
    <row r="4" spans="1:34" s="8" customFormat="1" ht="21.65" customHeight="1" thickBot="1">
      <c r="A4" s="264"/>
      <c r="B4" s="264"/>
      <c r="C4" s="264"/>
      <c r="D4" s="264"/>
      <c r="E4" s="264"/>
      <c r="F4" s="264"/>
      <c r="G4" s="264"/>
      <c r="H4" s="264"/>
      <c r="I4" s="264"/>
      <c r="J4" s="12"/>
      <c r="K4" s="267">
        <v>7000000</v>
      </c>
      <c r="L4" s="268"/>
      <c r="M4" s="13"/>
      <c r="N4" s="13"/>
      <c r="O4" s="13"/>
      <c r="Q4" s="9"/>
    </row>
    <row r="5" spans="1:34" s="8" customFormat="1" ht="27" customHeight="1">
      <c r="A5" s="161" t="s">
        <v>86</v>
      </c>
      <c r="B5" s="15" t="s">
        <v>311</v>
      </c>
      <c r="C5" s="16" t="s">
        <v>87</v>
      </c>
      <c r="D5" s="17" t="s">
        <v>88</v>
      </c>
      <c r="E5" s="18" t="s">
        <v>89</v>
      </c>
      <c r="F5" s="172" t="s">
        <v>90</v>
      </c>
      <c r="G5" s="20" t="s">
        <v>91</v>
      </c>
      <c r="H5" s="20" t="s">
        <v>92</v>
      </c>
      <c r="I5" s="21" t="s">
        <v>93</v>
      </c>
      <c r="J5" s="22"/>
      <c r="K5" s="260" t="s">
        <v>94</v>
      </c>
      <c r="L5" s="261"/>
      <c r="M5" s="23"/>
      <c r="N5" s="23"/>
      <c r="O5" s="23"/>
      <c r="Q5" s="9">
        <v>2</v>
      </c>
      <c r="R5" s="8">
        <v>3</v>
      </c>
      <c r="S5" s="8">
        <v>4</v>
      </c>
      <c r="T5" s="8">
        <v>5</v>
      </c>
      <c r="U5" s="8">
        <v>6</v>
      </c>
      <c r="V5" s="8">
        <v>7</v>
      </c>
      <c r="W5" s="8">
        <v>8</v>
      </c>
      <c r="X5" s="8">
        <v>9</v>
      </c>
      <c r="Y5" s="8" t="s">
        <v>95</v>
      </c>
      <c r="AA5" s="9">
        <v>2</v>
      </c>
      <c r="AB5" s="8">
        <v>3</v>
      </c>
      <c r="AC5" s="8">
        <v>4</v>
      </c>
      <c r="AD5" s="8">
        <v>5</v>
      </c>
      <c r="AE5" s="8">
        <v>6</v>
      </c>
      <c r="AF5" s="8">
        <v>7</v>
      </c>
      <c r="AG5" s="8">
        <v>8</v>
      </c>
      <c r="AH5" s="8">
        <v>9</v>
      </c>
    </row>
    <row r="6" spans="1:34" s="34" customFormat="1" ht="18" customHeight="1">
      <c r="A6" s="159" t="s">
        <v>6</v>
      </c>
      <c r="B6" s="26">
        <v>-8</v>
      </c>
      <c r="C6" s="26">
        <v>31</v>
      </c>
      <c r="D6" s="160">
        <v>0</v>
      </c>
      <c r="E6" s="26">
        <v>1</v>
      </c>
      <c r="F6" s="171">
        <f>N6</f>
        <v>12</v>
      </c>
      <c r="G6" s="28">
        <f>IF(D6&gt;0,L$12,0)</f>
        <v>0</v>
      </c>
      <c r="H6" s="28">
        <f>IF(E6="",0,IFERROR(O6,0))</f>
        <v>1400000</v>
      </c>
      <c r="I6" s="29">
        <f>G6+H6</f>
        <v>1400000</v>
      </c>
      <c r="J6" s="30"/>
      <c r="K6" s="31">
        <v>0.2</v>
      </c>
      <c r="L6" s="32">
        <f t="shared" ref="L6:L29" si="0">$K$4*K6</f>
        <v>1400000</v>
      </c>
      <c r="M6" s="33">
        <v>12</v>
      </c>
      <c r="N6" s="33">
        <f t="shared" ref="N6:N7" si="1">IF(E6=0,0,IF(E6=E5,VLOOKUP(E6,Z:AH,VLOOKUP(E6,P:Y,10,0),0),IF(P6=E6,VLOOKUP(E6,Z:AH,VLOOKUP(E6,P:Y,10,0),0),M6)))</f>
        <v>12</v>
      </c>
      <c r="O6" s="33">
        <f t="shared" ref="O6:O25" si="2">IF(E6=0,0,IF(E6=E5,VLOOKUP(E6,P:X,VLOOKUP(E6,P:Y,10,0),0),IF(P6=E6,VLOOKUP(E6,P:X,VLOOKUP(E6,P:Y,10,0),0),L6)))</f>
        <v>1400000</v>
      </c>
      <c r="P6" s="8" t="s">
        <v>96</v>
      </c>
      <c r="Q6" s="9"/>
      <c r="R6" s="8"/>
      <c r="S6" s="8"/>
      <c r="T6" s="8"/>
      <c r="U6" s="8"/>
      <c r="V6" s="8"/>
      <c r="W6" s="8"/>
      <c r="X6" s="8"/>
      <c r="Y6" s="33">
        <f t="shared" ref="Y6:Y29" si="3">COUNTIF(E6:E29,P6)</f>
        <v>0</v>
      </c>
      <c r="Z6" s="33" t="str">
        <f>+P6</f>
        <v>T1</v>
      </c>
      <c r="AA6" s="9"/>
      <c r="AB6" s="8"/>
      <c r="AC6" s="8"/>
      <c r="AD6" s="8"/>
      <c r="AE6" s="8"/>
      <c r="AF6" s="8"/>
      <c r="AG6" s="8"/>
      <c r="AH6" s="8"/>
    </row>
    <row r="7" spans="1:34" s="34" customFormat="1" ht="18" customHeight="1">
      <c r="A7" s="159" t="s">
        <v>10</v>
      </c>
      <c r="B7" s="26">
        <v>-2</v>
      </c>
      <c r="C7" s="26">
        <v>30</v>
      </c>
      <c r="D7" s="26">
        <v>0</v>
      </c>
      <c r="E7" s="26">
        <v>2</v>
      </c>
      <c r="F7" s="171">
        <f t="shared" ref="F7:F23" si="4">N7</f>
        <v>10</v>
      </c>
      <c r="G7" s="28">
        <f t="shared" ref="G7:G29" si="5">IF(D7&gt;0,L$12,0)</f>
        <v>0</v>
      </c>
      <c r="H7" s="28">
        <f>IF(E7="",0,IFERROR(O7,0))</f>
        <v>1120000</v>
      </c>
      <c r="I7" s="29">
        <f t="shared" ref="I7:I29" si="6">G7+H7</f>
        <v>1120000</v>
      </c>
      <c r="J7" s="30"/>
      <c r="K7" s="31">
        <v>0.16</v>
      </c>
      <c r="L7" s="32">
        <f t="shared" si="0"/>
        <v>1120000</v>
      </c>
      <c r="M7" s="33">
        <v>10</v>
      </c>
      <c r="N7" s="33">
        <f t="shared" si="1"/>
        <v>10</v>
      </c>
      <c r="O7" s="33">
        <f t="shared" si="2"/>
        <v>1120000</v>
      </c>
      <c r="P7" s="8" t="s">
        <v>97</v>
      </c>
      <c r="Q7" s="9">
        <f>SUM($L7:$L8)/Q$5</f>
        <v>1015000</v>
      </c>
      <c r="R7" s="9">
        <f>SUM($L7:$L9)/R$5</f>
        <v>910000</v>
      </c>
      <c r="S7" s="9">
        <f>SUM($L7:$L10)/S$5</f>
        <v>822500</v>
      </c>
      <c r="T7" s="9">
        <f>SUM($L7:$L11)/T$5</f>
        <v>756000</v>
      </c>
      <c r="U7" s="9">
        <f>SUM($L7:$L12)/U$5</f>
        <v>700000</v>
      </c>
      <c r="V7" s="9">
        <f>SUM($L7:$L13)/V$5</f>
        <v>650000</v>
      </c>
      <c r="W7" s="9">
        <f>SUM($L7:$L14)/W$5</f>
        <v>595000</v>
      </c>
      <c r="X7" s="9">
        <f>SUM($L7:$L15)/X$5</f>
        <v>544444.4444444445</v>
      </c>
      <c r="Y7" s="33">
        <f t="shared" si="3"/>
        <v>0</v>
      </c>
      <c r="Z7" s="33" t="str">
        <f t="shared" ref="Z7:Z29" si="7">+P7</f>
        <v>T2</v>
      </c>
      <c r="AA7" s="35">
        <f>SUM($M7:$M8)/AA$5</f>
        <v>9</v>
      </c>
      <c r="AB7" s="35">
        <f>SUM($M7:$M9)/AB$5</f>
        <v>8.3333333333333339</v>
      </c>
      <c r="AC7" s="35">
        <f>SUM($M7:$M10)/AC$5</f>
        <v>7.75</v>
      </c>
      <c r="AD7" s="35">
        <f>SUM($M7:$M11)/AD$5</f>
        <v>7.2</v>
      </c>
      <c r="AE7" s="35">
        <f>SUM($M7:$M12)/AE$5</f>
        <v>6.666666666666667</v>
      </c>
      <c r="AF7" s="35">
        <f>SUM($M7:$M13)/AF$5</f>
        <v>6.1428571428571432</v>
      </c>
      <c r="AG7" s="35">
        <f>SUM($M7:$M14)/AG$5</f>
        <v>5.625</v>
      </c>
      <c r="AH7" s="35">
        <f>SUM($M7:$M15)/AH$5</f>
        <v>5.1111111111111107</v>
      </c>
    </row>
    <row r="8" spans="1:34" s="34" customFormat="1" ht="18" customHeight="1">
      <c r="A8" s="159" t="s">
        <v>4</v>
      </c>
      <c r="B8" s="26">
        <v>-1</v>
      </c>
      <c r="C8" s="26">
        <v>29</v>
      </c>
      <c r="D8" s="26">
        <v>0</v>
      </c>
      <c r="E8" s="26">
        <v>3</v>
      </c>
      <c r="F8" s="171">
        <f t="shared" si="4"/>
        <v>8</v>
      </c>
      <c r="G8" s="28">
        <f t="shared" si="5"/>
        <v>0</v>
      </c>
      <c r="H8" s="28">
        <f t="shared" ref="H8:H29" si="8">IF(E8="",0,IFERROR(O8,0))</f>
        <v>910000</v>
      </c>
      <c r="I8" s="29">
        <f t="shared" si="6"/>
        <v>910000</v>
      </c>
      <c r="J8" s="30"/>
      <c r="K8" s="31">
        <v>0.13</v>
      </c>
      <c r="L8" s="32">
        <f t="shared" si="0"/>
        <v>910000</v>
      </c>
      <c r="M8" s="33">
        <v>8</v>
      </c>
      <c r="N8" s="33">
        <f>IF(E8=0,0,IF(E8=E7,VLOOKUP(E8,Z:AH,VLOOKUP(E8,P:Y,10,0),0),IF(P8=E8,VLOOKUP(E8,Z:AH,VLOOKUP(E8,P:Y,10,0),0),M8)))</f>
        <v>8</v>
      </c>
      <c r="O8" s="33">
        <f t="shared" si="2"/>
        <v>910000</v>
      </c>
      <c r="P8" s="8" t="s">
        <v>98</v>
      </c>
      <c r="Q8" s="9">
        <f t="shared" ref="Q8:Q29" si="9">SUM($L8:$L9)/Q$5</f>
        <v>805000</v>
      </c>
      <c r="R8" s="9">
        <f t="shared" ref="R8:R29" si="10">SUM($L8:$L10)/R$5</f>
        <v>723333.33333333337</v>
      </c>
      <c r="S8" s="9">
        <f t="shared" ref="S8:S29" si="11">SUM($L8:$L11)/S$5</f>
        <v>665000</v>
      </c>
      <c r="T8" s="9">
        <f t="shared" ref="T8:T29" si="12">SUM($L8:$L12)/T$5</f>
        <v>616000</v>
      </c>
      <c r="U8" s="9">
        <f t="shared" ref="U8:U29" si="13">SUM($L8:$L13)/U$5</f>
        <v>571666.66666666663</v>
      </c>
      <c r="V8" s="9">
        <f t="shared" ref="V8:V29" si="14">SUM($L8:$L14)/V$5</f>
        <v>520000</v>
      </c>
      <c r="W8" s="9">
        <f t="shared" ref="W8:W29" si="15">SUM($L8:$L15)/W$5</f>
        <v>472500</v>
      </c>
      <c r="X8" s="9">
        <f t="shared" ref="X8:X29" si="16">SUM($L8:$L16)/X$5</f>
        <v>427777.77777777775</v>
      </c>
      <c r="Y8" s="33">
        <f t="shared" si="3"/>
        <v>0</v>
      </c>
      <c r="Z8" s="33" t="str">
        <f t="shared" si="7"/>
        <v>T3</v>
      </c>
      <c r="AA8" s="35">
        <f t="shared" ref="AA8:AA29" si="17">SUM($M8:$M9)/AA$5</f>
        <v>7.5</v>
      </c>
      <c r="AB8" s="35">
        <f t="shared" ref="AB8:AB29" si="18">SUM($M8:$M10)/AB$5</f>
        <v>7</v>
      </c>
      <c r="AC8" s="35">
        <f t="shared" ref="AC8:AC29" si="19">SUM($M8:$M11)/AC$5</f>
        <v>6.5</v>
      </c>
      <c r="AD8" s="35">
        <f t="shared" ref="AD8:AD29" si="20">SUM($M8:$M12)/AD$5</f>
        <v>6</v>
      </c>
      <c r="AE8" s="35">
        <f t="shared" ref="AE8:AE29" si="21">SUM($M8:$M13)/AE$5</f>
        <v>5.5</v>
      </c>
      <c r="AF8" s="35">
        <f t="shared" ref="AF8:AF29" si="22">SUM($M8:$M14)/AF$5</f>
        <v>5</v>
      </c>
      <c r="AG8" s="35">
        <f t="shared" ref="AG8:AG29" si="23">SUM($M8:$M15)/AG$5</f>
        <v>4.5</v>
      </c>
      <c r="AH8" s="35">
        <f t="shared" ref="AH8:AH29" si="24">SUM($M8:$M16)/AH$5</f>
        <v>4</v>
      </c>
    </row>
    <row r="9" spans="1:34" s="34" customFormat="1" ht="18" customHeight="1">
      <c r="A9" s="159" t="s">
        <v>14</v>
      </c>
      <c r="B9" s="26" t="s">
        <v>309</v>
      </c>
      <c r="C9" s="26">
        <v>31</v>
      </c>
      <c r="D9" s="26">
        <v>0</v>
      </c>
      <c r="E9" s="26">
        <v>4</v>
      </c>
      <c r="F9" s="171">
        <f t="shared" si="4"/>
        <v>7</v>
      </c>
      <c r="G9" s="28">
        <f t="shared" si="5"/>
        <v>0</v>
      </c>
      <c r="H9" s="28">
        <f t="shared" si="8"/>
        <v>700000</v>
      </c>
      <c r="I9" s="29">
        <f t="shared" si="6"/>
        <v>700000</v>
      </c>
      <c r="J9" s="30"/>
      <c r="K9" s="31">
        <v>0.1</v>
      </c>
      <c r="L9" s="32">
        <f t="shared" si="0"/>
        <v>700000</v>
      </c>
      <c r="M9" s="33">
        <v>7</v>
      </c>
      <c r="N9" s="33">
        <f t="shared" ref="N9:N29" si="25">IF(E9=0,0,IF(E9=E8,VLOOKUP(E9,Z:AH,VLOOKUP(E9,P:Y,10,0),0),IF(P9=E9,VLOOKUP(E9,Z:AH,VLOOKUP(E9,P:Y,10,0),0),M9)))</f>
        <v>7</v>
      </c>
      <c r="O9" s="33">
        <f t="shared" si="2"/>
        <v>700000</v>
      </c>
      <c r="P9" s="8" t="s">
        <v>99</v>
      </c>
      <c r="Q9" s="9">
        <f t="shared" si="9"/>
        <v>630000</v>
      </c>
      <c r="R9" s="9">
        <f t="shared" si="10"/>
        <v>583333.33333333337</v>
      </c>
      <c r="S9" s="9">
        <f t="shared" si="11"/>
        <v>542500</v>
      </c>
      <c r="T9" s="9">
        <f t="shared" si="12"/>
        <v>504000</v>
      </c>
      <c r="U9" s="9">
        <f t="shared" si="13"/>
        <v>455000</v>
      </c>
      <c r="V9" s="9">
        <f t="shared" si="14"/>
        <v>410000</v>
      </c>
      <c r="W9" s="9">
        <f t="shared" si="15"/>
        <v>367500</v>
      </c>
      <c r="X9" s="9">
        <f t="shared" si="16"/>
        <v>334444.44444444444</v>
      </c>
      <c r="Y9" s="33">
        <f t="shared" si="3"/>
        <v>0</v>
      </c>
      <c r="Z9" s="33" t="str">
        <f t="shared" si="7"/>
        <v>T4</v>
      </c>
      <c r="AA9" s="35">
        <f t="shared" si="17"/>
        <v>6.5</v>
      </c>
      <c r="AB9" s="35">
        <f t="shared" si="18"/>
        <v>6</v>
      </c>
      <c r="AC9" s="35">
        <f t="shared" si="19"/>
        <v>5.5</v>
      </c>
      <c r="AD9" s="35">
        <f t="shared" si="20"/>
        <v>5</v>
      </c>
      <c r="AE9" s="35">
        <f t="shared" si="21"/>
        <v>4.5</v>
      </c>
      <c r="AF9" s="35">
        <f t="shared" si="22"/>
        <v>4</v>
      </c>
      <c r="AG9" s="35">
        <f t="shared" si="23"/>
        <v>3.5</v>
      </c>
      <c r="AH9" s="35">
        <f t="shared" si="24"/>
        <v>3.1111111111111112</v>
      </c>
    </row>
    <row r="10" spans="1:34" s="34" customFormat="1" ht="18" customHeight="1">
      <c r="A10" s="159" t="s">
        <v>20</v>
      </c>
      <c r="B10" s="26" t="s">
        <v>309</v>
      </c>
      <c r="C10" s="26">
        <v>32</v>
      </c>
      <c r="D10" s="26">
        <v>0</v>
      </c>
      <c r="E10" s="26">
        <v>5</v>
      </c>
      <c r="F10" s="171">
        <f t="shared" si="4"/>
        <v>6</v>
      </c>
      <c r="G10" s="28">
        <f t="shared" si="5"/>
        <v>0</v>
      </c>
      <c r="H10" s="28">
        <f t="shared" si="8"/>
        <v>560000</v>
      </c>
      <c r="I10" s="29">
        <f t="shared" si="6"/>
        <v>560000</v>
      </c>
      <c r="J10" s="30"/>
      <c r="K10" s="31">
        <v>0.08</v>
      </c>
      <c r="L10" s="32">
        <f t="shared" si="0"/>
        <v>560000</v>
      </c>
      <c r="M10" s="33">
        <v>6</v>
      </c>
      <c r="N10" s="33">
        <f t="shared" si="25"/>
        <v>6</v>
      </c>
      <c r="O10" s="33">
        <f t="shared" si="2"/>
        <v>560000</v>
      </c>
      <c r="P10" s="8" t="s">
        <v>100</v>
      </c>
      <c r="Q10" s="9">
        <f t="shared" si="9"/>
        <v>525000</v>
      </c>
      <c r="R10" s="9">
        <f t="shared" si="10"/>
        <v>490000</v>
      </c>
      <c r="S10" s="9">
        <f t="shared" si="11"/>
        <v>455000</v>
      </c>
      <c r="T10" s="9">
        <f t="shared" si="12"/>
        <v>406000</v>
      </c>
      <c r="U10" s="9">
        <f t="shared" si="13"/>
        <v>361666.66666666669</v>
      </c>
      <c r="V10" s="9">
        <f t="shared" si="14"/>
        <v>320000</v>
      </c>
      <c r="W10" s="9">
        <f t="shared" si="15"/>
        <v>288750</v>
      </c>
      <c r="X10" s="9">
        <f t="shared" si="16"/>
        <v>264444.44444444444</v>
      </c>
      <c r="Y10" s="33">
        <f t="shared" si="3"/>
        <v>0</v>
      </c>
      <c r="Z10" s="33" t="str">
        <f t="shared" si="7"/>
        <v>T5</v>
      </c>
      <c r="AA10" s="35">
        <f t="shared" si="17"/>
        <v>5.5</v>
      </c>
      <c r="AB10" s="35">
        <f t="shared" si="18"/>
        <v>5</v>
      </c>
      <c r="AC10" s="35">
        <f t="shared" si="19"/>
        <v>4.5</v>
      </c>
      <c r="AD10" s="35">
        <f t="shared" si="20"/>
        <v>4</v>
      </c>
      <c r="AE10" s="35">
        <f t="shared" si="21"/>
        <v>3.5</v>
      </c>
      <c r="AF10" s="35">
        <f t="shared" si="22"/>
        <v>3</v>
      </c>
      <c r="AG10" s="35">
        <f t="shared" si="23"/>
        <v>2.625</v>
      </c>
      <c r="AH10" s="35">
        <f t="shared" si="24"/>
        <v>2.3333333333333335</v>
      </c>
    </row>
    <row r="11" spans="1:34" s="34" customFormat="1" ht="18" customHeight="1">
      <c r="A11" s="159" t="s">
        <v>28</v>
      </c>
      <c r="B11" s="26">
        <v>1</v>
      </c>
      <c r="C11" s="26">
        <v>35</v>
      </c>
      <c r="D11" s="26" t="s">
        <v>310</v>
      </c>
      <c r="E11" s="26">
        <v>6</v>
      </c>
      <c r="F11" s="171">
        <f t="shared" si="4"/>
        <v>5</v>
      </c>
      <c r="G11" s="28">
        <f t="shared" si="5"/>
        <v>420000</v>
      </c>
      <c r="H11" s="28">
        <f t="shared" si="8"/>
        <v>490000.00000000006</v>
      </c>
      <c r="I11" s="29">
        <f t="shared" si="6"/>
        <v>910000</v>
      </c>
      <c r="J11" s="30"/>
      <c r="K11" s="31">
        <v>7.0000000000000007E-2</v>
      </c>
      <c r="L11" s="32">
        <f t="shared" si="0"/>
        <v>490000.00000000006</v>
      </c>
      <c r="M11" s="33">
        <v>5</v>
      </c>
      <c r="N11" s="33">
        <f t="shared" si="25"/>
        <v>5</v>
      </c>
      <c r="O11" s="33">
        <f t="shared" si="2"/>
        <v>490000.00000000006</v>
      </c>
      <c r="P11" s="8" t="s">
        <v>101</v>
      </c>
      <c r="Q11" s="9">
        <f t="shared" si="9"/>
        <v>455000</v>
      </c>
      <c r="R11" s="9">
        <f t="shared" si="10"/>
        <v>420000</v>
      </c>
      <c r="S11" s="9">
        <f t="shared" si="11"/>
        <v>367500</v>
      </c>
      <c r="T11" s="9">
        <f t="shared" si="12"/>
        <v>322000</v>
      </c>
      <c r="U11" s="9">
        <f t="shared" si="13"/>
        <v>280000</v>
      </c>
      <c r="V11" s="9">
        <f t="shared" si="14"/>
        <v>250000</v>
      </c>
      <c r="W11" s="9">
        <f t="shared" si="15"/>
        <v>227500</v>
      </c>
      <c r="X11" s="9">
        <f t="shared" si="16"/>
        <v>210000</v>
      </c>
      <c r="Y11" s="33">
        <f t="shared" si="3"/>
        <v>0</v>
      </c>
      <c r="Z11" s="33" t="str">
        <f t="shared" si="7"/>
        <v>T6</v>
      </c>
      <c r="AA11" s="35">
        <f t="shared" si="17"/>
        <v>4.5</v>
      </c>
      <c r="AB11" s="35">
        <f t="shared" si="18"/>
        <v>4</v>
      </c>
      <c r="AC11" s="35">
        <f t="shared" si="19"/>
        <v>3.5</v>
      </c>
      <c r="AD11" s="35">
        <f t="shared" si="20"/>
        <v>3</v>
      </c>
      <c r="AE11" s="35">
        <f t="shared" si="21"/>
        <v>2.5</v>
      </c>
      <c r="AF11" s="35">
        <f t="shared" si="22"/>
        <v>2.1428571428571428</v>
      </c>
      <c r="AG11" s="35">
        <f t="shared" si="23"/>
        <v>1.875</v>
      </c>
      <c r="AH11" s="35">
        <f t="shared" si="24"/>
        <v>1.6666666666666667</v>
      </c>
    </row>
    <row r="12" spans="1:34" s="34" customFormat="1" ht="18" customHeight="1">
      <c r="A12" s="159" t="s">
        <v>34</v>
      </c>
      <c r="B12" s="26">
        <v>2</v>
      </c>
      <c r="C12" s="26">
        <v>36</v>
      </c>
      <c r="D12" s="26">
        <v>0</v>
      </c>
      <c r="E12" s="26">
        <v>7</v>
      </c>
      <c r="F12" s="171">
        <f t="shared" si="4"/>
        <v>4</v>
      </c>
      <c r="G12" s="28">
        <f t="shared" si="5"/>
        <v>0</v>
      </c>
      <c r="H12" s="28">
        <f t="shared" si="8"/>
        <v>420000</v>
      </c>
      <c r="I12" s="29">
        <f t="shared" si="6"/>
        <v>420000</v>
      </c>
      <c r="J12" s="30"/>
      <c r="K12" s="31">
        <v>0.06</v>
      </c>
      <c r="L12" s="32">
        <f t="shared" si="0"/>
        <v>420000</v>
      </c>
      <c r="M12" s="33">
        <v>4</v>
      </c>
      <c r="N12" s="33">
        <f t="shared" si="25"/>
        <v>4</v>
      </c>
      <c r="O12" s="33">
        <f t="shared" si="2"/>
        <v>420000</v>
      </c>
      <c r="P12" s="8" t="s">
        <v>102</v>
      </c>
      <c r="Q12" s="9">
        <f t="shared" si="9"/>
        <v>385000</v>
      </c>
      <c r="R12" s="9">
        <f t="shared" si="10"/>
        <v>326666.66666666669</v>
      </c>
      <c r="S12" s="9">
        <f t="shared" si="11"/>
        <v>280000</v>
      </c>
      <c r="T12" s="9">
        <f t="shared" si="12"/>
        <v>238000</v>
      </c>
      <c r="U12" s="9">
        <f t="shared" si="13"/>
        <v>210000</v>
      </c>
      <c r="V12" s="9">
        <f t="shared" si="14"/>
        <v>190000</v>
      </c>
      <c r="W12" s="9">
        <f t="shared" si="15"/>
        <v>175000</v>
      </c>
      <c r="X12" s="9">
        <f t="shared" si="16"/>
        <v>163333.33333333334</v>
      </c>
      <c r="Y12" s="33">
        <f t="shared" si="3"/>
        <v>0</v>
      </c>
      <c r="Z12" s="33" t="str">
        <f t="shared" si="7"/>
        <v>T7</v>
      </c>
      <c r="AA12" s="35">
        <f t="shared" si="17"/>
        <v>3.5</v>
      </c>
      <c r="AB12" s="35">
        <f t="shared" si="18"/>
        <v>3</v>
      </c>
      <c r="AC12" s="35">
        <f t="shared" si="19"/>
        <v>2.5</v>
      </c>
      <c r="AD12" s="35">
        <f t="shared" si="20"/>
        <v>2</v>
      </c>
      <c r="AE12" s="35">
        <f t="shared" si="21"/>
        <v>1.6666666666666667</v>
      </c>
      <c r="AF12" s="35">
        <f t="shared" si="22"/>
        <v>1.4285714285714286</v>
      </c>
      <c r="AG12" s="35">
        <f t="shared" si="23"/>
        <v>1.25</v>
      </c>
      <c r="AH12" s="35">
        <f t="shared" si="24"/>
        <v>1.1111111111111112</v>
      </c>
    </row>
    <row r="13" spans="1:34" s="34" customFormat="1" ht="18" customHeight="1">
      <c r="A13" s="159" t="s">
        <v>12</v>
      </c>
      <c r="B13" s="26">
        <v>3</v>
      </c>
      <c r="C13" s="26">
        <v>31</v>
      </c>
      <c r="D13" s="26">
        <v>0</v>
      </c>
      <c r="E13" s="26">
        <v>8</v>
      </c>
      <c r="F13" s="171">
        <f t="shared" si="4"/>
        <v>3</v>
      </c>
      <c r="G13" s="28">
        <f t="shared" si="5"/>
        <v>0</v>
      </c>
      <c r="H13" s="28">
        <f t="shared" si="8"/>
        <v>350000</v>
      </c>
      <c r="I13" s="29">
        <f t="shared" si="6"/>
        <v>350000</v>
      </c>
      <c r="J13" s="30"/>
      <c r="K13" s="31">
        <v>0.05</v>
      </c>
      <c r="L13" s="32">
        <f t="shared" si="0"/>
        <v>350000</v>
      </c>
      <c r="M13" s="33">
        <v>3</v>
      </c>
      <c r="N13" s="33">
        <f t="shared" si="25"/>
        <v>3</v>
      </c>
      <c r="O13" s="33">
        <f t="shared" si="2"/>
        <v>350000</v>
      </c>
      <c r="P13" s="8" t="s">
        <v>103</v>
      </c>
      <c r="Q13" s="9">
        <f t="shared" si="9"/>
        <v>280000</v>
      </c>
      <c r="R13" s="9">
        <f t="shared" si="10"/>
        <v>233333.33333333334</v>
      </c>
      <c r="S13" s="9">
        <f t="shared" si="11"/>
        <v>192500</v>
      </c>
      <c r="T13" s="9">
        <f t="shared" si="12"/>
        <v>168000</v>
      </c>
      <c r="U13" s="9">
        <f t="shared" si="13"/>
        <v>151666.66666666666</v>
      </c>
      <c r="V13" s="9">
        <f t="shared" si="14"/>
        <v>140000</v>
      </c>
      <c r="W13" s="9">
        <f t="shared" si="15"/>
        <v>131250</v>
      </c>
      <c r="X13" s="9">
        <f t="shared" si="16"/>
        <v>124444.44444444444</v>
      </c>
      <c r="Y13" s="33">
        <f t="shared" si="3"/>
        <v>0</v>
      </c>
      <c r="Z13" s="33" t="str">
        <f t="shared" si="7"/>
        <v>T8</v>
      </c>
      <c r="AA13" s="35">
        <f t="shared" si="17"/>
        <v>2.5</v>
      </c>
      <c r="AB13" s="35">
        <f t="shared" si="18"/>
        <v>2</v>
      </c>
      <c r="AC13" s="35">
        <f t="shared" si="19"/>
        <v>1.5</v>
      </c>
      <c r="AD13" s="35">
        <f t="shared" si="20"/>
        <v>1.2</v>
      </c>
      <c r="AE13" s="35">
        <f t="shared" si="21"/>
        <v>1</v>
      </c>
      <c r="AF13" s="35">
        <f t="shared" si="22"/>
        <v>0.8571428571428571</v>
      </c>
      <c r="AG13" s="35">
        <f t="shared" si="23"/>
        <v>0.75</v>
      </c>
      <c r="AH13" s="35">
        <f t="shared" si="24"/>
        <v>0.66666666666666663</v>
      </c>
    </row>
    <row r="14" spans="1:34" s="34" customFormat="1" ht="18" customHeight="1">
      <c r="A14" s="159" t="s">
        <v>0</v>
      </c>
      <c r="B14" s="26">
        <v>3</v>
      </c>
      <c r="C14" s="26">
        <v>29</v>
      </c>
      <c r="D14" s="26">
        <v>0</v>
      </c>
      <c r="E14" s="26">
        <v>9</v>
      </c>
      <c r="F14" s="171">
        <f t="shared" si="4"/>
        <v>2</v>
      </c>
      <c r="G14" s="28">
        <f t="shared" si="5"/>
        <v>0</v>
      </c>
      <c r="H14" s="28">
        <f t="shared" si="8"/>
        <v>210000</v>
      </c>
      <c r="I14" s="29">
        <f t="shared" si="6"/>
        <v>210000</v>
      </c>
      <c r="J14" s="30"/>
      <c r="K14" s="31">
        <v>0.03</v>
      </c>
      <c r="L14" s="32">
        <f t="shared" si="0"/>
        <v>210000</v>
      </c>
      <c r="M14" s="33">
        <v>2</v>
      </c>
      <c r="N14" s="33">
        <f t="shared" si="25"/>
        <v>2</v>
      </c>
      <c r="O14" s="33">
        <f t="shared" si="2"/>
        <v>210000</v>
      </c>
      <c r="P14" s="8" t="s">
        <v>104</v>
      </c>
      <c r="Q14" s="9">
        <f t="shared" si="9"/>
        <v>175000</v>
      </c>
      <c r="R14" s="9">
        <f t="shared" si="10"/>
        <v>140000</v>
      </c>
      <c r="S14" s="9">
        <f t="shared" si="11"/>
        <v>122500</v>
      </c>
      <c r="T14" s="9">
        <f t="shared" si="12"/>
        <v>112000</v>
      </c>
      <c r="U14" s="9">
        <f t="shared" si="13"/>
        <v>105000</v>
      </c>
      <c r="V14" s="9">
        <f t="shared" si="14"/>
        <v>100000</v>
      </c>
      <c r="W14" s="9">
        <f t="shared" si="15"/>
        <v>96250</v>
      </c>
      <c r="X14" s="9">
        <f t="shared" si="16"/>
        <v>93333.333333333328</v>
      </c>
      <c r="Y14" s="33">
        <f t="shared" si="3"/>
        <v>0</v>
      </c>
      <c r="Z14" s="33" t="str">
        <f t="shared" si="7"/>
        <v>T9</v>
      </c>
      <c r="AA14" s="35">
        <f t="shared" si="17"/>
        <v>1.5</v>
      </c>
      <c r="AB14" s="35">
        <f t="shared" si="18"/>
        <v>1</v>
      </c>
      <c r="AC14" s="35">
        <f t="shared" si="19"/>
        <v>0.75</v>
      </c>
      <c r="AD14" s="35">
        <f t="shared" si="20"/>
        <v>0.6</v>
      </c>
      <c r="AE14" s="35">
        <f t="shared" si="21"/>
        <v>0.5</v>
      </c>
      <c r="AF14" s="35">
        <f t="shared" si="22"/>
        <v>0.42857142857142855</v>
      </c>
      <c r="AG14" s="35">
        <f t="shared" si="23"/>
        <v>0.375</v>
      </c>
      <c r="AH14" s="35">
        <f t="shared" si="24"/>
        <v>0.33333333333333331</v>
      </c>
    </row>
    <row r="15" spans="1:34" s="34" customFormat="1" ht="18" customHeight="1">
      <c r="A15" s="159" t="s">
        <v>22</v>
      </c>
      <c r="B15" s="26">
        <v>5</v>
      </c>
      <c r="C15" s="26">
        <v>32</v>
      </c>
      <c r="D15" s="26">
        <v>0</v>
      </c>
      <c r="E15" s="26">
        <v>10</v>
      </c>
      <c r="F15" s="171">
        <f t="shared" si="4"/>
        <v>1</v>
      </c>
      <c r="G15" s="28">
        <f t="shared" si="5"/>
        <v>0</v>
      </c>
      <c r="H15" s="28">
        <f t="shared" si="8"/>
        <v>140000</v>
      </c>
      <c r="I15" s="29">
        <f t="shared" si="6"/>
        <v>140000</v>
      </c>
      <c r="J15" s="30"/>
      <c r="K15" s="31">
        <v>0.02</v>
      </c>
      <c r="L15" s="32">
        <f t="shared" si="0"/>
        <v>140000</v>
      </c>
      <c r="M15" s="33">
        <v>1</v>
      </c>
      <c r="N15" s="33">
        <f t="shared" si="25"/>
        <v>1</v>
      </c>
      <c r="O15" s="33">
        <f t="shared" si="2"/>
        <v>140000</v>
      </c>
      <c r="P15" s="8" t="s">
        <v>105</v>
      </c>
      <c r="Q15" s="9">
        <f t="shared" si="9"/>
        <v>105000</v>
      </c>
      <c r="R15" s="9">
        <f t="shared" si="10"/>
        <v>93333.333333333328</v>
      </c>
      <c r="S15" s="9">
        <f t="shared" si="11"/>
        <v>87500</v>
      </c>
      <c r="T15" s="9">
        <f t="shared" si="12"/>
        <v>84000</v>
      </c>
      <c r="U15" s="9">
        <f t="shared" si="13"/>
        <v>81666.666666666672</v>
      </c>
      <c r="V15" s="9">
        <f t="shared" si="14"/>
        <v>80000</v>
      </c>
      <c r="W15" s="9">
        <f t="shared" si="15"/>
        <v>78750</v>
      </c>
      <c r="X15" s="9">
        <f t="shared" si="16"/>
        <v>77777.777777777781</v>
      </c>
      <c r="Y15" s="33">
        <f t="shared" si="3"/>
        <v>0</v>
      </c>
      <c r="Z15" s="33" t="str">
        <f t="shared" si="7"/>
        <v>T10</v>
      </c>
      <c r="AA15" s="35">
        <f t="shared" si="17"/>
        <v>0.5</v>
      </c>
      <c r="AB15" s="35">
        <f t="shared" si="18"/>
        <v>0.33333333333333331</v>
      </c>
      <c r="AC15" s="35">
        <f t="shared" si="19"/>
        <v>0.25</v>
      </c>
      <c r="AD15" s="35">
        <f t="shared" si="20"/>
        <v>0.2</v>
      </c>
      <c r="AE15" s="35">
        <f t="shared" si="21"/>
        <v>0.16666666666666666</v>
      </c>
      <c r="AF15" s="35">
        <f t="shared" si="22"/>
        <v>0.14285714285714285</v>
      </c>
      <c r="AG15" s="35">
        <f t="shared" si="23"/>
        <v>0.125</v>
      </c>
      <c r="AH15" s="35">
        <f t="shared" si="24"/>
        <v>0.1111111111111111</v>
      </c>
    </row>
    <row r="16" spans="1:34" s="34" customFormat="1" ht="18" customHeight="1">
      <c r="A16" s="159" t="s">
        <v>2</v>
      </c>
      <c r="B16" s="26">
        <v>5</v>
      </c>
      <c r="C16" s="26">
        <v>31</v>
      </c>
      <c r="D16" s="26">
        <v>0</v>
      </c>
      <c r="E16" s="26">
        <v>11</v>
      </c>
      <c r="F16" s="171">
        <f t="shared" si="4"/>
        <v>0</v>
      </c>
      <c r="G16" s="28">
        <f t="shared" si="5"/>
        <v>0</v>
      </c>
      <c r="H16" s="28">
        <f t="shared" si="8"/>
        <v>70000</v>
      </c>
      <c r="I16" s="29">
        <f t="shared" si="6"/>
        <v>70000</v>
      </c>
      <c r="J16" s="30"/>
      <c r="K16" s="31">
        <v>0.01</v>
      </c>
      <c r="L16" s="32">
        <f t="shared" si="0"/>
        <v>70000</v>
      </c>
      <c r="M16" s="33">
        <v>0</v>
      </c>
      <c r="N16" s="33">
        <f t="shared" si="25"/>
        <v>0</v>
      </c>
      <c r="O16" s="33">
        <f t="shared" si="2"/>
        <v>70000</v>
      </c>
      <c r="P16" s="8" t="s">
        <v>106</v>
      </c>
      <c r="Q16" s="9">
        <f t="shared" si="9"/>
        <v>70000</v>
      </c>
      <c r="R16" s="9">
        <f t="shared" si="10"/>
        <v>70000</v>
      </c>
      <c r="S16" s="9">
        <f t="shared" si="11"/>
        <v>70000</v>
      </c>
      <c r="T16" s="9">
        <f t="shared" si="12"/>
        <v>70000</v>
      </c>
      <c r="U16" s="9">
        <f t="shared" si="13"/>
        <v>70000</v>
      </c>
      <c r="V16" s="9">
        <f t="shared" si="14"/>
        <v>70000</v>
      </c>
      <c r="W16" s="9">
        <f t="shared" si="15"/>
        <v>70000</v>
      </c>
      <c r="X16" s="9">
        <f t="shared" si="16"/>
        <v>70000</v>
      </c>
      <c r="Y16" s="33">
        <f t="shared" si="3"/>
        <v>0</v>
      </c>
      <c r="Z16" s="33" t="str">
        <f t="shared" si="7"/>
        <v>T11</v>
      </c>
      <c r="AA16" s="35">
        <f t="shared" si="17"/>
        <v>0</v>
      </c>
      <c r="AB16" s="35">
        <f t="shared" si="18"/>
        <v>0</v>
      </c>
      <c r="AC16" s="35">
        <f t="shared" si="19"/>
        <v>0</v>
      </c>
      <c r="AD16" s="35">
        <f t="shared" si="20"/>
        <v>0</v>
      </c>
      <c r="AE16" s="35">
        <f t="shared" si="21"/>
        <v>0</v>
      </c>
      <c r="AF16" s="35">
        <f t="shared" si="22"/>
        <v>0</v>
      </c>
      <c r="AG16" s="35">
        <f t="shared" si="23"/>
        <v>0</v>
      </c>
      <c r="AH16" s="35">
        <f t="shared" si="24"/>
        <v>0</v>
      </c>
    </row>
    <row r="17" spans="1:34" s="34" customFormat="1" ht="18" customHeight="1">
      <c r="A17" s="159" t="s">
        <v>8</v>
      </c>
      <c r="B17" s="26">
        <v>5</v>
      </c>
      <c r="C17" s="26">
        <v>35</v>
      </c>
      <c r="D17" s="26">
        <v>0</v>
      </c>
      <c r="E17" s="26">
        <v>12</v>
      </c>
      <c r="F17" s="171">
        <f t="shared" si="4"/>
        <v>0</v>
      </c>
      <c r="G17" s="28">
        <f t="shared" si="5"/>
        <v>0</v>
      </c>
      <c r="H17" s="28">
        <f t="shared" si="8"/>
        <v>70000</v>
      </c>
      <c r="I17" s="29">
        <f t="shared" si="6"/>
        <v>70000</v>
      </c>
      <c r="J17" s="30"/>
      <c r="K17" s="31">
        <v>0.01</v>
      </c>
      <c r="L17" s="32">
        <f t="shared" si="0"/>
        <v>70000</v>
      </c>
      <c r="M17" s="33">
        <v>0</v>
      </c>
      <c r="N17" s="33">
        <f t="shared" si="25"/>
        <v>0</v>
      </c>
      <c r="O17" s="33">
        <f t="shared" si="2"/>
        <v>70000</v>
      </c>
      <c r="P17" s="8" t="s">
        <v>107</v>
      </c>
      <c r="Q17" s="9">
        <f t="shared" si="9"/>
        <v>70000</v>
      </c>
      <c r="R17" s="9">
        <f t="shared" si="10"/>
        <v>70000</v>
      </c>
      <c r="S17" s="9">
        <f t="shared" si="11"/>
        <v>70000</v>
      </c>
      <c r="T17" s="9">
        <f t="shared" si="12"/>
        <v>70000</v>
      </c>
      <c r="U17" s="9">
        <f t="shared" si="13"/>
        <v>70000</v>
      </c>
      <c r="V17" s="9">
        <f t="shared" si="14"/>
        <v>70000</v>
      </c>
      <c r="W17" s="9">
        <f t="shared" si="15"/>
        <v>70000</v>
      </c>
      <c r="X17" s="9">
        <f t="shared" si="16"/>
        <v>70000</v>
      </c>
      <c r="Y17" s="33">
        <f t="shared" si="3"/>
        <v>0</v>
      </c>
      <c r="Z17" s="33" t="str">
        <f t="shared" si="7"/>
        <v>T12</v>
      </c>
      <c r="AA17" s="35">
        <f t="shared" si="17"/>
        <v>0</v>
      </c>
      <c r="AB17" s="35">
        <f t="shared" si="18"/>
        <v>0</v>
      </c>
      <c r="AC17" s="35">
        <f t="shared" si="19"/>
        <v>0</v>
      </c>
      <c r="AD17" s="35">
        <f t="shared" si="20"/>
        <v>0</v>
      </c>
      <c r="AE17" s="35">
        <f t="shared" si="21"/>
        <v>0</v>
      </c>
      <c r="AF17" s="35">
        <f t="shared" si="22"/>
        <v>0</v>
      </c>
      <c r="AG17" s="35">
        <f t="shared" si="23"/>
        <v>0</v>
      </c>
      <c r="AH17" s="35">
        <f t="shared" si="24"/>
        <v>0</v>
      </c>
    </row>
    <row r="18" spans="1:34" s="34" customFormat="1" ht="18" customHeight="1">
      <c r="A18" s="159" t="s">
        <v>42</v>
      </c>
      <c r="B18" s="26">
        <v>7</v>
      </c>
      <c r="C18" s="26">
        <v>32</v>
      </c>
      <c r="D18" s="26">
        <v>0</v>
      </c>
      <c r="E18" s="26">
        <v>13</v>
      </c>
      <c r="F18" s="171">
        <f t="shared" si="4"/>
        <v>0</v>
      </c>
      <c r="G18" s="28">
        <f t="shared" si="5"/>
        <v>0</v>
      </c>
      <c r="H18" s="28">
        <f t="shared" si="8"/>
        <v>70000</v>
      </c>
      <c r="I18" s="29">
        <f t="shared" si="6"/>
        <v>70000</v>
      </c>
      <c r="J18" s="30"/>
      <c r="K18" s="31">
        <v>0.01</v>
      </c>
      <c r="L18" s="32">
        <f t="shared" si="0"/>
        <v>70000</v>
      </c>
      <c r="M18" s="33">
        <v>0</v>
      </c>
      <c r="N18" s="33">
        <f t="shared" si="25"/>
        <v>0</v>
      </c>
      <c r="O18" s="33">
        <f t="shared" si="2"/>
        <v>70000</v>
      </c>
      <c r="P18" s="8" t="s">
        <v>108</v>
      </c>
      <c r="Q18" s="9">
        <f t="shared" si="9"/>
        <v>70000</v>
      </c>
      <c r="R18" s="9">
        <f t="shared" si="10"/>
        <v>70000</v>
      </c>
      <c r="S18" s="9">
        <f t="shared" si="11"/>
        <v>70000</v>
      </c>
      <c r="T18" s="9">
        <f t="shared" si="12"/>
        <v>70000</v>
      </c>
      <c r="U18" s="9">
        <f t="shared" si="13"/>
        <v>70000</v>
      </c>
      <c r="V18" s="9">
        <f t="shared" si="14"/>
        <v>70000</v>
      </c>
      <c r="W18" s="9">
        <f t="shared" si="15"/>
        <v>70000</v>
      </c>
      <c r="X18" s="9">
        <f t="shared" si="16"/>
        <v>70000</v>
      </c>
      <c r="Y18" s="33">
        <f t="shared" si="3"/>
        <v>0</v>
      </c>
      <c r="Z18" s="33" t="str">
        <f t="shared" si="7"/>
        <v>T13</v>
      </c>
      <c r="AA18" s="35">
        <f t="shared" si="17"/>
        <v>0</v>
      </c>
      <c r="AB18" s="35">
        <f t="shared" si="18"/>
        <v>0</v>
      </c>
      <c r="AC18" s="35">
        <f t="shared" si="19"/>
        <v>0</v>
      </c>
      <c r="AD18" s="35">
        <f t="shared" si="20"/>
        <v>0</v>
      </c>
      <c r="AE18" s="35">
        <f t="shared" si="21"/>
        <v>0</v>
      </c>
      <c r="AF18" s="35">
        <f t="shared" si="22"/>
        <v>0</v>
      </c>
      <c r="AG18" s="35">
        <f t="shared" si="23"/>
        <v>0</v>
      </c>
      <c r="AH18" s="35">
        <f t="shared" si="24"/>
        <v>0</v>
      </c>
    </row>
    <row r="19" spans="1:34" s="34" customFormat="1" ht="18" customHeight="1">
      <c r="A19" s="159" t="s">
        <v>32</v>
      </c>
      <c r="B19" s="26">
        <v>10</v>
      </c>
      <c r="C19" s="26">
        <v>34</v>
      </c>
      <c r="D19" s="26">
        <v>0</v>
      </c>
      <c r="E19" s="26">
        <v>14</v>
      </c>
      <c r="F19" s="171">
        <f t="shared" si="4"/>
        <v>0</v>
      </c>
      <c r="G19" s="28">
        <f t="shared" si="5"/>
        <v>0</v>
      </c>
      <c r="H19" s="28">
        <f t="shared" si="8"/>
        <v>70000</v>
      </c>
      <c r="I19" s="29">
        <f t="shared" si="6"/>
        <v>70000</v>
      </c>
      <c r="J19" s="30"/>
      <c r="K19" s="31">
        <v>0.01</v>
      </c>
      <c r="L19" s="32">
        <f t="shared" si="0"/>
        <v>70000</v>
      </c>
      <c r="M19" s="33">
        <v>0</v>
      </c>
      <c r="N19" s="33">
        <f t="shared" si="25"/>
        <v>0</v>
      </c>
      <c r="O19" s="33">
        <f t="shared" si="2"/>
        <v>70000</v>
      </c>
      <c r="P19" s="8" t="s">
        <v>109</v>
      </c>
      <c r="Q19" s="9">
        <f t="shared" si="9"/>
        <v>70000</v>
      </c>
      <c r="R19" s="9">
        <f t="shared" si="10"/>
        <v>70000</v>
      </c>
      <c r="S19" s="9">
        <f t="shared" si="11"/>
        <v>70000</v>
      </c>
      <c r="T19" s="9">
        <f t="shared" si="12"/>
        <v>70000</v>
      </c>
      <c r="U19" s="9">
        <f t="shared" si="13"/>
        <v>70000</v>
      </c>
      <c r="V19" s="9">
        <f t="shared" si="14"/>
        <v>70000</v>
      </c>
      <c r="W19" s="9">
        <f t="shared" si="15"/>
        <v>70000</v>
      </c>
      <c r="X19" s="9">
        <f t="shared" si="16"/>
        <v>70000</v>
      </c>
      <c r="Y19" s="33">
        <f t="shared" si="3"/>
        <v>0</v>
      </c>
      <c r="Z19" s="33" t="str">
        <f t="shared" si="7"/>
        <v>T14</v>
      </c>
      <c r="AA19" s="35">
        <f t="shared" si="17"/>
        <v>0</v>
      </c>
      <c r="AB19" s="35">
        <f t="shared" si="18"/>
        <v>0</v>
      </c>
      <c r="AC19" s="35">
        <f t="shared" si="19"/>
        <v>0</v>
      </c>
      <c r="AD19" s="35">
        <f t="shared" si="20"/>
        <v>0</v>
      </c>
      <c r="AE19" s="35">
        <f t="shared" si="21"/>
        <v>0</v>
      </c>
      <c r="AF19" s="35">
        <f t="shared" si="22"/>
        <v>0</v>
      </c>
      <c r="AG19" s="35">
        <f t="shared" si="23"/>
        <v>0</v>
      </c>
      <c r="AH19" s="35">
        <f t="shared" si="24"/>
        <v>0</v>
      </c>
    </row>
    <row r="20" spans="1:34" s="34" customFormat="1" ht="18" customHeight="1">
      <c r="A20" s="159" t="s">
        <v>16</v>
      </c>
      <c r="B20" s="26">
        <v>12</v>
      </c>
      <c r="C20" s="26">
        <v>32</v>
      </c>
      <c r="D20" s="26">
        <v>0</v>
      </c>
      <c r="E20" s="26">
        <v>15</v>
      </c>
      <c r="F20" s="171">
        <f t="shared" si="4"/>
        <v>0</v>
      </c>
      <c r="G20" s="28">
        <f t="shared" si="5"/>
        <v>0</v>
      </c>
      <c r="H20" s="28">
        <f t="shared" si="8"/>
        <v>70000</v>
      </c>
      <c r="I20" s="29">
        <f t="shared" si="6"/>
        <v>70000</v>
      </c>
      <c r="J20" s="30"/>
      <c r="K20" s="31">
        <v>0.01</v>
      </c>
      <c r="L20" s="32">
        <f t="shared" si="0"/>
        <v>70000</v>
      </c>
      <c r="M20" s="33">
        <v>0</v>
      </c>
      <c r="N20" s="33">
        <f t="shared" si="25"/>
        <v>0</v>
      </c>
      <c r="O20" s="33">
        <f t="shared" si="2"/>
        <v>70000</v>
      </c>
      <c r="P20" s="8" t="s">
        <v>110</v>
      </c>
      <c r="Q20" s="9">
        <f t="shared" si="9"/>
        <v>70000</v>
      </c>
      <c r="R20" s="9">
        <f t="shared" si="10"/>
        <v>70000</v>
      </c>
      <c r="S20" s="9">
        <f t="shared" si="11"/>
        <v>70000</v>
      </c>
      <c r="T20" s="9">
        <f t="shared" si="12"/>
        <v>70000</v>
      </c>
      <c r="U20" s="9">
        <f t="shared" si="13"/>
        <v>70000</v>
      </c>
      <c r="V20" s="9">
        <f t="shared" si="14"/>
        <v>70000</v>
      </c>
      <c r="W20" s="9">
        <f t="shared" si="15"/>
        <v>70000</v>
      </c>
      <c r="X20" s="9">
        <f t="shared" si="16"/>
        <v>70000</v>
      </c>
      <c r="Y20" s="33">
        <f t="shared" si="3"/>
        <v>0</v>
      </c>
      <c r="Z20" s="33" t="str">
        <f t="shared" si="7"/>
        <v>T15</v>
      </c>
      <c r="AA20" s="35">
        <f t="shared" si="17"/>
        <v>0</v>
      </c>
      <c r="AB20" s="35">
        <f t="shared" si="18"/>
        <v>0</v>
      </c>
      <c r="AC20" s="35">
        <f t="shared" si="19"/>
        <v>0</v>
      </c>
      <c r="AD20" s="35">
        <f t="shared" si="20"/>
        <v>0</v>
      </c>
      <c r="AE20" s="35">
        <f t="shared" si="21"/>
        <v>0</v>
      </c>
      <c r="AF20" s="35">
        <f t="shared" si="22"/>
        <v>0</v>
      </c>
      <c r="AG20" s="35">
        <f t="shared" si="23"/>
        <v>0</v>
      </c>
      <c r="AH20" s="35">
        <f t="shared" si="24"/>
        <v>0</v>
      </c>
    </row>
    <row r="21" spans="1:34" s="34" customFormat="1" ht="18" customHeight="1">
      <c r="A21" s="24"/>
      <c r="B21" s="25"/>
      <c r="C21" s="25"/>
      <c r="D21" s="25"/>
      <c r="E21" s="25"/>
      <c r="F21" s="171">
        <f t="shared" si="4"/>
        <v>0</v>
      </c>
      <c r="G21" s="28">
        <f t="shared" si="5"/>
        <v>0</v>
      </c>
      <c r="H21" s="28">
        <f t="shared" si="8"/>
        <v>0</v>
      </c>
      <c r="I21" s="29">
        <f t="shared" si="6"/>
        <v>0</v>
      </c>
      <c r="J21" s="30"/>
      <c r="K21" s="31">
        <v>0.01</v>
      </c>
      <c r="L21" s="32">
        <f t="shared" si="0"/>
        <v>70000</v>
      </c>
      <c r="M21" s="33">
        <v>0</v>
      </c>
      <c r="N21" s="33">
        <f t="shared" si="25"/>
        <v>0</v>
      </c>
      <c r="O21" s="33">
        <f t="shared" si="2"/>
        <v>0</v>
      </c>
      <c r="P21" s="8" t="s">
        <v>111</v>
      </c>
      <c r="Q21" s="9">
        <f t="shared" si="9"/>
        <v>70000</v>
      </c>
      <c r="R21" s="9">
        <f t="shared" si="10"/>
        <v>70000</v>
      </c>
      <c r="S21" s="9">
        <f t="shared" si="11"/>
        <v>70000</v>
      </c>
      <c r="T21" s="9">
        <f t="shared" si="12"/>
        <v>70000</v>
      </c>
      <c r="U21" s="9">
        <f t="shared" si="13"/>
        <v>70000</v>
      </c>
      <c r="V21" s="9">
        <f t="shared" si="14"/>
        <v>70000</v>
      </c>
      <c r="W21" s="9">
        <f t="shared" si="15"/>
        <v>70000</v>
      </c>
      <c r="X21" s="9">
        <f t="shared" si="16"/>
        <v>70000</v>
      </c>
      <c r="Y21" s="33">
        <f t="shared" si="3"/>
        <v>0</v>
      </c>
      <c r="Z21" s="33" t="str">
        <f t="shared" si="7"/>
        <v>T16</v>
      </c>
      <c r="AA21" s="35">
        <f t="shared" si="17"/>
        <v>0</v>
      </c>
      <c r="AB21" s="35">
        <f t="shared" si="18"/>
        <v>0</v>
      </c>
      <c r="AC21" s="35">
        <f t="shared" si="19"/>
        <v>0</v>
      </c>
      <c r="AD21" s="35">
        <f t="shared" si="20"/>
        <v>0</v>
      </c>
      <c r="AE21" s="35">
        <f t="shared" si="21"/>
        <v>0</v>
      </c>
      <c r="AF21" s="35">
        <f t="shared" si="22"/>
        <v>0</v>
      </c>
      <c r="AG21" s="35">
        <f t="shared" si="23"/>
        <v>0</v>
      </c>
      <c r="AH21" s="35">
        <f t="shared" si="24"/>
        <v>0</v>
      </c>
    </row>
    <row r="22" spans="1:34" s="8" customFormat="1" ht="18" customHeight="1">
      <c r="A22" s="24"/>
      <c r="B22" s="25"/>
      <c r="C22" s="25"/>
      <c r="D22" s="25"/>
      <c r="E22" s="25"/>
      <c r="F22" s="171">
        <f t="shared" si="4"/>
        <v>0</v>
      </c>
      <c r="G22" s="28">
        <f t="shared" si="5"/>
        <v>0</v>
      </c>
      <c r="H22" s="28">
        <f t="shared" si="8"/>
        <v>0</v>
      </c>
      <c r="I22" s="29">
        <f t="shared" si="6"/>
        <v>0</v>
      </c>
      <c r="J22" s="30"/>
      <c r="K22" s="31">
        <v>0.01</v>
      </c>
      <c r="L22" s="32">
        <f t="shared" si="0"/>
        <v>70000</v>
      </c>
      <c r="M22" s="33">
        <v>0</v>
      </c>
      <c r="N22" s="33">
        <f t="shared" si="25"/>
        <v>0</v>
      </c>
      <c r="O22" s="33">
        <f t="shared" si="2"/>
        <v>0</v>
      </c>
      <c r="P22" s="8" t="s">
        <v>112</v>
      </c>
      <c r="Q22" s="9">
        <f t="shared" si="9"/>
        <v>70000</v>
      </c>
      <c r="R22" s="9">
        <f t="shared" si="10"/>
        <v>70000</v>
      </c>
      <c r="S22" s="9">
        <f t="shared" si="11"/>
        <v>70000</v>
      </c>
      <c r="T22" s="9">
        <f t="shared" si="12"/>
        <v>70000</v>
      </c>
      <c r="U22" s="9">
        <f t="shared" si="13"/>
        <v>70000</v>
      </c>
      <c r="V22" s="9">
        <f t="shared" si="14"/>
        <v>70000</v>
      </c>
      <c r="W22" s="9">
        <f t="shared" si="15"/>
        <v>70000</v>
      </c>
      <c r="X22" s="9">
        <f t="shared" si="16"/>
        <v>62222.222222222219</v>
      </c>
      <c r="Y22" s="33">
        <f t="shared" si="3"/>
        <v>0</v>
      </c>
      <c r="Z22" s="33" t="str">
        <f t="shared" si="7"/>
        <v>T17</v>
      </c>
      <c r="AA22" s="35">
        <f t="shared" si="17"/>
        <v>0</v>
      </c>
      <c r="AB22" s="35">
        <f t="shared" si="18"/>
        <v>0</v>
      </c>
      <c r="AC22" s="35">
        <f t="shared" si="19"/>
        <v>0</v>
      </c>
      <c r="AD22" s="35">
        <f t="shared" si="20"/>
        <v>0</v>
      </c>
      <c r="AE22" s="35">
        <f t="shared" si="21"/>
        <v>0</v>
      </c>
      <c r="AF22" s="35">
        <f t="shared" si="22"/>
        <v>0</v>
      </c>
      <c r="AG22" s="35">
        <f t="shared" si="23"/>
        <v>0</v>
      </c>
      <c r="AH22" s="35">
        <f t="shared" si="24"/>
        <v>0</v>
      </c>
    </row>
    <row r="23" spans="1:34" s="8" customFormat="1" ht="18" customHeight="1">
      <c r="A23" s="24"/>
      <c r="B23" s="25"/>
      <c r="C23" s="25"/>
      <c r="D23" s="25"/>
      <c r="E23" s="25"/>
      <c r="F23" s="171">
        <f t="shared" si="4"/>
        <v>0</v>
      </c>
      <c r="G23" s="28">
        <f t="shared" si="5"/>
        <v>0</v>
      </c>
      <c r="H23" s="28">
        <f t="shared" si="8"/>
        <v>0</v>
      </c>
      <c r="I23" s="29">
        <f t="shared" si="6"/>
        <v>0</v>
      </c>
      <c r="J23" s="30"/>
      <c r="K23" s="31">
        <v>0.01</v>
      </c>
      <c r="L23" s="32">
        <f t="shared" si="0"/>
        <v>70000</v>
      </c>
      <c r="M23" s="33">
        <v>0</v>
      </c>
      <c r="N23" s="33">
        <f t="shared" si="25"/>
        <v>0</v>
      </c>
      <c r="O23" s="33">
        <f t="shared" si="2"/>
        <v>0</v>
      </c>
      <c r="P23" s="8" t="s">
        <v>113</v>
      </c>
      <c r="Q23" s="9">
        <f t="shared" si="9"/>
        <v>70000</v>
      </c>
      <c r="R23" s="9">
        <f t="shared" si="10"/>
        <v>70000</v>
      </c>
      <c r="S23" s="9">
        <f t="shared" si="11"/>
        <v>70000</v>
      </c>
      <c r="T23" s="9">
        <f t="shared" si="12"/>
        <v>70000</v>
      </c>
      <c r="U23" s="9">
        <f t="shared" si="13"/>
        <v>70000</v>
      </c>
      <c r="V23" s="9">
        <f t="shared" si="14"/>
        <v>70000</v>
      </c>
      <c r="W23" s="9">
        <f t="shared" si="15"/>
        <v>61250</v>
      </c>
      <c r="X23" s="9">
        <f t="shared" si="16"/>
        <v>54444.444444444445</v>
      </c>
      <c r="Y23" s="33">
        <f t="shared" si="3"/>
        <v>0</v>
      </c>
      <c r="Z23" s="33" t="str">
        <f t="shared" si="7"/>
        <v>T18</v>
      </c>
      <c r="AA23" s="35">
        <f t="shared" si="17"/>
        <v>0</v>
      </c>
      <c r="AB23" s="35">
        <f t="shared" si="18"/>
        <v>0</v>
      </c>
      <c r="AC23" s="35">
        <f t="shared" si="19"/>
        <v>0</v>
      </c>
      <c r="AD23" s="35">
        <f t="shared" si="20"/>
        <v>0</v>
      </c>
      <c r="AE23" s="35">
        <f t="shared" si="21"/>
        <v>0</v>
      </c>
      <c r="AF23" s="35">
        <f t="shared" si="22"/>
        <v>0</v>
      </c>
      <c r="AG23" s="35">
        <f t="shared" si="23"/>
        <v>0</v>
      </c>
      <c r="AH23" s="35">
        <f t="shared" si="24"/>
        <v>0</v>
      </c>
    </row>
    <row r="24" spans="1:34" s="8" customFormat="1" ht="18" customHeight="1">
      <c r="A24" s="24"/>
      <c r="B24" s="25"/>
      <c r="C24" s="25"/>
      <c r="D24" s="25"/>
      <c r="E24" s="25" t="s">
        <v>201</v>
      </c>
      <c r="F24" s="171"/>
      <c r="G24" s="28">
        <f t="shared" si="5"/>
        <v>0</v>
      </c>
      <c r="H24" s="28">
        <f t="shared" si="8"/>
        <v>0</v>
      </c>
      <c r="I24" s="29">
        <f t="shared" si="6"/>
        <v>0</v>
      </c>
      <c r="J24" s="30"/>
      <c r="K24" s="31">
        <v>0.01</v>
      </c>
      <c r="L24" s="32">
        <f t="shared" si="0"/>
        <v>70000</v>
      </c>
      <c r="M24" s="33">
        <v>0</v>
      </c>
      <c r="N24" s="33" t="e">
        <f t="shared" si="25"/>
        <v>#N/A</v>
      </c>
      <c r="O24" s="33" t="e">
        <f t="shared" si="2"/>
        <v>#N/A</v>
      </c>
      <c r="P24" s="8" t="s">
        <v>114</v>
      </c>
      <c r="Q24" s="9">
        <f t="shared" si="9"/>
        <v>70000</v>
      </c>
      <c r="R24" s="9">
        <f t="shared" si="10"/>
        <v>70000</v>
      </c>
      <c r="S24" s="9">
        <f t="shared" si="11"/>
        <v>70000</v>
      </c>
      <c r="T24" s="9">
        <f t="shared" si="12"/>
        <v>70000</v>
      </c>
      <c r="U24" s="9">
        <f t="shared" si="13"/>
        <v>70000</v>
      </c>
      <c r="V24" s="9">
        <f t="shared" si="14"/>
        <v>60000</v>
      </c>
      <c r="W24" s="9">
        <f t="shared" si="15"/>
        <v>52500</v>
      </c>
      <c r="X24" s="9">
        <f t="shared" si="16"/>
        <v>46666.666666666664</v>
      </c>
      <c r="Y24" s="33">
        <f t="shared" si="3"/>
        <v>0</v>
      </c>
      <c r="Z24" s="33" t="str">
        <f t="shared" si="7"/>
        <v>T19</v>
      </c>
      <c r="AA24" s="35">
        <f t="shared" si="17"/>
        <v>0</v>
      </c>
      <c r="AB24" s="35">
        <f t="shared" si="18"/>
        <v>0</v>
      </c>
      <c r="AC24" s="35">
        <f t="shared" si="19"/>
        <v>0</v>
      </c>
      <c r="AD24" s="35">
        <f t="shared" si="20"/>
        <v>0</v>
      </c>
      <c r="AE24" s="35">
        <f t="shared" si="21"/>
        <v>0</v>
      </c>
      <c r="AF24" s="35">
        <f t="shared" si="22"/>
        <v>0</v>
      </c>
      <c r="AG24" s="35">
        <f t="shared" si="23"/>
        <v>0</v>
      </c>
      <c r="AH24" s="35">
        <f t="shared" si="24"/>
        <v>0</v>
      </c>
    </row>
    <row r="25" spans="1:34" s="8" customFormat="1" ht="18" customHeight="1">
      <c r="A25" s="24"/>
      <c r="B25" s="25"/>
      <c r="C25" s="25"/>
      <c r="D25" s="25"/>
      <c r="E25" s="25" t="s">
        <v>201</v>
      </c>
      <c r="F25" s="171"/>
      <c r="G25" s="28">
        <f t="shared" si="5"/>
        <v>0</v>
      </c>
      <c r="H25" s="28">
        <f t="shared" si="8"/>
        <v>0</v>
      </c>
      <c r="I25" s="29">
        <f t="shared" si="6"/>
        <v>0</v>
      </c>
      <c r="J25" s="30"/>
      <c r="K25" s="31">
        <v>0.01</v>
      </c>
      <c r="L25" s="32">
        <f t="shared" si="0"/>
        <v>70000</v>
      </c>
      <c r="M25" s="33">
        <v>0</v>
      </c>
      <c r="N25" s="33" t="e">
        <f t="shared" si="25"/>
        <v>#N/A</v>
      </c>
      <c r="O25" s="33" t="e">
        <f t="shared" si="2"/>
        <v>#N/A</v>
      </c>
      <c r="P25" s="8" t="s">
        <v>115</v>
      </c>
      <c r="Q25" s="9">
        <f t="shared" si="9"/>
        <v>70000</v>
      </c>
      <c r="R25" s="9">
        <f t="shared" si="10"/>
        <v>70000</v>
      </c>
      <c r="S25" s="9">
        <f t="shared" si="11"/>
        <v>70000</v>
      </c>
      <c r="T25" s="9">
        <f t="shared" si="12"/>
        <v>70000</v>
      </c>
      <c r="U25" s="9">
        <f t="shared" si="13"/>
        <v>58333.333333333336</v>
      </c>
      <c r="V25" s="9">
        <f t="shared" si="14"/>
        <v>50000</v>
      </c>
      <c r="W25" s="9">
        <f t="shared" si="15"/>
        <v>43750</v>
      </c>
      <c r="X25" s="9">
        <f t="shared" si="16"/>
        <v>38888.888888888891</v>
      </c>
      <c r="Y25" s="33">
        <f t="shared" si="3"/>
        <v>0</v>
      </c>
      <c r="Z25" s="33" t="str">
        <f t="shared" si="7"/>
        <v>T20</v>
      </c>
      <c r="AA25" s="35">
        <f t="shared" si="17"/>
        <v>0</v>
      </c>
      <c r="AB25" s="35">
        <f t="shared" si="18"/>
        <v>0</v>
      </c>
      <c r="AC25" s="35">
        <f t="shared" si="19"/>
        <v>0</v>
      </c>
      <c r="AD25" s="35">
        <f t="shared" si="20"/>
        <v>0</v>
      </c>
      <c r="AE25" s="35">
        <f t="shared" si="21"/>
        <v>0</v>
      </c>
      <c r="AF25" s="35">
        <f t="shared" si="22"/>
        <v>0</v>
      </c>
      <c r="AG25" s="35">
        <f t="shared" si="23"/>
        <v>0</v>
      </c>
      <c r="AH25" s="35">
        <f t="shared" si="24"/>
        <v>0</v>
      </c>
    </row>
    <row r="26" spans="1:34" s="8" customFormat="1" ht="18" customHeight="1">
      <c r="A26" s="24"/>
      <c r="B26" s="25"/>
      <c r="C26" s="25"/>
      <c r="D26" s="25"/>
      <c r="E26" s="25" t="s">
        <v>201</v>
      </c>
      <c r="F26" s="171"/>
      <c r="G26" s="28">
        <f t="shared" si="5"/>
        <v>0</v>
      </c>
      <c r="H26" s="28">
        <f t="shared" si="8"/>
        <v>0</v>
      </c>
      <c r="I26" s="29">
        <f t="shared" si="6"/>
        <v>0</v>
      </c>
      <c r="J26" s="30"/>
      <c r="K26" s="31">
        <v>0.01</v>
      </c>
      <c r="L26" s="32">
        <f t="shared" si="0"/>
        <v>70000</v>
      </c>
      <c r="M26" s="33">
        <v>0</v>
      </c>
      <c r="N26" s="33" t="e">
        <f t="shared" si="25"/>
        <v>#N/A</v>
      </c>
      <c r="O26" s="33" t="e">
        <f>IF(E26=0,0,IF(E26=E25,VLOOKUP(E26,P:X,VLOOKUP(E26,P:Y,10,0),0),IF(P26=E26,VLOOKUP(E26,P:X,VLOOKUP(E26,P:Y,10,0),0),L26)))</f>
        <v>#N/A</v>
      </c>
      <c r="P26" s="8" t="s">
        <v>116</v>
      </c>
      <c r="Q26" s="9">
        <f t="shared" si="9"/>
        <v>70000</v>
      </c>
      <c r="R26" s="9">
        <f t="shared" si="10"/>
        <v>70000</v>
      </c>
      <c r="S26" s="9">
        <f t="shared" si="11"/>
        <v>70000</v>
      </c>
      <c r="T26" s="9">
        <f t="shared" si="12"/>
        <v>56000</v>
      </c>
      <c r="U26" s="9">
        <f t="shared" si="13"/>
        <v>46666.666666666664</v>
      </c>
      <c r="V26" s="9">
        <f t="shared" si="14"/>
        <v>40000</v>
      </c>
      <c r="W26" s="9">
        <f t="shared" si="15"/>
        <v>35000</v>
      </c>
      <c r="X26" s="9">
        <f t="shared" si="16"/>
        <v>31111.111111111109</v>
      </c>
      <c r="Y26" s="33">
        <f t="shared" si="3"/>
        <v>0</v>
      </c>
      <c r="Z26" s="33" t="str">
        <f t="shared" si="7"/>
        <v>T21</v>
      </c>
      <c r="AA26" s="35">
        <f t="shared" si="17"/>
        <v>0</v>
      </c>
      <c r="AB26" s="35">
        <f t="shared" si="18"/>
        <v>0</v>
      </c>
      <c r="AC26" s="35">
        <f t="shared" si="19"/>
        <v>0</v>
      </c>
      <c r="AD26" s="35">
        <f t="shared" si="20"/>
        <v>0</v>
      </c>
      <c r="AE26" s="35">
        <f t="shared" si="21"/>
        <v>0</v>
      </c>
      <c r="AF26" s="35">
        <f t="shared" si="22"/>
        <v>0</v>
      </c>
      <c r="AG26" s="35">
        <f t="shared" si="23"/>
        <v>0</v>
      </c>
      <c r="AH26" s="35">
        <f t="shared" si="24"/>
        <v>0</v>
      </c>
    </row>
    <row r="27" spans="1:34" s="8" customFormat="1" ht="18" customHeight="1">
      <c r="A27" s="24"/>
      <c r="B27" s="25"/>
      <c r="C27" s="25"/>
      <c r="D27" s="25"/>
      <c r="E27" s="25" t="s">
        <v>201</v>
      </c>
      <c r="F27" s="171"/>
      <c r="G27" s="28">
        <f t="shared" si="5"/>
        <v>0</v>
      </c>
      <c r="H27" s="28">
        <f t="shared" si="8"/>
        <v>0</v>
      </c>
      <c r="I27" s="29">
        <f t="shared" si="6"/>
        <v>0</v>
      </c>
      <c r="J27" s="30"/>
      <c r="K27" s="31">
        <v>0.01</v>
      </c>
      <c r="L27" s="32">
        <f t="shared" si="0"/>
        <v>70000</v>
      </c>
      <c r="M27" s="33">
        <v>0</v>
      </c>
      <c r="N27" s="33" t="e">
        <f t="shared" si="25"/>
        <v>#N/A</v>
      </c>
      <c r="O27" s="33" t="e">
        <f t="shared" ref="O27:O29" si="26">IF(E27=0,0,IF(E27=E26,VLOOKUP(E27,P:X,VLOOKUP(E27,P:Y,10,0),0),IF(P27=E27,VLOOKUP(E27,P:X,VLOOKUP(E27,P:Y,10,0),0),L27)))</f>
        <v>#N/A</v>
      </c>
      <c r="P27" s="8" t="s">
        <v>117</v>
      </c>
      <c r="Q27" s="9">
        <f t="shared" si="9"/>
        <v>70000</v>
      </c>
      <c r="R27" s="9">
        <f t="shared" si="10"/>
        <v>70000</v>
      </c>
      <c r="S27" s="9">
        <f t="shared" si="11"/>
        <v>52500</v>
      </c>
      <c r="T27" s="9">
        <f t="shared" si="12"/>
        <v>42000</v>
      </c>
      <c r="U27" s="9">
        <f t="shared" si="13"/>
        <v>35000</v>
      </c>
      <c r="V27" s="9">
        <f t="shared" si="14"/>
        <v>30000</v>
      </c>
      <c r="W27" s="9">
        <f t="shared" si="15"/>
        <v>26250</v>
      </c>
      <c r="X27" s="9">
        <f t="shared" si="16"/>
        <v>23333.333333333332</v>
      </c>
      <c r="Y27" s="33">
        <f t="shared" si="3"/>
        <v>0</v>
      </c>
      <c r="Z27" s="33" t="str">
        <f t="shared" si="7"/>
        <v>T22</v>
      </c>
      <c r="AA27" s="35">
        <f t="shared" si="17"/>
        <v>0</v>
      </c>
      <c r="AB27" s="35">
        <f t="shared" si="18"/>
        <v>0</v>
      </c>
      <c r="AC27" s="35">
        <f t="shared" si="19"/>
        <v>0</v>
      </c>
      <c r="AD27" s="35">
        <f t="shared" si="20"/>
        <v>0</v>
      </c>
      <c r="AE27" s="35">
        <f t="shared" si="21"/>
        <v>0</v>
      </c>
      <c r="AF27" s="35">
        <f t="shared" si="22"/>
        <v>0</v>
      </c>
      <c r="AG27" s="35">
        <f t="shared" si="23"/>
        <v>0</v>
      </c>
      <c r="AH27" s="35">
        <f t="shared" si="24"/>
        <v>0</v>
      </c>
    </row>
    <row r="28" spans="1:34" s="8" customFormat="1" ht="18" customHeight="1">
      <c r="A28" s="24"/>
      <c r="B28" s="25"/>
      <c r="C28" s="25"/>
      <c r="D28" s="25"/>
      <c r="E28" s="25" t="s">
        <v>201</v>
      </c>
      <c r="F28" s="171"/>
      <c r="G28" s="28">
        <f t="shared" si="5"/>
        <v>0</v>
      </c>
      <c r="H28" s="28">
        <f t="shared" si="8"/>
        <v>0</v>
      </c>
      <c r="I28" s="29">
        <f t="shared" si="6"/>
        <v>0</v>
      </c>
      <c r="J28" s="30"/>
      <c r="K28" s="31">
        <v>0.01</v>
      </c>
      <c r="L28" s="32">
        <f t="shared" si="0"/>
        <v>70000</v>
      </c>
      <c r="M28" s="33">
        <v>0</v>
      </c>
      <c r="N28" s="33" t="e">
        <f t="shared" si="25"/>
        <v>#N/A</v>
      </c>
      <c r="O28" s="33" t="e">
        <f t="shared" si="26"/>
        <v>#N/A</v>
      </c>
      <c r="P28" s="8" t="s">
        <v>118</v>
      </c>
      <c r="Q28" s="9">
        <f t="shared" si="9"/>
        <v>70000</v>
      </c>
      <c r="R28" s="9">
        <f t="shared" si="10"/>
        <v>46666.666666666664</v>
      </c>
      <c r="S28" s="9">
        <f t="shared" si="11"/>
        <v>35000</v>
      </c>
      <c r="T28" s="9">
        <f t="shared" si="12"/>
        <v>28000</v>
      </c>
      <c r="U28" s="9">
        <f t="shared" si="13"/>
        <v>23333.333333333332</v>
      </c>
      <c r="V28" s="9">
        <f t="shared" si="14"/>
        <v>20000</v>
      </c>
      <c r="W28" s="9">
        <f t="shared" si="15"/>
        <v>17500</v>
      </c>
      <c r="X28" s="9">
        <f t="shared" si="16"/>
        <v>15555.555555555555</v>
      </c>
      <c r="Y28" s="33">
        <f t="shared" si="3"/>
        <v>0</v>
      </c>
      <c r="Z28" s="33" t="str">
        <f t="shared" si="7"/>
        <v>T23</v>
      </c>
      <c r="AA28" s="35">
        <f t="shared" si="17"/>
        <v>0</v>
      </c>
      <c r="AB28" s="35">
        <f t="shared" si="18"/>
        <v>0</v>
      </c>
      <c r="AC28" s="35">
        <f t="shared" si="19"/>
        <v>0</v>
      </c>
      <c r="AD28" s="35">
        <f t="shared" si="20"/>
        <v>0</v>
      </c>
      <c r="AE28" s="35">
        <f t="shared" si="21"/>
        <v>0</v>
      </c>
      <c r="AF28" s="35">
        <f t="shared" si="22"/>
        <v>0</v>
      </c>
      <c r="AG28" s="35">
        <f t="shared" si="23"/>
        <v>0</v>
      </c>
      <c r="AH28" s="35">
        <f t="shared" si="24"/>
        <v>0</v>
      </c>
    </row>
    <row r="29" spans="1:34" s="8" customFormat="1" ht="18" customHeight="1">
      <c r="A29" s="24"/>
      <c r="B29" s="25"/>
      <c r="C29" s="25"/>
      <c r="D29" s="25"/>
      <c r="E29" s="25" t="s">
        <v>201</v>
      </c>
      <c r="F29" s="171"/>
      <c r="G29" s="28">
        <f t="shared" si="5"/>
        <v>0</v>
      </c>
      <c r="H29" s="28">
        <f t="shared" si="8"/>
        <v>0</v>
      </c>
      <c r="I29" s="29">
        <f t="shared" si="6"/>
        <v>0</v>
      </c>
      <c r="J29" s="30"/>
      <c r="K29" s="31">
        <v>0.01</v>
      </c>
      <c r="L29" s="32">
        <f t="shared" si="0"/>
        <v>70000</v>
      </c>
      <c r="M29" s="33">
        <v>0</v>
      </c>
      <c r="N29" s="33" t="e">
        <f t="shared" si="25"/>
        <v>#N/A</v>
      </c>
      <c r="O29" s="33" t="e">
        <f t="shared" si="26"/>
        <v>#N/A</v>
      </c>
      <c r="P29" s="8" t="s">
        <v>119</v>
      </c>
      <c r="Q29" s="9">
        <f t="shared" si="9"/>
        <v>35000</v>
      </c>
      <c r="R29" s="9">
        <f t="shared" si="10"/>
        <v>23333.333333333332</v>
      </c>
      <c r="S29" s="9">
        <f t="shared" si="11"/>
        <v>17500</v>
      </c>
      <c r="T29" s="9">
        <f t="shared" si="12"/>
        <v>14000</v>
      </c>
      <c r="U29" s="9">
        <f t="shared" si="13"/>
        <v>11666.666666666666</v>
      </c>
      <c r="V29" s="9">
        <f t="shared" si="14"/>
        <v>10000</v>
      </c>
      <c r="W29" s="9">
        <f t="shared" si="15"/>
        <v>8750</v>
      </c>
      <c r="X29" s="9">
        <f t="shared" si="16"/>
        <v>7777.7777777777774</v>
      </c>
      <c r="Y29" s="33">
        <f t="shared" si="3"/>
        <v>0</v>
      </c>
      <c r="Z29" s="33" t="str">
        <f t="shared" si="7"/>
        <v>T24</v>
      </c>
      <c r="AA29" s="35">
        <f t="shared" si="17"/>
        <v>0</v>
      </c>
      <c r="AB29" s="35">
        <f t="shared" si="18"/>
        <v>0</v>
      </c>
      <c r="AC29" s="35">
        <f t="shared" si="19"/>
        <v>0</v>
      </c>
      <c r="AD29" s="35">
        <f t="shared" si="20"/>
        <v>0</v>
      </c>
      <c r="AE29" s="35">
        <f t="shared" si="21"/>
        <v>0</v>
      </c>
      <c r="AF29" s="35">
        <f t="shared" si="22"/>
        <v>0</v>
      </c>
      <c r="AG29" s="35">
        <f t="shared" si="23"/>
        <v>0</v>
      </c>
      <c r="AH29" s="35">
        <f t="shared" si="24"/>
        <v>0</v>
      </c>
    </row>
    <row r="30" spans="1:34" ht="18" customHeight="1">
      <c r="A30" s="36"/>
      <c r="B30" s="37"/>
      <c r="C30" s="38"/>
      <c r="D30" s="39"/>
      <c r="E30" s="40"/>
      <c r="F30" s="39"/>
      <c r="G30" s="42"/>
      <c r="H30" s="42"/>
      <c r="I30" s="40"/>
      <c r="J30" s="43"/>
      <c r="K30" s="43"/>
      <c r="L30" s="43"/>
      <c r="M30" s="43"/>
      <c r="N30" s="43"/>
      <c r="O30" s="43"/>
      <c r="P30" s="8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4" ht="15">
      <c r="A31" s="36"/>
      <c r="B31" s="45"/>
      <c r="C31" s="46"/>
      <c r="D31" s="46"/>
      <c r="E31" s="46"/>
      <c r="F31" s="173"/>
      <c r="G31" s="48"/>
      <c r="H31" s="48"/>
      <c r="I31" s="36"/>
      <c r="J31" s="36"/>
      <c r="K31" s="36"/>
      <c r="L31" s="36"/>
      <c r="M31" s="36"/>
      <c r="N31" s="36"/>
      <c r="O31" s="36"/>
      <c r="P31" s="36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34" ht="15">
      <c r="A32" s="36"/>
      <c r="B32" s="45"/>
      <c r="C32" s="46"/>
      <c r="D32" s="46"/>
      <c r="E32" s="46"/>
      <c r="F32" s="173"/>
      <c r="G32" s="48"/>
      <c r="H32" s="48"/>
      <c r="I32" s="36"/>
      <c r="J32" s="36"/>
      <c r="K32" s="36"/>
      <c r="L32" s="36"/>
      <c r="M32" s="36"/>
      <c r="N32" s="36"/>
      <c r="O32" s="36"/>
      <c r="P32" s="36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">
      <c r="A33" s="36"/>
      <c r="B33" s="45"/>
      <c r="C33" s="46"/>
      <c r="D33" s="46"/>
      <c r="E33" s="46"/>
      <c r="F33" s="173"/>
      <c r="G33" s="48"/>
      <c r="H33" s="48"/>
      <c r="I33" s="36"/>
      <c r="J33" s="36"/>
      <c r="K33" s="36"/>
      <c r="L33" s="36"/>
      <c r="M33" s="36"/>
      <c r="N33" s="36"/>
      <c r="O33" s="36"/>
      <c r="P33" s="36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">
      <c r="A34" s="36"/>
      <c r="B34" s="45"/>
      <c r="C34" s="37"/>
      <c r="D34" s="39"/>
      <c r="E34" s="40"/>
      <c r="F34" s="39"/>
      <c r="G34" s="42"/>
      <c r="H34" s="42"/>
      <c r="I34" s="40"/>
      <c r="J34" s="43"/>
      <c r="K34" s="43"/>
      <c r="L34" s="43"/>
      <c r="M34" s="43"/>
      <c r="N34" s="43"/>
      <c r="O34" s="43"/>
      <c r="P34" s="8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>
      <c r="B35" s="45"/>
      <c r="P35" s="8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>
      <c r="A36" s="50"/>
      <c r="B36" s="50"/>
      <c r="I36" s="44"/>
      <c r="P36" s="8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>
      <c r="A37" s="50"/>
      <c r="B37" s="50"/>
      <c r="I37" s="44"/>
      <c r="P37" s="8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>
      <c r="A38" s="50"/>
      <c r="B38" s="50"/>
      <c r="I38" s="44"/>
      <c r="P38" s="8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>
      <c r="A39" s="50"/>
      <c r="B39" s="50"/>
      <c r="I39" s="44"/>
      <c r="P39" s="8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>
      <c r="A40" s="50"/>
      <c r="B40" s="50"/>
      <c r="I40" s="44"/>
      <c r="P40" s="8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>
      <c r="A41" s="50"/>
      <c r="B41" s="50"/>
      <c r="I41" s="44"/>
      <c r="P41" s="8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>
      <c r="A42" s="50"/>
      <c r="B42" s="50"/>
      <c r="I42" s="44"/>
      <c r="P42" s="8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>
      <c r="A43" s="50"/>
      <c r="B43" s="50"/>
      <c r="I43" s="44"/>
      <c r="P43" s="8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>
      <c r="A44" s="50"/>
      <c r="B44" s="50"/>
      <c r="I44" s="44"/>
      <c r="P44" s="8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>
      <c r="A45" s="50"/>
      <c r="B45" s="50"/>
      <c r="I45" s="44"/>
      <c r="P45" s="8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>
      <c r="A46" s="50"/>
      <c r="B46" s="50"/>
      <c r="I46" s="44"/>
      <c r="P46" s="8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>
      <c r="A47" s="50"/>
      <c r="B47" s="50"/>
      <c r="I47" s="44"/>
      <c r="P47" s="8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>
      <c r="A48" s="50"/>
      <c r="B48" s="50"/>
      <c r="I48" s="44"/>
      <c r="P48" s="8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>
      <c r="A49" s="50"/>
      <c r="B49" s="50"/>
      <c r="I49" s="44"/>
      <c r="P49" s="8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>
      <c r="A50" s="50"/>
      <c r="B50" s="50"/>
      <c r="I50" s="44"/>
      <c r="P50" s="8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>
      <c r="A51" s="50"/>
      <c r="B51" s="50"/>
      <c r="I51" s="44"/>
      <c r="P51" s="8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>
      <c r="A52" s="50"/>
      <c r="B52" s="50"/>
      <c r="I52" s="44"/>
      <c r="P52" s="8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>
      <c r="A53" s="50"/>
      <c r="B53" s="50"/>
      <c r="I53" s="44"/>
      <c r="P53" s="8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>
      <c r="A54" s="50"/>
      <c r="B54" s="50"/>
      <c r="I54" s="44"/>
      <c r="P54" s="8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>
      <c r="A55" s="50"/>
      <c r="B55" s="50"/>
      <c r="I55" s="44"/>
      <c r="P55" s="8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>
      <c r="A56" s="50"/>
      <c r="B56" s="50"/>
      <c r="I56" s="44"/>
      <c r="P56" s="8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>
      <c r="A57" s="50"/>
      <c r="B57" s="50"/>
      <c r="I57" s="44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>
      <c r="A58" s="50"/>
      <c r="B58" s="50"/>
      <c r="I58" s="44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>
      <c r="A59" s="50"/>
      <c r="B59" s="50"/>
      <c r="I59" s="44"/>
      <c r="P59" s="8"/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>
      <c r="A60" s="50"/>
      <c r="B60" s="50"/>
      <c r="I60" s="44"/>
      <c r="P60" s="8"/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>
      <c r="A61" s="50"/>
      <c r="B61" s="50"/>
      <c r="I61" s="44"/>
      <c r="P61" s="8"/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>
      <c r="A62" s="50"/>
      <c r="B62" s="50"/>
      <c r="I62" s="44"/>
      <c r="P62" s="8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>
      <c r="A63" s="50"/>
      <c r="B63" s="50"/>
      <c r="I63" s="44"/>
      <c r="P63" s="8"/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>
      <c r="A64" s="50"/>
      <c r="B64" s="50"/>
      <c r="I64" s="44"/>
      <c r="P64" s="8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>
      <c r="A65" s="50"/>
      <c r="B65" s="50"/>
      <c r="I65" s="44"/>
      <c r="P65" s="8"/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>
      <c r="A66" s="50"/>
      <c r="B66" s="50"/>
      <c r="I66" s="44"/>
      <c r="P66" s="8"/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>
      <c r="A67" s="50"/>
      <c r="B67" s="50"/>
      <c r="I67" s="44"/>
      <c r="P67" s="8"/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>
      <c r="A68" s="50"/>
      <c r="B68" s="50"/>
      <c r="I68" s="44"/>
      <c r="P68" s="8"/>
      <c r="Q68" s="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>
      <c r="A69" s="50"/>
      <c r="B69" s="50"/>
      <c r="I69" s="44"/>
      <c r="P69" s="8"/>
      <c r="Q69" s="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>
      <c r="A70" s="50"/>
      <c r="B70" s="50"/>
      <c r="I70" s="44"/>
      <c r="P70" s="8"/>
      <c r="Q70" s="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>
      <c r="A71" s="50"/>
      <c r="B71" s="50"/>
      <c r="I71" s="44"/>
      <c r="P71" s="8"/>
      <c r="Q71" s="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>
      <c r="A72" s="50"/>
      <c r="B72" s="50"/>
      <c r="I72" s="44"/>
      <c r="P72" s="8"/>
      <c r="Q72" s="9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>
      <c r="A73" s="50"/>
      <c r="B73" s="50"/>
      <c r="I73" s="44"/>
      <c r="P73" s="8"/>
      <c r="Q73" s="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>
      <c r="A74" s="50"/>
      <c r="B74" s="50"/>
      <c r="I74" s="44"/>
      <c r="P74" s="8"/>
      <c r="Q74" s="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>
      <c r="A75" s="50"/>
      <c r="B75" s="50"/>
      <c r="I75" s="44"/>
      <c r="P75" s="8"/>
      <c r="Q75" s="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>
      <c r="A76" s="50"/>
      <c r="B76" s="50"/>
      <c r="I76" s="44"/>
      <c r="P76" s="8"/>
      <c r="Q76" s="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>
      <c r="A77" s="50"/>
      <c r="B77" s="50"/>
      <c r="I77" s="44"/>
      <c r="P77" s="8"/>
      <c r="Q77" s="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>
      <c r="A78" s="50"/>
      <c r="B78" s="50"/>
      <c r="I78" s="44"/>
      <c r="P78" s="8"/>
      <c r="Q78" s="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>
      <c r="A79" s="50"/>
      <c r="B79" s="50"/>
      <c r="I79" s="44"/>
      <c r="P79" s="8"/>
      <c r="Q79" s="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>
      <c r="A80" s="50"/>
      <c r="B80" s="50"/>
      <c r="I80" s="44"/>
      <c r="P80" s="8"/>
      <c r="Q80" s="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>
      <c r="A81" s="50"/>
      <c r="B81" s="50"/>
      <c r="I81" s="44"/>
      <c r="P81" s="8"/>
      <c r="Q81" s="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>
      <c r="A82" s="50"/>
      <c r="B82" s="50"/>
      <c r="I82" s="44"/>
      <c r="P82" s="8"/>
      <c r="Q82" s="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>
      <c r="A83" s="50"/>
      <c r="B83" s="50"/>
      <c r="I83" s="44"/>
      <c r="P83" s="8"/>
      <c r="Q83" s="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>
      <c r="A84" s="50"/>
      <c r="B84" s="50"/>
      <c r="I84" s="44"/>
      <c r="P84" s="8"/>
      <c r="Q84" s="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>
      <c r="A85" s="50"/>
      <c r="B85" s="50"/>
      <c r="I85" s="44"/>
      <c r="P85" s="8"/>
      <c r="Q85" s="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>
      <c r="A86" s="50"/>
      <c r="B86" s="50"/>
      <c r="I86" s="44"/>
      <c r="P86" s="8"/>
      <c r="Q86" s="9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>
      <c r="A87" s="50"/>
      <c r="B87" s="50"/>
      <c r="I87" s="44"/>
      <c r="P87" s="8"/>
      <c r="Q87" s="9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>
      <c r="A88" s="50"/>
      <c r="B88" s="50"/>
      <c r="I88" s="44"/>
      <c r="P88" s="8"/>
      <c r="Q88" s="9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>
      <c r="A89" s="50"/>
      <c r="B89" s="50"/>
      <c r="I89" s="44"/>
      <c r="P89" s="8"/>
      <c r="Q89" s="9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>
      <c r="A90" s="50"/>
      <c r="B90" s="50"/>
      <c r="I90" s="44"/>
      <c r="P90" s="8"/>
      <c r="Q90" s="9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>
      <c r="A91" s="50"/>
      <c r="B91" s="50"/>
      <c r="I91" s="44"/>
      <c r="P91" s="8"/>
      <c r="Q91" s="9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>
      <c r="A92" s="50"/>
      <c r="B92" s="50"/>
      <c r="I92" s="44"/>
      <c r="P92" s="8"/>
      <c r="Q92" s="9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>
      <c r="A93" s="50"/>
      <c r="B93" s="50"/>
      <c r="I93" s="44"/>
      <c r="P93" s="8"/>
      <c r="Q93" s="9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>
      <c r="A94" s="50"/>
      <c r="B94" s="50"/>
      <c r="I94" s="44"/>
      <c r="P94" s="53"/>
      <c r="Q94" s="44"/>
    </row>
    <row r="95" spans="1:28">
      <c r="A95" s="50"/>
      <c r="B95" s="50"/>
      <c r="I95" s="44"/>
      <c r="P95" s="53"/>
      <c r="Q95" s="44"/>
    </row>
    <row r="96" spans="1:28">
      <c r="A96" s="50"/>
      <c r="B96" s="50"/>
      <c r="I96" s="44"/>
      <c r="P96" s="53"/>
      <c r="Q96" s="44"/>
    </row>
    <row r="97" spans="1:17">
      <c r="A97" s="50"/>
      <c r="B97" s="50"/>
      <c r="I97" s="44"/>
      <c r="P97" s="53"/>
      <c r="Q97" s="44"/>
    </row>
    <row r="98" spans="1:17">
      <c r="A98" s="50"/>
      <c r="B98" s="50"/>
      <c r="I98" s="44"/>
      <c r="P98" s="53"/>
      <c r="Q98" s="44"/>
    </row>
    <row r="99" spans="1:17">
      <c r="A99" s="50"/>
      <c r="B99" s="50"/>
      <c r="I99" s="44"/>
      <c r="P99" s="53"/>
      <c r="Q99" s="44"/>
    </row>
    <row r="100" spans="1:17">
      <c r="A100" s="50"/>
      <c r="B100" s="50"/>
      <c r="I100" s="44"/>
      <c r="P100" s="53"/>
      <c r="Q100" s="44"/>
    </row>
    <row r="101" spans="1:17">
      <c r="A101" s="50"/>
      <c r="B101" s="50"/>
      <c r="I101" s="44"/>
      <c r="P101" s="53"/>
      <c r="Q101" s="44"/>
    </row>
    <row r="102" spans="1:17">
      <c r="A102" s="50"/>
      <c r="B102" s="50"/>
      <c r="I102" s="44"/>
      <c r="P102" s="53"/>
      <c r="Q102" s="44"/>
    </row>
    <row r="103" spans="1:17">
      <c r="A103" s="50"/>
      <c r="B103" s="50"/>
      <c r="I103" s="44"/>
      <c r="P103" s="53"/>
      <c r="Q103" s="44"/>
    </row>
    <row r="104" spans="1:17">
      <c r="A104" s="50"/>
      <c r="B104" s="50"/>
      <c r="I104" s="44"/>
      <c r="P104" s="53"/>
      <c r="Q104" s="44"/>
    </row>
  </sheetData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H104"/>
  <sheetViews>
    <sheetView showZeros="0" topLeftCell="A6" workbookViewId="0">
      <selection activeCell="A2" sqref="A2:L5"/>
    </sheetView>
  </sheetViews>
  <sheetFormatPr defaultColWidth="9.15234375" defaultRowHeight="17.600000000000001"/>
  <cols>
    <col min="1" max="1" width="29.23046875" style="49" customWidth="1"/>
    <col min="2" max="2" width="8.4609375" style="54" customWidth="1"/>
    <col min="3" max="3" width="6.84375" style="50" customWidth="1"/>
    <col min="4" max="4" width="16.69140625" style="50" customWidth="1"/>
    <col min="5" max="5" width="8.23046875" style="50" customWidth="1"/>
    <col min="6" max="6" width="9.53515625" style="54" customWidth="1"/>
    <col min="7" max="7" width="10.15234375" style="52" customWidth="1"/>
    <col min="8" max="8" width="11.84375" style="52" customWidth="1"/>
    <col min="9" max="9" width="14.4609375" style="50" customWidth="1"/>
    <col min="10" max="10" width="6.4609375" style="44" customWidth="1"/>
    <col min="11" max="11" width="5.69140625" style="44" customWidth="1"/>
    <col min="12" max="12" width="10.4609375" style="44" customWidth="1"/>
    <col min="13" max="15" width="10.4609375" style="44" hidden="1" customWidth="1"/>
    <col min="16" max="16" width="7.4609375" style="44" hidden="1" customWidth="1"/>
    <col min="17" max="17" width="9.23046875" style="53" hidden="1" customWidth="1"/>
    <col min="18" max="34" width="9.15234375" style="44" hidden="1" customWidth="1"/>
    <col min="35" max="35" width="0" style="44" hidden="1" customWidth="1"/>
    <col min="36" max="16384" width="9.15234375" style="44"/>
  </cols>
  <sheetData>
    <row r="1" spans="1:34" s="6" customFormat="1" ht="33.65" customHeight="1">
      <c r="A1" s="262" t="s">
        <v>82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4"/>
      <c r="N1" s="4"/>
      <c r="O1" s="4"/>
      <c r="P1" s="5"/>
      <c r="Q1" s="5"/>
      <c r="R1" s="5"/>
      <c r="S1" s="5"/>
      <c r="T1" s="5"/>
      <c r="U1" s="5"/>
    </row>
    <row r="2" spans="1:34" s="8" customFormat="1" ht="36" customHeight="1" thickBot="1">
      <c r="A2" s="263" t="s">
        <v>186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7"/>
      <c r="N2" s="7"/>
      <c r="O2" s="7"/>
      <c r="Q2" s="9"/>
    </row>
    <row r="3" spans="1:34" s="8" customFormat="1" ht="18.649999999999999" customHeight="1">
      <c r="A3" s="264" t="s">
        <v>293</v>
      </c>
      <c r="B3" s="264"/>
      <c r="C3" s="264"/>
      <c r="D3" s="264"/>
      <c r="E3" s="264"/>
      <c r="F3" s="264"/>
      <c r="G3" s="264"/>
      <c r="H3" s="264"/>
      <c r="I3" s="264"/>
      <c r="J3" s="10"/>
      <c r="K3" s="265" t="s">
        <v>85</v>
      </c>
      <c r="L3" s="266"/>
      <c r="M3" s="11"/>
      <c r="N3" s="11"/>
      <c r="O3" s="11"/>
      <c r="Q3" s="9"/>
    </row>
    <row r="4" spans="1:34" s="8" customFormat="1" ht="21.65" customHeight="1" thickBot="1">
      <c r="A4" s="264"/>
      <c r="B4" s="264"/>
      <c r="C4" s="264"/>
      <c r="D4" s="264"/>
      <c r="E4" s="264"/>
      <c r="F4" s="264"/>
      <c r="G4" s="264"/>
      <c r="H4" s="264"/>
      <c r="I4" s="264"/>
      <c r="J4" s="12"/>
      <c r="K4" s="267">
        <v>7000000</v>
      </c>
      <c r="L4" s="268"/>
      <c r="M4" s="13"/>
      <c r="N4" s="13"/>
      <c r="O4" s="13"/>
      <c r="Q4" s="9"/>
    </row>
    <row r="5" spans="1:34" s="8" customFormat="1" ht="27" customHeight="1">
      <c r="A5" s="161" t="s">
        <v>86</v>
      </c>
      <c r="B5" s="15" t="s">
        <v>49</v>
      </c>
      <c r="C5" s="16" t="s">
        <v>87</v>
      </c>
      <c r="D5" s="17" t="s">
        <v>88</v>
      </c>
      <c r="E5" s="18" t="s">
        <v>89</v>
      </c>
      <c r="F5" s="172" t="s">
        <v>90</v>
      </c>
      <c r="G5" s="20" t="s">
        <v>91</v>
      </c>
      <c r="H5" s="20" t="s">
        <v>92</v>
      </c>
      <c r="I5" s="21" t="s">
        <v>93</v>
      </c>
      <c r="J5" s="22"/>
      <c r="K5" s="260" t="s">
        <v>94</v>
      </c>
      <c r="L5" s="261"/>
      <c r="M5" s="23"/>
      <c r="N5" s="23"/>
      <c r="O5" s="23"/>
      <c r="Q5" s="9">
        <v>2</v>
      </c>
      <c r="R5" s="8">
        <v>3</v>
      </c>
      <c r="S5" s="8">
        <v>4</v>
      </c>
      <c r="T5" s="8">
        <v>5</v>
      </c>
      <c r="U5" s="8">
        <v>6</v>
      </c>
      <c r="V5" s="8">
        <v>7</v>
      </c>
      <c r="W5" s="8">
        <v>8</v>
      </c>
      <c r="X5" s="8">
        <v>9</v>
      </c>
      <c r="Y5" s="8" t="s">
        <v>95</v>
      </c>
      <c r="AA5" s="9">
        <v>2</v>
      </c>
      <c r="AB5" s="8">
        <v>3</v>
      </c>
      <c r="AC5" s="8">
        <v>4</v>
      </c>
      <c r="AD5" s="8">
        <v>5</v>
      </c>
      <c r="AE5" s="8">
        <v>6</v>
      </c>
      <c r="AF5" s="8">
        <v>7</v>
      </c>
      <c r="AG5" s="8">
        <v>8</v>
      </c>
      <c r="AH5" s="8">
        <v>9</v>
      </c>
    </row>
    <row r="6" spans="1:34" s="34" customFormat="1" ht="18" customHeight="1">
      <c r="A6" s="24" t="s">
        <v>44</v>
      </c>
      <c r="B6" s="25">
        <v>36</v>
      </c>
      <c r="C6" s="25" t="s">
        <v>201</v>
      </c>
      <c r="D6" s="26">
        <v>0</v>
      </c>
      <c r="E6" s="25">
        <v>1</v>
      </c>
      <c r="F6" s="171">
        <f>N6</f>
        <v>12</v>
      </c>
      <c r="G6" s="28">
        <f>IF(D6&gt;0,L$12,0)</f>
        <v>0</v>
      </c>
      <c r="H6" s="28">
        <f>IF(E6="",0,IFERROR(O6,0))</f>
        <v>1400000</v>
      </c>
      <c r="I6" s="29">
        <f>G6+H6</f>
        <v>1400000</v>
      </c>
      <c r="J6" s="30"/>
      <c r="K6" s="31">
        <v>0.2</v>
      </c>
      <c r="L6" s="32">
        <f t="shared" ref="L6:L29" si="0">$K$4*K6</f>
        <v>1400000</v>
      </c>
      <c r="M6" s="33">
        <v>12</v>
      </c>
      <c r="N6" s="33">
        <f t="shared" ref="N6:N7" si="1">IF(E6=0,0,IF(E6=E5,VLOOKUP(E6,Z:AH,VLOOKUP(E6,P:Y,10,0),0),IF(P6=E6,VLOOKUP(E6,Z:AH,VLOOKUP(E6,P:Y,10,0),0),M6)))</f>
        <v>12</v>
      </c>
      <c r="O6" s="33">
        <f t="shared" ref="O6:O25" si="2">IF(E6=0,0,IF(E6=E5,VLOOKUP(E6,P:X,VLOOKUP(E6,P:Y,10,0),0),IF(P6=E6,VLOOKUP(E6,P:X,VLOOKUP(E6,P:Y,10,0),0),L6)))</f>
        <v>1400000</v>
      </c>
      <c r="P6" s="8" t="s">
        <v>96</v>
      </c>
      <c r="Q6" s="9"/>
      <c r="R6" s="8"/>
      <c r="S6" s="8"/>
      <c r="T6" s="8"/>
      <c r="U6" s="8"/>
      <c r="V6" s="8"/>
      <c r="W6" s="8"/>
      <c r="X6" s="8"/>
      <c r="Y6" s="33">
        <f t="shared" ref="Y6:Y29" si="3">COUNTIF(E6:E29,P6)</f>
        <v>0</v>
      </c>
      <c r="Z6" s="33" t="str">
        <f>+P6</f>
        <v>T1</v>
      </c>
      <c r="AA6" s="9"/>
      <c r="AB6" s="8"/>
      <c r="AC6" s="8"/>
      <c r="AD6" s="8"/>
      <c r="AE6" s="8"/>
      <c r="AF6" s="8"/>
      <c r="AG6" s="8"/>
      <c r="AH6" s="8"/>
    </row>
    <row r="7" spans="1:34" s="34" customFormat="1" ht="18" customHeight="1">
      <c r="A7" s="24" t="s">
        <v>34</v>
      </c>
      <c r="B7" s="25">
        <v>36</v>
      </c>
      <c r="C7" s="25" t="s">
        <v>201</v>
      </c>
      <c r="D7" s="25">
        <v>0</v>
      </c>
      <c r="E7" s="25">
        <v>2</v>
      </c>
      <c r="F7" s="171">
        <f t="shared" ref="F7:F23" si="4">N7</f>
        <v>10</v>
      </c>
      <c r="G7" s="28">
        <f t="shared" ref="G7:G29" si="5">IF(D7&gt;0,L$12,0)</f>
        <v>0</v>
      </c>
      <c r="H7" s="28">
        <f>IF(E7="",0,IFERROR(O7,0))</f>
        <v>1120000</v>
      </c>
      <c r="I7" s="29">
        <f t="shared" ref="I7:I29" si="6">G7+H7</f>
        <v>1120000</v>
      </c>
      <c r="J7" s="30"/>
      <c r="K7" s="31">
        <v>0.16</v>
      </c>
      <c r="L7" s="32">
        <f t="shared" si="0"/>
        <v>1120000</v>
      </c>
      <c r="M7" s="33">
        <v>10</v>
      </c>
      <c r="N7" s="33">
        <f t="shared" si="1"/>
        <v>10</v>
      </c>
      <c r="O7" s="33">
        <f t="shared" si="2"/>
        <v>1120000</v>
      </c>
      <c r="P7" s="8" t="s">
        <v>97</v>
      </c>
      <c r="Q7" s="9">
        <f>SUM($L7:$L8)/Q$5</f>
        <v>1015000</v>
      </c>
      <c r="R7" s="9">
        <f>SUM($L7:$L9)/R$5</f>
        <v>910000</v>
      </c>
      <c r="S7" s="9">
        <f>SUM($L7:$L10)/S$5</f>
        <v>822500</v>
      </c>
      <c r="T7" s="9">
        <f>SUM($L7:$L11)/T$5</f>
        <v>756000</v>
      </c>
      <c r="U7" s="9">
        <f>SUM($L7:$L12)/U$5</f>
        <v>700000</v>
      </c>
      <c r="V7" s="9">
        <f>SUM($L7:$L13)/V$5</f>
        <v>650000</v>
      </c>
      <c r="W7" s="9">
        <f>SUM($L7:$L14)/W$5</f>
        <v>595000</v>
      </c>
      <c r="X7" s="9">
        <f>SUM($L7:$L15)/X$5</f>
        <v>544444.4444444445</v>
      </c>
      <c r="Y7" s="33">
        <f t="shared" si="3"/>
        <v>0</v>
      </c>
      <c r="Z7" s="33" t="str">
        <f t="shared" ref="Z7:Z29" si="7">+P7</f>
        <v>T2</v>
      </c>
      <c r="AA7" s="35">
        <f>SUM($M7:$M8)/AA$5</f>
        <v>9</v>
      </c>
      <c r="AB7" s="35">
        <f>SUM($M7:$M9)/AB$5</f>
        <v>8.3333333333333339</v>
      </c>
      <c r="AC7" s="35">
        <f>SUM($M7:$M10)/AC$5</f>
        <v>7.75</v>
      </c>
      <c r="AD7" s="35">
        <f>SUM($M7:$M11)/AD$5</f>
        <v>7.2</v>
      </c>
      <c r="AE7" s="35">
        <f>SUM($M7:$M12)/AE$5</f>
        <v>6.666666666666667</v>
      </c>
      <c r="AF7" s="35">
        <f>SUM($M7:$M13)/AF$5</f>
        <v>6.1428571428571432</v>
      </c>
      <c r="AG7" s="35">
        <f>SUM($M7:$M14)/AG$5</f>
        <v>5.625</v>
      </c>
      <c r="AH7" s="35">
        <f>SUM($M7:$M15)/AH$5</f>
        <v>5.1111111111111107</v>
      </c>
    </row>
    <row r="8" spans="1:34" s="34" customFormat="1" ht="18" customHeight="1">
      <c r="A8" s="24" t="s">
        <v>0</v>
      </c>
      <c r="B8" s="25">
        <v>35</v>
      </c>
      <c r="C8" s="25" t="s">
        <v>201</v>
      </c>
      <c r="D8" s="25">
        <v>0</v>
      </c>
      <c r="E8" s="25">
        <v>3</v>
      </c>
      <c r="F8" s="171">
        <f t="shared" si="4"/>
        <v>8</v>
      </c>
      <c r="G8" s="28">
        <f t="shared" si="5"/>
        <v>0</v>
      </c>
      <c r="H8" s="28">
        <f t="shared" ref="H8:H29" si="8">IF(E8="",0,IFERROR(O8,0))</f>
        <v>910000</v>
      </c>
      <c r="I8" s="29">
        <f t="shared" si="6"/>
        <v>910000</v>
      </c>
      <c r="J8" s="30"/>
      <c r="K8" s="31">
        <v>0.13</v>
      </c>
      <c r="L8" s="32">
        <f t="shared" si="0"/>
        <v>910000</v>
      </c>
      <c r="M8" s="33">
        <v>8</v>
      </c>
      <c r="N8" s="33">
        <f>IF(E8=0,0,IF(E8=E7,VLOOKUP(E8,Z:AH,VLOOKUP(E8,P:Y,10,0),0),IF(P8=E8,VLOOKUP(E8,Z:AH,VLOOKUP(E8,P:Y,10,0),0),M8)))</f>
        <v>8</v>
      </c>
      <c r="O8" s="33">
        <f t="shared" si="2"/>
        <v>910000</v>
      </c>
      <c r="P8" s="8" t="s">
        <v>98</v>
      </c>
      <c r="Q8" s="9">
        <f t="shared" ref="Q8:Q29" si="9">SUM($L8:$L9)/Q$5</f>
        <v>805000</v>
      </c>
      <c r="R8" s="9">
        <f t="shared" ref="R8:R29" si="10">SUM($L8:$L10)/R$5</f>
        <v>723333.33333333337</v>
      </c>
      <c r="S8" s="9">
        <f t="shared" ref="S8:S29" si="11">SUM($L8:$L11)/S$5</f>
        <v>665000</v>
      </c>
      <c r="T8" s="9">
        <f t="shared" ref="T8:T29" si="12">SUM($L8:$L12)/T$5</f>
        <v>616000</v>
      </c>
      <c r="U8" s="9">
        <f t="shared" ref="U8:U29" si="13">SUM($L8:$L13)/U$5</f>
        <v>571666.66666666663</v>
      </c>
      <c r="V8" s="9">
        <f t="shared" ref="V8:V29" si="14">SUM($L8:$L14)/V$5</f>
        <v>520000</v>
      </c>
      <c r="W8" s="9">
        <f t="shared" ref="W8:W29" si="15">SUM($L8:$L15)/W$5</f>
        <v>472500</v>
      </c>
      <c r="X8" s="9">
        <f t="shared" ref="X8:X29" si="16">SUM($L8:$L16)/X$5</f>
        <v>427777.77777777775</v>
      </c>
      <c r="Y8" s="33">
        <f t="shared" si="3"/>
        <v>0</v>
      </c>
      <c r="Z8" s="33" t="str">
        <f t="shared" si="7"/>
        <v>T3</v>
      </c>
      <c r="AA8" s="35">
        <f t="shared" ref="AA8:AA29" si="17">SUM($M8:$M9)/AA$5</f>
        <v>7.5</v>
      </c>
      <c r="AB8" s="35">
        <f t="shared" ref="AB8:AB29" si="18">SUM($M8:$M10)/AB$5</f>
        <v>7</v>
      </c>
      <c r="AC8" s="35">
        <f t="shared" ref="AC8:AC29" si="19">SUM($M8:$M11)/AC$5</f>
        <v>6.5</v>
      </c>
      <c r="AD8" s="35">
        <f t="shared" ref="AD8:AD29" si="20">SUM($M8:$M12)/AD$5</f>
        <v>6</v>
      </c>
      <c r="AE8" s="35">
        <f t="shared" ref="AE8:AE29" si="21">SUM($M8:$M13)/AE$5</f>
        <v>5.5</v>
      </c>
      <c r="AF8" s="35">
        <f t="shared" ref="AF8:AF29" si="22">SUM($M8:$M14)/AF$5</f>
        <v>5</v>
      </c>
      <c r="AG8" s="35">
        <f t="shared" ref="AG8:AG29" si="23">SUM($M8:$M15)/AG$5</f>
        <v>4.5</v>
      </c>
      <c r="AH8" s="35">
        <f t="shared" ref="AH8:AH29" si="24">SUM($M8:$M16)/AH$5</f>
        <v>4</v>
      </c>
    </row>
    <row r="9" spans="1:34" s="34" customFormat="1" ht="18" customHeight="1">
      <c r="A9" s="24" t="s">
        <v>32</v>
      </c>
      <c r="B9" s="25">
        <v>33</v>
      </c>
      <c r="C9" s="25" t="s">
        <v>201</v>
      </c>
      <c r="D9" s="25">
        <v>0</v>
      </c>
      <c r="E9" s="25">
        <v>4</v>
      </c>
      <c r="F9" s="171">
        <f t="shared" si="4"/>
        <v>7</v>
      </c>
      <c r="G9" s="28">
        <f t="shared" si="5"/>
        <v>0</v>
      </c>
      <c r="H9" s="28">
        <f t="shared" si="8"/>
        <v>700000</v>
      </c>
      <c r="I9" s="29">
        <f t="shared" si="6"/>
        <v>700000</v>
      </c>
      <c r="J9" s="30"/>
      <c r="K9" s="31">
        <v>0.1</v>
      </c>
      <c r="L9" s="32">
        <f t="shared" si="0"/>
        <v>700000</v>
      </c>
      <c r="M9" s="33">
        <v>7</v>
      </c>
      <c r="N9" s="33">
        <f t="shared" ref="N9:N29" si="25">IF(E9=0,0,IF(E9=E8,VLOOKUP(E9,Z:AH,VLOOKUP(E9,P:Y,10,0),0),IF(P9=E9,VLOOKUP(E9,Z:AH,VLOOKUP(E9,P:Y,10,0),0),M9)))</f>
        <v>7</v>
      </c>
      <c r="O9" s="33">
        <f t="shared" si="2"/>
        <v>700000</v>
      </c>
      <c r="P9" s="8" t="s">
        <v>99</v>
      </c>
      <c r="Q9" s="9">
        <f t="shared" si="9"/>
        <v>630000</v>
      </c>
      <c r="R9" s="9">
        <f t="shared" si="10"/>
        <v>583333.33333333337</v>
      </c>
      <c r="S9" s="9">
        <f t="shared" si="11"/>
        <v>542500</v>
      </c>
      <c r="T9" s="9">
        <f t="shared" si="12"/>
        <v>504000</v>
      </c>
      <c r="U9" s="9">
        <f t="shared" si="13"/>
        <v>455000</v>
      </c>
      <c r="V9" s="9">
        <f t="shared" si="14"/>
        <v>410000</v>
      </c>
      <c r="W9" s="9">
        <f t="shared" si="15"/>
        <v>367500</v>
      </c>
      <c r="X9" s="9">
        <f t="shared" si="16"/>
        <v>334444.44444444444</v>
      </c>
      <c r="Y9" s="33">
        <f t="shared" si="3"/>
        <v>0</v>
      </c>
      <c r="Z9" s="33" t="str">
        <f t="shared" si="7"/>
        <v>T4</v>
      </c>
      <c r="AA9" s="35">
        <f t="shared" si="17"/>
        <v>6.5</v>
      </c>
      <c r="AB9" s="35">
        <f t="shared" si="18"/>
        <v>6</v>
      </c>
      <c r="AC9" s="35">
        <f t="shared" si="19"/>
        <v>5.5</v>
      </c>
      <c r="AD9" s="35">
        <f t="shared" si="20"/>
        <v>5</v>
      </c>
      <c r="AE9" s="35">
        <f t="shared" si="21"/>
        <v>4.5</v>
      </c>
      <c r="AF9" s="35">
        <f t="shared" si="22"/>
        <v>4</v>
      </c>
      <c r="AG9" s="35">
        <f t="shared" si="23"/>
        <v>3.5</v>
      </c>
      <c r="AH9" s="35">
        <f t="shared" si="24"/>
        <v>3.1111111111111112</v>
      </c>
    </row>
    <row r="10" spans="1:34" s="34" customFormat="1" ht="18" customHeight="1">
      <c r="A10" s="24" t="s">
        <v>22</v>
      </c>
      <c r="B10" s="25">
        <v>32</v>
      </c>
      <c r="C10" s="25" t="s">
        <v>201</v>
      </c>
      <c r="D10" s="175">
        <v>0</v>
      </c>
      <c r="E10" s="25">
        <v>5</v>
      </c>
      <c r="F10" s="171">
        <f t="shared" si="4"/>
        <v>6</v>
      </c>
      <c r="G10" s="28">
        <f t="shared" si="5"/>
        <v>0</v>
      </c>
      <c r="H10" s="28">
        <f t="shared" si="8"/>
        <v>560000</v>
      </c>
      <c r="I10" s="29">
        <f t="shared" si="6"/>
        <v>560000</v>
      </c>
      <c r="J10" s="30"/>
      <c r="K10" s="31">
        <v>0.08</v>
      </c>
      <c r="L10" s="32">
        <f t="shared" si="0"/>
        <v>560000</v>
      </c>
      <c r="M10" s="33">
        <v>6</v>
      </c>
      <c r="N10" s="33">
        <f t="shared" si="25"/>
        <v>6</v>
      </c>
      <c r="O10" s="33">
        <f t="shared" si="2"/>
        <v>560000</v>
      </c>
      <c r="P10" s="8" t="s">
        <v>100</v>
      </c>
      <c r="Q10" s="9">
        <f t="shared" si="9"/>
        <v>525000</v>
      </c>
      <c r="R10" s="9">
        <f t="shared" si="10"/>
        <v>490000</v>
      </c>
      <c r="S10" s="9">
        <f t="shared" si="11"/>
        <v>455000</v>
      </c>
      <c r="T10" s="9">
        <f t="shared" si="12"/>
        <v>406000</v>
      </c>
      <c r="U10" s="9">
        <f t="shared" si="13"/>
        <v>361666.66666666669</v>
      </c>
      <c r="V10" s="9">
        <f t="shared" si="14"/>
        <v>320000</v>
      </c>
      <c r="W10" s="9">
        <f t="shared" si="15"/>
        <v>288750</v>
      </c>
      <c r="X10" s="9">
        <f t="shared" si="16"/>
        <v>264444.44444444444</v>
      </c>
      <c r="Y10" s="33">
        <f t="shared" si="3"/>
        <v>0</v>
      </c>
      <c r="Z10" s="33" t="str">
        <f t="shared" si="7"/>
        <v>T5</v>
      </c>
      <c r="AA10" s="35">
        <f t="shared" si="17"/>
        <v>5.5</v>
      </c>
      <c r="AB10" s="35">
        <f t="shared" si="18"/>
        <v>5</v>
      </c>
      <c r="AC10" s="35">
        <f t="shared" si="19"/>
        <v>4.5</v>
      </c>
      <c r="AD10" s="35">
        <f t="shared" si="20"/>
        <v>4</v>
      </c>
      <c r="AE10" s="35">
        <f t="shared" si="21"/>
        <v>3.5</v>
      </c>
      <c r="AF10" s="35">
        <f t="shared" si="22"/>
        <v>3</v>
      </c>
      <c r="AG10" s="35">
        <f t="shared" si="23"/>
        <v>2.625</v>
      </c>
      <c r="AH10" s="35">
        <f t="shared" si="24"/>
        <v>2.3333333333333335</v>
      </c>
    </row>
    <row r="11" spans="1:34" s="34" customFormat="1" ht="18" customHeight="1">
      <c r="A11" s="24" t="s">
        <v>14</v>
      </c>
      <c r="B11" s="25">
        <v>30</v>
      </c>
      <c r="C11" s="25" t="s">
        <v>201</v>
      </c>
      <c r="D11" s="25">
        <v>0</v>
      </c>
      <c r="E11" s="25">
        <v>6</v>
      </c>
      <c r="F11" s="171">
        <f t="shared" si="4"/>
        <v>5</v>
      </c>
      <c r="G11" s="28">
        <f t="shared" si="5"/>
        <v>0</v>
      </c>
      <c r="H11" s="28">
        <f t="shared" si="8"/>
        <v>490000.00000000006</v>
      </c>
      <c r="I11" s="29">
        <f t="shared" si="6"/>
        <v>490000.00000000006</v>
      </c>
      <c r="J11" s="30"/>
      <c r="K11" s="31">
        <v>7.0000000000000007E-2</v>
      </c>
      <c r="L11" s="32">
        <f t="shared" si="0"/>
        <v>490000.00000000006</v>
      </c>
      <c r="M11" s="33">
        <v>5</v>
      </c>
      <c r="N11" s="33">
        <f t="shared" si="25"/>
        <v>5</v>
      </c>
      <c r="O11" s="33">
        <f t="shared" si="2"/>
        <v>490000.00000000006</v>
      </c>
      <c r="P11" s="8" t="s">
        <v>101</v>
      </c>
      <c r="Q11" s="9">
        <f t="shared" si="9"/>
        <v>455000</v>
      </c>
      <c r="R11" s="9">
        <f t="shared" si="10"/>
        <v>420000</v>
      </c>
      <c r="S11" s="9">
        <f t="shared" si="11"/>
        <v>367500</v>
      </c>
      <c r="T11" s="9">
        <f t="shared" si="12"/>
        <v>322000</v>
      </c>
      <c r="U11" s="9">
        <f t="shared" si="13"/>
        <v>280000</v>
      </c>
      <c r="V11" s="9">
        <f t="shared" si="14"/>
        <v>250000</v>
      </c>
      <c r="W11" s="9">
        <f t="shared" si="15"/>
        <v>227500</v>
      </c>
      <c r="X11" s="9">
        <f t="shared" si="16"/>
        <v>210000</v>
      </c>
      <c r="Y11" s="33">
        <f t="shared" si="3"/>
        <v>0</v>
      </c>
      <c r="Z11" s="33" t="str">
        <f t="shared" si="7"/>
        <v>T6</v>
      </c>
      <c r="AA11" s="35">
        <f t="shared" si="17"/>
        <v>4.5</v>
      </c>
      <c r="AB11" s="35">
        <f t="shared" si="18"/>
        <v>4</v>
      </c>
      <c r="AC11" s="35">
        <f t="shared" si="19"/>
        <v>3.5</v>
      </c>
      <c r="AD11" s="35">
        <f t="shared" si="20"/>
        <v>3</v>
      </c>
      <c r="AE11" s="35">
        <f t="shared" si="21"/>
        <v>2.5</v>
      </c>
      <c r="AF11" s="35">
        <f t="shared" si="22"/>
        <v>2.1428571428571428</v>
      </c>
      <c r="AG11" s="35">
        <f t="shared" si="23"/>
        <v>1.875</v>
      </c>
      <c r="AH11" s="35">
        <f t="shared" si="24"/>
        <v>1.6666666666666667</v>
      </c>
    </row>
    <row r="12" spans="1:34" s="34" customFormat="1" ht="18" customHeight="1">
      <c r="A12" s="24" t="s">
        <v>2</v>
      </c>
      <c r="B12" s="25">
        <v>30</v>
      </c>
      <c r="C12" s="25" t="s">
        <v>201</v>
      </c>
      <c r="D12" s="25">
        <v>0</v>
      </c>
      <c r="E12" s="25">
        <v>7</v>
      </c>
      <c r="F12" s="171">
        <f t="shared" si="4"/>
        <v>4</v>
      </c>
      <c r="G12" s="28">
        <f t="shared" si="5"/>
        <v>0</v>
      </c>
      <c r="H12" s="28">
        <f t="shared" si="8"/>
        <v>420000</v>
      </c>
      <c r="I12" s="29">
        <f t="shared" si="6"/>
        <v>420000</v>
      </c>
      <c r="J12" s="30"/>
      <c r="K12" s="31">
        <v>0.06</v>
      </c>
      <c r="L12" s="32">
        <f t="shared" si="0"/>
        <v>420000</v>
      </c>
      <c r="M12" s="33">
        <v>4</v>
      </c>
      <c r="N12" s="33">
        <f t="shared" si="25"/>
        <v>4</v>
      </c>
      <c r="O12" s="33">
        <f t="shared" si="2"/>
        <v>420000</v>
      </c>
      <c r="P12" s="8" t="s">
        <v>102</v>
      </c>
      <c r="Q12" s="9">
        <f t="shared" si="9"/>
        <v>385000</v>
      </c>
      <c r="R12" s="9">
        <f t="shared" si="10"/>
        <v>326666.66666666669</v>
      </c>
      <c r="S12" s="9">
        <f t="shared" si="11"/>
        <v>280000</v>
      </c>
      <c r="T12" s="9">
        <f t="shared" si="12"/>
        <v>238000</v>
      </c>
      <c r="U12" s="9">
        <f t="shared" si="13"/>
        <v>210000</v>
      </c>
      <c r="V12" s="9">
        <f t="shared" si="14"/>
        <v>190000</v>
      </c>
      <c r="W12" s="9">
        <f t="shared" si="15"/>
        <v>175000</v>
      </c>
      <c r="X12" s="9">
        <f t="shared" si="16"/>
        <v>163333.33333333334</v>
      </c>
      <c r="Y12" s="33">
        <f t="shared" si="3"/>
        <v>0</v>
      </c>
      <c r="Z12" s="33" t="str">
        <f t="shared" si="7"/>
        <v>T7</v>
      </c>
      <c r="AA12" s="35">
        <f t="shared" si="17"/>
        <v>3.5</v>
      </c>
      <c r="AB12" s="35">
        <f t="shared" si="18"/>
        <v>3</v>
      </c>
      <c r="AC12" s="35">
        <f t="shared" si="19"/>
        <v>2.5</v>
      </c>
      <c r="AD12" s="35">
        <f t="shared" si="20"/>
        <v>2</v>
      </c>
      <c r="AE12" s="35">
        <f t="shared" si="21"/>
        <v>1.6666666666666667</v>
      </c>
      <c r="AF12" s="35">
        <f t="shared" si="22"/>
        <v>1.4285714285714286</v>
      </c>
      <c r="AG12" s="35">
        <f t="shared" si="23"/>
        <v>1.25</v>
      </c>
      <c r="AH12" s="35">
        <f t="shared" si="24"/>
        <v>1.1111111111111112</v>
      </c>
    </row>
    <row r="13" spans="1:34" s="34" customFormat="1" ht="18" customHeight="1">
      <c r="A13" s="24" t="s">
        <v>4</v>
      </c>
      <c r="B13" s="25">
        <v>29</v>
      </c>
      <c r="C13" s="25" t="s">
        <v>201</v>
      </c>
      <c r="D13" s="25">
        <v>0</v>
      </c>
      <c r="E13" s="25">
        <v>8</v>
      </c>
      <c r="F13" s="171">
        <f t="shared" si="4"/>
        <v>3</v>
      </c>
      <c r="G13" s="28">
        <f t="shared" si="5"/>
        <v>0</v>
      </c>
      <c r="H13" s="28">
        <f t="shared" si="8"/>
        <v>350000</v>
      </c>
      <c r="I13" s="29">
        <f t="shared" si="6"/>
        <v>350000</v>
      </c>
      <c r="J13" s="30"/>
      <c r="K13" s="31">
        <v>0.05</v>
      </c>
      <c r="L13" s="32">
        <f t="shared" si="0"/>
        <v>350000</v>
      </c>
      <c r="M13" s="33">
        <v>3</v>
      </c>
      <c r="N13" s="33">
        <f t="shared" si="25"/>
        <v>3</v>
      </c>
      <c r="O13" s="33">
        <f t="shared" si="2"/>
        <v>350000</v>
      </c>
      <c r="P13" s="8" t="s">
        <v>103</v>
      </c>
      <c r="Q13" s="9">
        <f t="shared" si="9"/>
        <v>280000</v>
      </c>
      <c r="R13" s="9">
        <f t="shared" si="10"/>
        <v>233333.33333333334</v>
      </c>
      <c r="S13" s="9">
        <f t="shared" si="11"/>
        <v>192500</v>
      </c>
      <c r="T13" s="9">
        <f t="shared" si="12"/>
        <v>168000</v>
      </c>
      <c r="U13" s="9">
        <f t="shared" si="13"/>
        <v>151666.66666666666</v>
      </c>
      <c r="V13" s="9">
        <f t="shared" si="14"/>
        <v>140000</v>
      </c>
      <c r="W13" s="9">
        <f t="shared" si="15"/>
        <v>131250</v>
      </c>
      <c r="X13" s="9">
        <f t="shared" si="16"/>
        <v>124444.44444444444</v>
      </c>
      <c r="Y13" s="33">
        <f t="shared" si="3"/>
        <v>0</v>
      </c>
      <c r="Z13" s="33" t="str">
        <f t="shared" si="7"/>
        <v>T8</v>
      </c>
      <c r="AA13" s="35">
        <f t="shared" si="17"/>
        <v>2.5</v>
      </c>
      <c r="AB13" s="35">
        <f t="shared" si="18"/>
        <v>2</v>
      </c>
      <c r="AC13" s="35">
        <f t="shared" si="19"/>
        <v>1.5</v>
      </c>
      <c r="AD13" s="35">
        <f t="shared" si="20"/>
        <v>1.2</v>
      </c>
      <c r="AE13" s="35">
        <f t="shared" si="21"/>
        <v>1</v>
      </c>
      <c r="AF13" s="35">
        <f t="shared" si="22"/>
        <v>0.8571428571428571</v>
      </c>
      <c r="AG13" s="35">
        <f t="shared" si="23"/>
        <v>0.75</v>
      </c>
      <c r="AH13" s="35">
        <f t="shared" si="24"/>
        <v>0.66666666666666663</v>
      </c>
    </row>
    <row r="14" spans="1:34" s="34" customFormat="1" ht="18" customHeight="1">
      <c r="A14" s="24" t="s">
        <v>38</v>
      </c>
      <c r="B14" s="25">
        <v>28</v>
      </c>
      <c r="C14" s="25" t="s">
        <v>201</v>
      </c>
      <c r="D14" s="25">
        <v>0</v>
      </c>
      <c r="E14" s="25">
        <v>9</v>
      </c>
      <c r="F14" s="171">
        <f t="shared" si="4"/>
        <v>2</v>
      </c>
      <c r="G14" s="28">
        <f t="shared" si="5"/>
        <v>0</v>
      </c>
      <c r="H14" s="28">
        <f t="shared" si="8"/>
        <v>210000</v>
      </c>
      <c r="I14" s="29">
        <f t="shared" si="6"/>
        <v>210000</v>
      </c>
      <c r="J14" s="30"/>
      <c r="K14" s="31">
        <v>0.03</v>
      </c>
      <c r="L14" s="32">
        <f t="shared" si="0"/>
        <v>210000</v>
      </c>
      <c r="M14" s="33">
        <v>2</v>
      </c>
      <c r="N14" s="33">
        <f t="shared" si="25"/>
        <v>2</v>
      </c>
      <c r="O14" s="33">
        <f t="shared" si="2"/>
        <v>210000</v>
      </c>
      <c r="P14" s="8" t="s">
        <v>104</v>
      </c>
      <c r="Q14" s="9">
        <f t="shared" si="9"/>
        <v>175000</v>
      </c>
      <c r="R14" s="9">
        <f t="shared" si="10"/>
        <v>140000</v>
      </c>
      <c r="S14" s="9">
        <f t="shared" si="11"/>
        <v>122500</v>
      </c>
      <c r="T14" s="9">
        <f t="shared" si="12"/>
        <v>112000</v>
      </c>
      <c r="U14" s="9">
        <f t="shared" si="13"/>
        <v>105000</v>
      </c>
      <c r="V14" s="9">
        <f t="shared" si="14"/>
        <v>100000</v>
      </c>
      <c r="W14" s="9">
        <f t="shared" si="15"/>
        <v>96250</v>
      </c>
      <c r="X14" s="9">
        <f t="shared" si="16"/>
        <v>93333.333333333328</v>
      </c>
      <c r="Y14" s="33">
        <f t="shared" si="3"/>
        <v>0</v>
      </c>
      <c r="Z14" s="33" t="str">
        <f t="shared" si="7"/>
        <v>T9</v>
      </c>
      <c r="AA14" s="35">
        <f t="shared" si="17"/>
        <v>1.5</v>
      </c>
      <c r="AB14" s="35">
        <f t="shared" si="18"/>
        <v>1</v>
      </c>
      <c r="AC14" s="35">
        <f t="shared" si="19"/>
        <v>0.75</v>
      </c>
      <c r="AD14" s="35">
        <f t="shared" si="20"/>
        <v>0.6</v>
      </c>
      <c r="AE14" s="35">
        <f t="shared" si="21"/>
        <v>0.5</v>
      </c>
      <c r="AF14" s="35">
        <f t="shared" si="22"/>
        <v>0.42857142857142855</v>
      </c>
      <c r="AG14" s="35">
        <f t="shared" si="23"/>
        <v>0.375</v>
      </c>
      <c r="AH14" s="35">
        <f t="shared" si="24"/>
        <v>0.33333333333333331</v>
      </c>
    </row>
    <row r="15" spans="1:34" s="34" customFormat="1" ht="18" customHeight="1">
      <c r="A15" s="24" t="s">
        <v>8</v>
      </c>
      <c r="B15" s="25">
        <v>28</v>
      </c>
      <c r="C15" s="25" t="s">
        <v>201</v>
      </c>
      <c r="D15" s="25" t="s">
        <v>307</v>
      </c>
      <c r="E15" s="25">
        <v>10</v>
      </c>
      <c r="F15" s="171">
        <f t="shared" si="4"/>
        <v>1</v>
      </c>
      <c r="G15" s="28">
        <f t="shared" si="5"/>
        <v>420000</v>
      </c>
      <c r="H15" s="28">
        <f t="shared" si="8"/>
        <v>140000</v>
      </c>
      <c r="I15" s="29">
        <f t="shared" si="6"/>
        <v>560000</v>
      </c>
      <c r="J15" s="30"/>
      <c r="K15" s="31">
        <v>0.02</v>
      </c>
      <c r="L15" s="32">
        <f t="shared" si="0"/>
        <v>140000</v>
      </c>
      <c r="M15" s="33">
        <v>1</v>
      </c>
      <c r="N15" s="33">
        <f t="shared" si="25"/>
        <v>1</v>
      </c>
      <c r="O15" s="33">
        <f t="shared" si="2"/>
        <v>140000</v>
      </c>
      <c r="P15" s="8" t="s">
        <v>105</v>
      </c>
      <c r="Q15" s="9">
        <f t="shared" si="9"/>
        <v>105000</v>
      </c>
      <c r="R15" s="9">
        <f t="shared" si="10"/>
        <v>93333.333333333328</v>
      </c>
      <c r="S15" s="9">
        <f t="shared" si="11"/>
        <v>87500</v>
      </c>
      <c r="T15" s="9">
        <f t="shared" si="12"/>
        <v>84000</v>
      </c>
      <c r="U15" s="9">
        <f t="shared" si="13"/>
        <v>81666.666666666672</v>
      </c>
      <c r="V15" s="9">
        <f t="shared" si="14"/>
        <v>80000</v>
      </c>
      <c r="W15" s="9">
        <f t="shared" si="15"/>
        <v>78750</v>
      </c>
      <c r="X15" s="9">
        <f t="shared" si="16"/>
        <v>77777.777777777781</v>
      </c>
      <c r="Y15" s="33">
        <f t="shared" si="3"/>
        <v>0</v>
      </c>
      <c r="Z15" s="33" t="str">
        <f t="shared" si="7"/>
        <v>T10</v>
      </c>
      <c r="AA15" s="35">
        <f t="shared" si="17"/>
        <v>0.5</v>
      </c>
      <c r="AB15" s="35">
        <f t="shared" si="18"/>
        <v>0.33333333333333331</v>
      </c>
      <c r="AC15" s="35">
        <f t="shared" si="19"/>
        <v>0.25</v>
      </c>
      <c r="AD15" s="35">
        <f t="shared" si="20"/>
        <v>0.2</v>
      </c>
      <c r="AE15" s="35">
        <f t="shared" si="21"/>
        <v>0.16666666666666666</v>
      </c>
      <c r="AF15" s="35">
        <f t="shared" si="22"/>
        <v>0.14285714285714285</v>
      </c>
      <c r="AG15" s="35">
        <f t="shared" si="23"/>
        <v>0.125</v>
      </c>
      <c r="AH15" s="35">
        <f t="shared" si="24"/>
        <v>0.1111111111111111</v>
      </c>
    </row>
    <row r="16" spans="1:34" s="34" customFormat="1" ht="18" customHeight="1">
      <c r="A16" s="24" t="s">
        <v>6</v>
      </c>
      <c r="B16" s="25">
        <v>26</v>
      </c>
      <c r="C16" s="25" t="s">
        <v>201</v>
      </c>
      <c r="D16" s="25">
        <v>0</v>
      </c>
      <c r="E16" s="25">
        <v>11</v>
      </c>
      <c r="F16" s="171">
        <f t="shared" si="4"/>
        <v>0</v>
      </c>
      <c r="G16" s="28">
        <f t="shared" si="5"/>
        <v>0</v>
      </c>
      <c r="H16" s="28">
        <f t="shared" si="8"/>
        <v>70000</v>
      </c>
      <c r="I16" s="29">
        <f t="shared" si="6"/>
        <v>70000</v>
      </c>
      <c r="J16" s="30"/>
      <c r="K16" s="31">
        <v>0.01</v>
      </c>
      <c r="L16" s="32">
        <f t="shared" si="0"/>
        <v>70000</v>
      </c>
      <c r="M16" s="33">
        <v>0</v>
      </c>
      <c r="N16" s="33">
        <f t="shared" si="25"/>
        <v>0</v>
      </c>
      <c r="O16" s="33">
        <f t="shared" si="2"/>
        <v>70000</v>
      </c>
      <c r="P16" s="8" t="s">
        <v>106</v>
      </c>
      <c r="Q16" s="9">
        <f t="shared" si="9"/>
        <v>70000</v>
      </c>
      <c r="R16" s="9">
        <f t="shared" si="10"/>
        <v>70000</v>
      </c>
      <c r="S16" s="9">
        <f t="shared" si="11"/>
        <v>70000</v>
      </c>
      <c r="T16" s="9">
        <f t="shared" si="12"/>
        <v>70000</v>
      </c>
      <c r="U16" s="9">
        <f t="shared" si="13"/>
        <v>70000</v>
      </c>
      <c r="V16" s="9">
        <f t="shared" si="14"/>
        <v>70000</v>
      </c>
      <c r="W16" s="9">
        <f t="shared" si="15"/>
        <v>70000</v>
      </c>
      <c r="X16" s="9">
        <f t="shared" si="16"/>
        <v>70000</v>
      </c>
      <c r="Y16" s="33">
        <f t="shared" si="3"/>
        <v>0</v>
      </c>
      <c r="Z16" s="33" t="str">
        <f t="shared" si="7"/>
        <v>T11</v>
      </c>
      <c r="AA16" s="35">
        <f t="shared" si="17"/>
        <v>0</v>
      </c>
      <c r="AB16" s="35">
        <f t="shared" si="18"/>
        <v>0</v>
      </c>
      <c r="AC16" s="35">
        <f t="shared" si="19"/>
        <v>0</v>
      </c>
      <c r="AD16" s="35">
        <f t="shared" si="20"/>
        <v>0</v>
      </c>
      <c r="AE16" s="35">
        <f t="shared" si="21"/>
        <v>0</v>
      </c>
      <c r="AF16" s="35">
        <f t="shared" si="22"/>
        <v>0</v>
      </c>
      <c r="AG16" s="35">
        <f t="shared" si="23"/>
        <v>0</v>
      </c>
      <c r="AH16" s="35">
        <f t="shared" si="24"/>
        <v>0</v>
      </c>
    </row>
    <row r="17" spans="1:34" s="34" customFormat="1" ht="18" customHeight="1">
      <c r="A17" s="24" t="s">
        <v>12</v>
      </c>
      <c r="B17" s="25">
        <v>24</v>
      </c>
      <c r="C17" s="25" t="s">
        <v>201</v>
      </c>
      <c r="D17" s="25">
        <v>0</v>
      </c>
      <c r="E17" s="25">
        <v>12</v>
      </c>
      <c r="F17" s="171">
        <f t="shared" si="4"/>
        <v>0</v>
      </c>
      <c r="G17" s="28">
        <f t="shared" si="5"/>
        <v>0</v>
      </c>
      <c r="H17" s="28">
        <f t="shared" si="8"/>
        <v>70000</v>
      </c>
      <c r="I17" s="29">
        <f t="shared" si="6"/>
        <v>70000</v>
      </c>
      <c r="J17" s="30"/>
      <c r="K17" s="31">
        <v>0.01</v>
      </c>
      <c r="L17" s="32">
        <f t="shared" si="0"/>
        <v>70000</v>
      </c>
      <c r="M17" s="33">
        <v>0</v>
      </c>
      <c r="N17" s="33">
        <f t="shared" si="25"/>
        <v>0</v>
      </c>
      <c r="O17" s="33">
        <f t="shared" si="2"/>
        <v>70000</v>
      </c>
      <c r="P17" s="8" t="s">
        <v>107</v>
      </c>
      <c r="Q17" s="9">
        <f t="shared" si="9"/>
        <v>70000</v>
      </c>
      <c r="R17" s="9">
        <f t="shared" si="10"/>
        <v>70000</v>
      </c>
      <c r="S17" s="9">
        <f t="shared" si="11"/>
        <v>70000</v>
      </c>
      <c r="T17" s="9">
        <f t="shared" si="12"/>
        <v>70000</v>
      </c>
      <c r="U17" s="9">
        <f t="shared" si="13"/>
        <v>70000</v>
      </c>
      <c r="V17" s="9">
        <f t="shared" si="14"/>
        <v>70000</v>
      </c>
      <c r="W17" s="9">
        <f t="shared" si="15"/>
        <v>70000</v>
      </c>
      <c r="X17" s="9">
        <f t="shared" si="16"/>
        <v>70000</v>
      </c>
      <c r="Y17" s="33">
        <f t="shared" si="3"/>
        <v>0</v>
      </c>
      <c r="Z17" s="33" t="str">
        <f t="shared" si="7"/>
        <v>T12</v>
      </c>
      <c r="AA17" s="35">
        <f t="shared" si="17"/>
        <v>0</v>
      </c>
      <c r="AB17" s="35">
        <f t="shared" si="18"/>
        <v>0</v>
      </c>
      <c r="AC17" s="35">
        <f t="shared" si="19"/>
        <v>0</v>
      </c>
      <c r="AD17" s="35">
        <f t="shared" si="20"/>
        <v>0</v>
      </c>
      <c r="AE17" s="35">
        <f t="shared" si="21"/>
        <v>0</v>
      </c>
      <c r="AF17" s="35">
        <f t="shared" si="22"/>
        <v>0</v>
      </c>
      <c r="AG17" s="35">
        <f t="shared" si="23"/>
        <v>0</v>
      </c>
      <c r="AH17" s="35">
        <f t="shared" si="24"/>
        <v>0</v>
      </c>
    </row>
    <row r="18" spans="1:34" s="34" customFormat="1" ht="18" customHeight="1">
      <c r="A18" s="24" t="s">
        <v>42</v>
      </c>
      <c r="B18" s="25">
        <v>22</v>
      </c>
      <c r="C18" s="25" t="s">
        <v>201</v>
      </c>
      <c r="D18" s="25">
        <v>0</v>
      </c>
      <c r="E18" s="25">
        <v>13</v>
      </c>
      <c r="F18" s="171">
        <f t="shared" si="4"/>
        <v>0</v>
      </c>
      <c r="G18" s="28">
        <f t="shared" si="5"/>
        <v>0</v>
      </c>
      <c r="H18" s="28">
        <f t="shared" si="8"/>
        <v>70000</v>
      </c>
      <c r="I18" s="29">
        <f t="shared" si="6"/>
        <v>70000</v>
      </c>
      <c r="J18" s="30"/>
      <c r="K18" s="31">
        <v>0.01</v>
      </c>
      <c r="L18" s="32">
        <f t="shared" si="0"/>
        <v>70000</v>
      </c>
      <c r="M18" s="33">
        <v>0</v>
      </c>
      <c r="N18" s="33">
        <f t="shared" si="25"/>
        <v>0</v>
      </c>
      <c r="O18" s="33">
        <f t="shared" si="2"/>
        <v>70000</v>
      </c>
      <c r="P18" s="8" t="s">
        <v>108</v>
      </c>
      <c r="Q18" s="9">
        <f t="shared" si="9"/>
        <v>70000</v>
      </c>
      <c r="R18" s="9">
        <f t="shared" si="10"/>
        <v>70000</v>
      </c>
      <c r="S18" s="9">
        <f t="shared" si="11"/>
        <v>70000</v>
      </c>
      <c r="T18" s="9">
        <f t="shared" si="12"/>
        <v>70000</v>
      </c>
      <c r="U18" s="9">
        <f t="shared" si="13"/>
        <v>70000</v>
      </c>
      <c r="V18" s="9">
        <f t="shared" si="14"/>
        <v>70000</v>
      </c>
      <c r="W18" s="9">
        <f t="shared" si="15"/>
        <v>70000</v>
      </c>
      <c r="X18" s="9">
        <f t="shared" si="16"/>
        <v>70000</v>
      </c>
      <c r="Y18" s="33">
        <f t="shared" si="3"/>
        <v>0</v>
      </c>
      <c r="Z18" s="33" t="str">
        <f t="shared" si="7"/>
        <v>T13</v>
      </c>
      <c r="AA18" s="35">
        <f t="shared" si="17"/>
        <v>0</v>
      </c>
      <c r="AB18" s="35">
        <f t="shared" si="18"/>
        <v>0</v>
      </c>
      <c r="AC18" s="35">
        <f t="shared" si="19"/>
        <v>0</v>
      </c>
      <c r="AD18" s="35">
        <f t="shared" si="20"/>
        <v>0</v>
      </c>
      <c r="AE18" s="35">
        <f t="shared" si="21"/>
        <v>0</v>
      </c>
      <c r="AF18" s="35">
        <f t="shared" si="22"/>
        <v>0</v>
      </c>
      <c r="AG18" s="35">
        <f t="shared" si="23"/>
        <v>0</v>
      </c>
      <c r="AH18" s="35">
        <f t="shared" si="24"/>
        <v>0</v>
      </c>
    </row>
    <row r="19" spans="1:34" s="34" customFormat="1" ht="18" customHeight="1">
      <c r="A19" s="24" t="s">
        <v>28</v>
      </c>
      <c r="B19" s="25">
        <v>17</v>
      </c>
      <c r="C19" s="25" t="s">
        <v>201</v>
      </c>
      <c r="D19" s="25">
        <v>0</v>
      </c>
      <c r="E19" s="25">
        <v>14</v>
      </c>
      <c r="F19" s="171">
        <f t="shared" si="4"/>
        <v>0</v>
      </c>
      <c r="G19" s="28">
        <f t="shared" si="5"/>
        <v>0</v>
      </c>
      <c r="H19" s="28">
        <f t="shared" si="8"/>
        <v>70000</v>
      </c>
      <c r="I19" s="29">
        <f t="shared" si="6"/>
        <v>70000</v>
      </c>
      <c r="J19" s="30"/>
      <c r="K19" s="31">
        <v>0.01</v>
      </c>
      <c r="L19" s="32">
        <f t="shared" si="0"/>
        <v>70000</v>
      </c>
      <c r="M19" s="33">
        <v>0</v>
      </c>
      <c r="N19" s="33">
        <f t="shared" si="25"/>
        <v>0</v>
      </c>
      <c r="O19" s="33">
        <f t="shared" si="2"/>
        <v>70000</v>
      </c>
      <c r="P19" s="8" t="s">
        <v>109</v>
      </c>
      <c r="Q19" s="9">
        <f t="shared" si="9"/>
        <v>70000</v>
      </c>
      <c r="R19" s="9">
        <f t="shared" si="10"/>
        <v>70000</v>
      </c>
      <c r="S19" s="9">
        <f t="shared" si="11"/>
        <v>70000</v>
      </c>
      <c r="T19" s="9">
        <f t="shared" si="12"/>
        <v>70000</v>
      </c>
      <c r="U19" s="9">
        <f t="shared" si="13"/>
        <v>70000</v>
      </c>
      <c r="V19" s="9">
        <f t="shared" si="14"/>
        <v>70000</v>
      </c>
      <c r="W19" s="9">
        <f t="shared" si="15"/>
        <v>70000</v>
      </c>
      <c r="X19" s="9">
        <f t="shared" si="16"/>
        <v>70000</v>
      </c>
      <c r="Y19" s="33">
        <f t="shared" si="3"/>
        <v>0</v>
      </c>
      <c r="Z19" s="33" t="str">
        <f t="shared" si="7"/>
        <v>T14</v>
      </c>
      <c r="AA19" s="35">
        <f t="shared" si="17"/>
        <v>0</v>
      </c>
      <c r="AB19" s="35">
        <f t="shared" si="18"/>
        <v>0</v>
      </c>
      <c r="AC19" s="35">
        <f t="shared" si="19"/>
        <v>0</v>
      </c>
      <c r="AD19" s="35">
        <f t="shared" si="20"/>
        <v>0</v>
      </c>
      <c r="AE19" s="35">
        <f t="shared" si="21"/>
        <v>0</v>
      </c>
      <c r="AF19" s="35">
        <f t="shared" si="22"/>
        <v>0</v>
      </c>
      <c r="AG19" s="35">
        <f t="shared" si="23"/>
        <v>0</v>
      </c>
      <c r="AH19" s="35">
        <f t="shared" si="24"/>
        <v>0</v>
      </c>
    </row>
    <row r="20" spans="1:34" s="34" customFormat="1" ht="18" customHeight="1">
      <c r="A20" s="24"/>
      <c r="B20" s="25"/>
      <c r="C20" s="25"/>
      <c r="D20" s="25"/>
      <c r="E20" s="25"/>
      <c r="F20" s="171">
        <f t="shared" si="4"/>
        <v>0</v>
      </c>
      <c r="G20" s="28">
        <f t="shared" si="5"/>
        <v>0</v>
      </c>
      <c r="H20" s="28">
        <f t="shared" si="8"/>
        <v>0</v>
      </c>
      <c r="I20" s="29">
        <f t="shared" si="6"/>
        <v>0</v>
      </c>
      <c r="J20" s="30"/>
      <c r="K20" s="31">
        <v>0.01</v>
      </c>
      <c r="L20" s="32">
        <f t="shared" si="0"/>
        <v>70000</v>
      </c>
      <c r="M20" s="33">
        <v>0</v>
      </c>
      <c r="N20" s="33">
        <f t="shared" si="25"/>
        <v>0</v>
      </c>
      <c r="O20" s="33">
        <f t="shared" si="2"/>
        <v>0</v>
      </c>
      <c r="P20" s="8" t="s">
        <v>110</v>
      </c>
      <c r="Q20" s="9">
        <f t="shared" si="9"/>
        <v>70000</v>
      </c>
      <c r="R20" s="9">
        <f t="shared" si="10"/>
        <v>70000</v>
      </c>
      <c r="S20" s="9">
        <f t="shared" si="11"/>
        <v>70000</v>
      </c>
      <c r="T20" s="9">
        <f t="shared" si="12"/>
        <v>70000</v>
      </c>
      <c r="U20" s="9">
        <f t="shared" si="13"/>
        <v>70000</v>
      </c>
      <c r="V20" s="9">
        <f t="shared" si="14"/>
        <v>70000</v>
      </c>
      <c r="W20" s="9">
        <f t="shared" si="15"/>
        <v>70000</v>
      </c>
      <c r="X20" s="9">
        <f t="shared" si="16"/>
        <v>70000</v>
      </c>
      <c r="Y20" s="33">
        <f t="shared" si="3"/>
        <v>0</v>
      </c>
      <c r="Z20" s="33" t="str">
        <f t="shared" si="7"/>
        <v>T15</v>
      </c>
      <c r="AA20" s="35">
        <f t="shared" si="17"/>
        <v>0</v>
      </c>
      <c r="AB20" s="35">
        <f t="shared" si="18"/>
        <v>0</v>
      </c>
      <c r="AC20" s="35">
        <f t="shared" si="19"/>
        <v>0</v>
      </c>
      <c r="AD20" s="35">
        <f t="shared" si="20"/>
        <v>0</v>
      </c>
      <c r="AE20" s="35">
        <f t="shared" si="21"/>
        <v>0</v>
      </c>
      <c r="AF20" s="35">
        <f t="shared" si="22"/>
        <v>0</v>
      </c>
      <c r="AG20" s="35">
        <f t="shared" si="23"/>
        <v>0</v>
      </c>
      <c r="AH20" s="35">
        <f t="shared" si="24"/>
        <v>0</v>
      </c>
    </row>
    <row r="21" spans="1:34" s="34" customFormat="1" ht="18" customHeight="1">
      <c r="A21" s="24"/>
      <c r="B21" s="25"/>
      <c r="C21" s="25"/>
      <c r="D21" s="25"/>
      <c r="E21" s="25"/>
      <c r="F21" s="171">
        <f t="shared" si="4"/>
        <v>0</v>
      </c>
      <c r="G21" s="28">
        <f t="shared" si="5"/>
        <v>0</v>
      </c>
      <c r="H21" s="28">
        <f t="shared" si="8"/>
        <v>0</v>
      </c>
      <c r="I21" s="29">
        <f t="shared" si="6"/>
        <v>0</v>
      </c>
      <c r="J21" s="30"/>
      <c r="K21" s="31">
        <v>0.01</v>
      </c>
      <c r="L21" s="32">
        <f t="shared" si="0"/>
        <v>70000</v>
      </c>
      <c r="M21" s="33">
        <v>0</v>
      </c>
      <c r="N21" s="33">
        <f t="shared" si="25"/>
        <v>0</v>
      </c>
      <c r="O21" s="33">
        <f t="shared" si="2"/>
        <v>0</v>
      </c>
      <c r="P21" s="8" t="s">
        <v>111</v>
      </c>
      <c r="Q21" s="9">
        <f t="shared" si="9"/>
        <v>70000</v>
      </c>
      <c r="R21" s="9">
        <f t="shared" si="10"/>
        <v>70000</v>
      </c>
      <c r="S21" s="9">
        <f t="shared" si="11"/>
        <v>70000</v>
      </c>
      <c r="T21" s="9">
        <f t="shared" si="12"/>
        <v>70000</v>
      </c>
      <c r="U21" s="9">
        <f t="shared" si="13"/>
        <v>70000</v>
      </c>
      <c r="V21" s="9">
        <f t="shared" si="14"/>
        <v>70000</v>
      </c>
      <c r="W21" s="9">
        <f t="shared" si="15"/>
        <v>70000</v>
      </c>
      <c r="X21" s="9">
        <f t="shared" si="16"/>
        <v>70000</v>
      </c>
      <c r="Y21" s="33">
        <f t="shared" si="3"/>
        <v>0</v>
      </c>
      <c r="Z21" s="33" t="str">
        <f t="shared" si="7"/>
        <v>T16</v>
      </c>
      <c r="AA21" s="35">
        <f t="shared" si="17"/>
        <v>0</v>
      </c>
      <c r="AB21" s="35">
        <f t="shared" si="18"/>
        <v>0</v>
      </c>
      <c r="AC21" s="35">
        <f t="shared" si="19"/>
        <v>0</v>
      </c>
      <c r="AD21" s="35">
        <f t="shared" si="20"/>
        <v>0</v>
      </c>
      <c r="AE21" s="35">
        <f t="shared" si="21"/>
        <v>0</v>
      </c>
      <c r="AF21" s="35">
        <f t="shared" si="22"/>
        <v>0</v>
      </c>
      <c r="AG21" s="35">
        <f t="shared" si="23"/>
        <v>0</v>
      </c>
      <c r="AH21" s="35">
        <f t="shared" si="24"/>
        <v>0</v>
      </c>
    </row>
    <row r="22" spans="1:34" s="8" customFormat="1" ht="18" customHeight="1">
      <c r="A22" s="24"/>
      <c r="B22" s="25"/>
      <c r="C22" s="25"/>
      <c r="D22" s="25"/>
      <c r="E22" s="25"/>
      <c r="F22" s="171">
        <f t="shared" si="4"/>
        <v>0</v>
      </c>
      <c r="G22" s="28">
        <f t="shared" si="5"/>
        <v>0</v>
      </c>
      <c r="H22" s="28">
        <f t="shared" si="8"/>
        <v>0</v>
      </c>
      <c r="I22" s="29">
        <f t="shared" si="6"/>
        <v>0</v>
      </c>
      <c r="J22" s="30"/>
      <c r="K22" s="31">
        <v>0.01</v>
      </c>
      <c r="L22" s="32">
        <f t="shared" si="0"/>
        <v>70000</v>
      </c>
      <c r="M22" s="33">
        <v>0</v>
      </c>
      <c r="N22" s="33">
        <f t="shared" si="25"/>
        <v>0</v>
      </c>
      <c r="O22" s="33">
        <f t="shared" si="2"/>
        <v>0</v>
      </c>
      <c r="P22" s="8" t="s">
        <v>112</v>
      </c>
      <c r="Q22" s="9">
        <f t="shared" si="9"/>
        <v>70000</v>
      </c>
      <c r="R22" s="9">
        <f t="shared" si="10"/>
        <v>70000</v>
      </c>
      <c r="S22" s="9">
        <f t="shared" si="11"/>
        <v>70000</v>
      </c>
      <c r="T22" s="9">
        <f t="shared" si="12"/>
        <v>70000</v>
      </c>
      <c r="U22" s="9">
        <f t="shared" si="13"/>
        <v>70000</v>
      </c>
      <c r="V22" s="9">
        <f t="shared" si="14"/>
        <v>70000</v>
      </c>
      <c r="W22" s="9">
        <f t="shared" si="15"/>
        <v>70000</v>
      </c>
      <c r="X22" s="9">
        <f t="shared" si="16"/>
        <v>62222.222222222219</v>
      </c>
      <c r="Y22" s="33">
        <f t="shared" si="3"/>
        <v>0</v>
      </c>
      <c r="Z22" s="33" t="str">
        <f t="shared" si="7"/>
        <v>T17</v>
      </c>
      <c r="AA22" s="35">
        <f t="shared" si="17"/>
        <v>0</v>
      </c>
      <c r="AB22" s="35">
        <f t="shared" si="18"/>
        <v>0</v>
      </c>
      <c r="AC22" s="35">
        <f t="shared" si="19"/>
        <v>0</v>
      </c>
      <c r="AD22" s="35">
        <f t="shared" si="20"/>
        <v>0</v>
      </c>
      <c r="AE22" s="35">
        <f t="shared" si="21"/>
        <v>0</v>
      </c>
      <c r="AF22" s="35">
        <f t="shared" si="22"/>
        <v>0</v>
      </c>
      <c r="AG22" s="35">
        <f t="shared" si="23"/>
        <v>0</v>
      </c>
      <c r="AH22" s="35">
        <f t="shared" si="24"/>
        <v>0</v>
      </c>
    </row>
    <row r="23" spans="1:34" s="8" customFormat="1" ht="18" customHeight="1">
      <c r="A23" s="24"/>
      <c r="B23" s="25"/>
      <c r="C23" s="25"/>
      <c r="D23" s="25"/>
      <c r="E23" s="25"/>
      <c r="F23" s="171">
        <f t="shared" si="4"/>
        <v>0</v>
      </c>
      <c r="G23" s="28">
        <f t="shared" si="5"/>
        <v>0</v>
      </c>
      <c r="H23" s="28">
        <f t="shared" si="8"/>
        <v>0</v>
      </c>
      <c r="I23" s="29">
        <f t="shared" si="6"/>
        <v>0</v>
      </c>
      <c r="J23" s="30"/>
      <c r="K23" s="31">
        <v>0.01</v>
      </c>
      <c r="L23" s="32">
        <f t="shared" si="0"/>
        <v>70000</v>
      </c>
      <c r="M23" s="33">
        <v>0</v>
      </c>
      <c r="N23" s="33">
        <f t="shared" si="25"/>
        <v>0</v>
      </c>
      <c r="O23" s="33">
        <f t="shared" si="2"/>
        <v>0</v>
      </c>
      <c r="P23" s="8" t="s">
        <v>113</v>
      </c>
      <c r="Q23" s="9">
        <f t="shared" si="9"/>
        <v>70000</v>
      </c>
      <c r="R23" s="9">
        <f t="shared" si="10"/>
        <v>70000</v>
      </c>
      <c r="S23" s="9">
        <f t="shared" si="11"/>
        <v>70000</v>
      </c>
      <c r="T23" s="9">
        <f t="shared" si="12"/>
        <v>70000</v>
      </c>
      <c r="U23" s="9">
        <f t="shared" si="13"/>
        <v>70000</v>
      </c>
      <c r="V23" s="9">
        <f t="shared" si="14"/>
        <v>70000</v>
      </c>
      <c r="W23" s="9">
        <f t="shared" si="15"/>
        <v>61250</v>
      </c>
      <c r="X23" s="9">
        <f t="shared" si="16"/>
        <v>54444.444444444445</v>
      </c>
      <c r="Y23" s="33">
        <f t="shared" si="3"/>
        <v>0</v>
      </c>
      <c r="Z23" s="33" t="str">
        <f t="shared" si="7"/>
        <v>T18</v>
      </c>
      <c r="AA23" s="35">
        <f t="shared" si="17"/>
        <v>0</v>
      </c>
      <c r="AB23" s="35">
        <f t="shared" si="18"/>
        <v>0</v>
      </c>
      <c r="AC23" s="35">
        <f t="shared" si="19"/>
        <v>0</v>
      </c>
      <c r="AD23" s="35">
        <f t="shared" si="20"/>
        <v>0</v>
      </c>
      <c r="AE23" s="35">
        <f t="shared" si="21"/>
        <v>0</v>
      </c>
      <c r="AF23" s="35">
        <f t="shared" si="22"/>
        <v>0</v>
      </c>
      <c r="AG23" s="35">
        <f t="shared" si="23"/>
        <v>0</v>
      </c>
      <c r="AH23" s="35">
        <f t="shared" si="24"/>
        <v>0</v>
      </c>
    </row>
    <row r="24" spans="1:34" s="8" customFormat="1" ht="18" customHeight="1">
      <c r="A24" s="24"/>
      <c r="B24" s="25"/>
      <c r="C24" s="25"/>
      <c r="D24" s="25"/>
      <c r="E24" s="25" t="s">
        <v>201</v>
      </c>
      <c r="F24" s="171"/>
      <c r="G24" s="28">
        <f t="shared" si="5"/>
        <v>0</v>
      </c>
      <c r="H24" s="28">
        <f t="shared" si="8"/>
        <v>0</v>
      </c>
      <c r="I24" s="29">
        <f t="shared" si="6"/>
        <v>0</v>
      </c>
      <c r="J24" s="30"/>
      <c r="K24" s="31">
        <v>0.01</v>
      </c>
      <c r="L24" s="32">
        <f t="shared" si="0"/>
        <v>70000</v>
      </c>
      <c r="M24" s="33">
        <v>0</v>
      </c>
      <c r="N24" s="33" t="e">
        <f t="shared" si="25"/>
        <v>#N/A</v>
      </c>
      <c r="O24" s="33" t="e">
        <f t="shared" si="2"/>
        <v>#N/A</v>
      </c>
      <c r="P24" s="8" t="s">
        <v>114</v>
      </c>
      <c r="Q24" s="9">
        <f t="shared" si="9"/>
        <v>70000</v>
      </c>
      <c r="R24" s="9">
        <f t="shared" si="10"/>
        <v>70000</v>
      </c>
      <c r="S24" s="9">
        <f t="shared" si="11"/>
        <v>70000</v>
      </c>
      <c r="T24" s="9">
        <f t="shared" si="12"/>
        <v>70000</v>
      </c>
      <c r="U24" s="9">
        <f t="shared" si="13"/>
        <v>70000</v>
      </c>
      <c r="V24" s="9">
        <f t="shared" si="14"/>
        <v>60000</v>
      </c>
      <c r="W24" s="9">
        <f t="shared" si="15"/>
        <v>52500</v>
      </c>
      <c r="X24" s="9">
        <f t="shared" si="16"/>
        <v>46666.666666666664</v>
      </c>
      <c r="Y24" s="33">
        <f t="shared" si="3"/>
        <v>0</v>
      </c>
      <c r="Z24" s="33" t="str">
        <f t="shared" si="7"/>
        <v>T19</v>
      </c>
      <c r="AA24" s="35">
        <f t="shared" si="17"/>
        <v>0</v>
      </c>
      <c r="AB24" s="35">
        <f t="shared" si="18"/>
        <v>0</v>
      </c>
      <c r="AC24" s="35">
        <f t="shared" si="19"/>
        <v>0</v>
      </c>
      <c r="AD24" s="35">
        <f t="shared" si="20"/>
        <v>0</v>
      </c>
      <c r="AE24" s="35">
        <f t="shared" si="21"/>
        <v>0</v>
      </c>
      <c r="AF24" s="35">
        <f t="shared" si="22"/>
        <v>0</v>
      </c>
      <c r="AG24" s="35">
        <f t="shared" si="23"/>
        <v>0</v>
      </c>
      <c r="AH24" s="35">
        <f t="shared" si="24"/>
        <v>0</v>
      </c>
    </row>
    <row r="25" spans="1:34" s="8" customFormat="1" ht="18" customHeight="1">
      <c r="A25" s="24"/>
      <c r="B25" s="25"/>
      <c r="C25" s="25"/>
      <c r="D25" s="25"/>
      <c r="E25" s="25" t="s">
        <v>201</v>
      </c>
      <c r="F25" s="171"/>
      <c r="G25" s="28">
        <f t="shared" si="5"/>
        <v>0</v>
      </c>
      <c r="H25" s="28">
        <f t="shared" si="8"/>
        <v>0</v>
      </c>
      <c r="I25" s="29">
        <f t="shared" si="6"/>
        <v>0</v>
      </c>
      <c r="J25" s="30"/>
      <c r="K25" s="31">
        <v>0.01</v>
      </c>
      <c r="L25" s="32">
        <f t="shared" si="0"/>
        <v>70000</v>
      </c>
      <c r="M25" s="33">
        <v>0</v>
      </c>
      <c r="N25" s="33" t="e">
        <f t="shared" si="25"/>
        <v>#N/A</v>
      </c>
      <c r="O25" s="33" t="e">
        <f t="shared" si="2"/>
        <v>#N/A</v>
      </c>
      <c r="P25" s="8" t="s">
        <v>115</v>
      </c>
      <c r="Q25" s="9">
        <f t="shared" si="9"/>
        <v>70000</v>
      </c>
      <c r="R25" s="9">
        <f t="shared" si="10"/>
        <v>70000</v>
      </c>
      <c r="S25" s="9">
        <f t="shared" si="11"/>
        <v>70000</v>
      </c>
      <c r="T25" s="9">
        <f t="shared" si="12"/>
        <v>70000</v>
      </c>
      <c r="U25" s="9">
        <f t="shared" si="13"/>
        <v>58333.333333333336</v>
      </c>
      <c r="V25" s="9">
        <f t="shared" si="14"/>
        <v>50000</v>
      </c>
      <c r="W25" s="9">
        <f t="shared" si="15"/>
        <v>43750</v>
      </c>
      <c r="X25" s="9">
        <f t="shared" si="16"/>
        <v>38888.888888888891</v>
      </c>
      <c r="Y25" s="33">
        <f t="shared" si="3"/>
        <v>0</v>
      </c>
      <c r="Z25" s="33" t="str">
        <f t="shared" si="7"/>
        <v>T20</v>
      </c>
      <c r="AA25" s="35">
        <f t="shared" si="17"/>
        <v>0</v>
      </c>
      <c r="AB25" s="35">
        <f t="shared" si="18"/>
        <v>0</v>
      </c>
      <c r="AC25" s="35">
        <f t="shared" si="19"/>
        <v>0</v>
      </c>
      <c r="AD25" s="35">
        <f t="shared" si="20"/>
        <v>0</v>
      </c>
      <c r="AE25" s="35">
        <f t="shared" si="21"/>
        <v>0</v>
      </c>
      <c r="AF25" s="35">
        <f t="shared" si="22"/>
        <v>0</v>
      </c>
      <c r="AG25" s="35">
        <f t="shared" si="23"/>
        <v>0</v>
      </c>
      <c r="AH25" s="35">
        <f t="shared" si="24"/>
        <v>0</v>
      </c>
    </row>
    <row r="26" spans="1:34" s="8" customFormat="1" ht="18" customHeight="1">
      <c r="A26" s="24"/>
      <c r="B26" s="25"/>
      <c r="C26" s="25"/>
      <c r="D26" s="25"/>
      <c r="E26" s="25" t="s">
        <v>201</v>
      </c>
      <c r="F26" s="171"/>
      <c r="G26" s="28">
        <f t="shared" si="5"/>
        <v>0</v>
      </c>
      <c r="H26" s="28">
        <f t="shared" si="8"/>
        <v>0</v>
      </c>
      <c r="I26" s="29">
        <f t="shared" si="6"/>
        <v>0</v>
      </c>
      <c r="J26" s="30"/>
      <c r="K26" s="31">
        <v>0.01</v>
      </c>
      <c r="L26" s="32">
        <f t="shared" si="0"/>
        <v>70000</v>
      </c>
      <c r="M26" s="33">
        <v>0</v>
      </c>
      <c r="N26" s="33" t="e">
        <f t="shared" si="25"/>
        <v>#N/A</v>
      </c>
      <c r="O26" s="33" t="e">
        <f>IF(E26=0,0,IF(E26=E25,VLOOKUP(E26,P:X,VLOOKUP(E26,P:Y,10,0),0),IF(P26=E26,VLOOKUP(E26,P:X,VLOOKUP(E26,P:Y,10,0),0),L26)))</f>
        <v>#N/A</v>
      </c>
      <c r="P26" s="8" t="s">
        <v>116</v>
      </c>
      <c r="Q26" s="9">
        <f t="shared" si="9"/>
        <v>70000</v>
      </c>
      <c r="R26" s="9">
        <f t="shared" si="10"/>
        <v>70000</v>
      </c>
      <c r="S26" s="9">
        <f t="shared" si="11"/>
        <v>70000</v>
      </c>
      <c r="T26" s="9">
        <f t="shared" si="12"/>
        <v>56000</v>
      </c>
      <c r="U26" s="9">
        <f t="shared" si="13"/>
        <v>46666.666666666664</v>
      </c>
      <c r="V26" s="9">
        <f t="shared" si="14"/>
        <v>40000</v>
      </c>
      <c r="W26" s="9">
        <f t="shared" si="15"/>
        <v>35000</v>
      </c>
      <c r="X26" s="9">
        <f t="shared" si="16"/>
        <v>31111.111111111109</v>
      </c>
      <c r="Y26" s="33">
        <f t="shared" si="3"/>
        <v>0</v>
      </c>
      <c r="Z26" s="33" t="str">
        <f t="shared" si="7"/>
        <v>T21</v>
      </c>
      <c r="AA26" s="35">
        <f t="shared" si="17"/>
        <v>0</v>
      </c>
      <c r="AB26" s="35">
        <f t="shared" si="18"/>
        <v>0</v>
      </c>
      <c r="AC26" s="35">
        <f t="shared" si="19"/>
        <v>0</v>
      </c>
      <c r="AD26" s="35">
        <f t="shared" si="20"/>
        <v>0</v>
      </c>
      <c r="AE26" s="35">
        <f t="shared" si="21"/>
        <v>0</v>
      </c>
      <c r="AF26" s="35">
        <f t="shared" si="22"/>
        <v>0</v>
      </c>
      <c r="AG26" s="35">
        <f t="shared" si="23"/>
        <v>0</v>
      </c>
      <c r="AH26" s="35">
        <f t="shared" si="24"/>
        <v>0</v>
      </c>
    </row>
    <row r="27" spans="1:34" s="8" customFormat="1" ht="18" customHeight="1">
      <c r="A27" s="24"/>
      <c r="B27" s="25"/>
      <c r="C27" s="25"/>
      <c r="D27" s="25"/>
      <c r="E27" s="25" t="s">
        <v>201</v>
      </c>
      <c r="F27" s="171"/>
      <c r="G27" s="28">
        <f t="shared" si="5"/>
        <v>0</v>
      </c>
      <c r="H27" s="28">
        <f t="shared" si="8"/>
        <v>0</v>
      </c>
      <c r="I27" s="29">
        <f t="shared" si="6"/>
        <v>0</v>
      </c>
      <c r="J27" s="30"/>
      <c r="K27" s="31">
        <v>0.01</v>
      </c>
      <c r="L27" s="32">
        <f t="shared" si="0"/>
        <v>70000</v>
      </c>
      <c r="M27" s="33">
        <v>0</v>
      </c>
      <c r="N27" s="33" t="e">
        <f t="shared" si="25"/>
        <v>#N/A</v>
      </c>
      <c r="O27" s="33" t="e">
        <f t="shared" ref="O27:O29" si="26">IF(E27=0,0,IF(E27=E26,VLOOKUP(E27,P:X,VLOOKUP(E27,P:Y,10,0),0),IF(P27=E27,VLOOKUP(E27,P:X,VLOOKUP(E27,P:Y,10,0),0),L27)))</f>
        <v>#N/A</v>
      </c>
      <c r="P27" s="8" t="s">
        <v>117</v>
      </c>
      <c r="Q27" s="9">
        <f t="shared" si="9"/>
        <v>70000</v>
      </c>
      <c r="R27" s="9">
        <f t="shared" si="10"/>
        <v>70000</v>
      </c>
      <c r="S27" s="9">
        <f t="shared" si="11"/>
        <v>52500</v>
      </c>
      <c r="T27" s="9">
        <f t="shared" si="12"/>
        <v>42000</v>
      </c>
      <c r="U27" s="9">
        <f t="shared" si="13"/>
        <v>35000</v>
      </c>
      <c r="V27" s="9">
        <f t="shared" si="14"/>
        <v>30000</v>
      </c>
      <c r="W27" s="9">
        <f t="shared" si="15"/>
        <v>26250</v>
      </c>
      <c r="X27" s="9">
        <f t="shared" si="16"/>
        <v>23333.333333333332</v>
      </c>
      <c r="Y27" s="33">
        <f t="shared" si="3"/>
        <v>0</v>
      </c>
      <c r="Z27" s="33" t="str">
        <f t="shared" si="7"/>
        <v>T22</v>
      </c>
      <c r="AA27" s="35">
        <f t="shared" si="17"/>
        <v>0</v>
      </c>
      <c r="AB27" s="35">
        <f t="shared" si="18"/>
        <v>0</v>
      </c>
      <c r="AC27" s="35">
        <f t="shared" si="19"/>
        <v>0</v>
      </c>
      <c r="AD27" s="35">
        <f t="shared" si="20"/>
        <v>0</v>
      </c>
      <c r="AE27" s="35">
        <f t="shared" si="21"/>
        <v>0</v>
      </c>
      <c r="AF27" s="35">
        <f t="shared" si="22"/>
        <v>0</v>
      </c>
      <c r="AG27" s="35">
        <f t="shared" si="23"/>
        <v>0</v>
      </c>
      <c r="AH27" s="35">
        <f t="shared" si="24"/>
        <v>0</v>
      </c>
    </row>
    <row r="28" spans="1:34" s="8" customFormat="1" ht="18" customHeight="1">
      <c r="A28" s="24"/>
      <c r="B28" s="25"/>
      <c r="C28" s="25"/>
      <c r="D28" s="25"/>
      <c r="E28" s="25" t="s">
        <v>201</v>
      </c>
      <c r="F28" s="171"/>
      <c r="G28" s="28">
        <f t="shared" si="5"/>
        <v>0</v>
      </c>
      <c r="H28" s="28">
        <f t="shared" si="8"/>
        <v>0</v>
      </c>
      <c r="I28" s="29">
        <f t="shared" si="6"/>
        <v>0</v>
      </c>
      <c r="J28" s="30"/>
      <c r="K28" s="31">
        <v>0.01</v>
      </c>
      <c r="L28" s="32">
        <f t="shared" si="0"/>
        <v>70000</v>
      </c>
      <c r="M28" s="33">
        <v>0</v>
      </c>
      <c r="N28" s="33" t="e">
        <f t="shared" si="25"/>
        <v>#N/A</v>
      </c>
      <c r="O28" s="33" t="e">
        <f t="shared" si="26"/>
        <v>#N/A</v>
      </c>
      <c r="P28" s="8" t="s">
        <v>118</v>
      </c>
      <c r="Q28" s="9">
        <f t="shared" si="9"/>
        <v>70000</v>
      </c>
      <c r="R28" s="9">
        <f t="shared" si="10"/>
        <v>46666.666666666664</v>
      </c>
      <c r="S28" s="9">
        <f t="shared" si="11"/>
        <v>35000</v>
      </c>
      <c r="T28" s="9">
        <f t="shared" si="12"/>
        <v>28000</v>
      </c>
      <c r="U28" s="9">
        <f t="shared" si="13"/>
        <v>23333.333333333332</v>
      </c>
      <c r="V28" s="9">
        <f t="shared" si="14"/>
        <v>20000</v>
      </c>
      <c r="W28" s="9">
        <f t="shared" si="15"/>
        <v>17500</v>
      </c>
      <c r="X28" s="9">
        <f t="shared" si="16"/>
        <v>15555.555555555555</v>
      </c>
      <c r="Y28" s="33">
        <f t="shared" si="3"/>
        <v>0</v>
      </c>
      <c r="Z28" s="33" t="str">
        <f t="shared" si="7"/>
        <v>T23</v>
      </c>
      <c r="AA28" s="35">
        <f t="shared" si="17"/>
        <v>0</v>
      </c>
      <c r="AB28" s="35">
        <f t="shared" si="18"/>
        <v>0</v>
      </c>
      <c r="AC28" s="35">
        <f t="shared" si="19"/>
        <v>0</v>
      </c>
      <c r="AD28" s="35">
        <f t="shared" si="20"/>
        <v>0</v>
      </c>
      <c r="AE28" s="35">
        <f t="shared" si="21"/>
        <v>0</v>
      </c>
      <c r="AF28" s="35">
        <f t="shared" si="22"/>
        <v>0</v>
      </c>
      <c r="AG28" s="35">
        <f t="shared" si="23"/>
        <v>0</v>
      </c>
      <c r="AH28" s="35">
        <f t="shared" si="24"/>
        <v>0</v>
      </c>
    </row>
    <row r="29" spans="1:34" s="8" customFormat="1" ht="18" customHeight="1">
      <c r="A29" s="24"/>
      <c r="B29" s="25"/>
      <c r="C29" s="25"/>
      <c r="D29" s="25"/>
      <c r="E29" s="25" t="s">
        <v>201</v>
      </c>
      <c r="F29" s="171"/>
      <c r="G29" s="28">
        <f t="shared" si="5"/>
        <v>0</v>
      </c>
      <c r="H29" s="28">
        <f t="shared" si="8"/>
        <v>0</v>
      </c>
      <c r="I29" s="29">
        <f t="shared" si="6"/>
        <v>0</v>
      </c>
      <c r="J29" s="30"/>
      <c r="K29" s="31">
        <v>0.01</v>
      </c>
      <c r="L29" s="32">
        <f t="shared" si="0"/>
        <v>70000</v>
      </c>
      <c r="M29" s="33">
        <v>0</v>
      </c>
      <c r="N29" s="33" t="e">
        <f t="shared" si="25"/>
        <v>#N/A</v>
      </c>
      <c r="O29" s="33" t="e">
        <f t="shared" si="26"/>
        <v>#N/A</v>
      </c>
      <c r="P29" s="8" t="s">
        <v>119</v>
      </c>
      <c r="Q29" s="9">
        <f t="shared" si="9"/>
        <v>35000</v>
      </c>
      <c r="R29" s="9">
        <f t="shared" si="10"/>
        <v>23333.333333333332</v>
      </c>
      <c r="S29" s="9">
        <f t="shared" si="11"/>
        <v>17500</v>
      </c>
      <c r="T29" s="9">
        <f t="shared" si="12"/>
        <v>14000</v>
      </c>
      <c r="U29" s="9">
        <f t="shared" si="13"/>
        <v>11666.666666666666</v>
      </c>
      <c r="V29" s="9">
        <f t="shared" si="14"/>
        <v>10000</v>
      </c>
      <c r="W29" s="9">
        <f t="shared" si="15"/>
        <v>8750</v>
      </c>
      <c r="X29" s="9">
        <f t="shared" si="16"/>
        <v>7777.7777777777774</v>
      </c>
      <c r="Y29" s="33">
        <f t="shared" si="3"/>
        <v>0</v>
      </c>
      <c r="Z29" s="33" t="str">
        <f t="shared" si="7"/>
        <v>T24</v>
      </c>
      <c r="AA29" s="35">
        <f t="shared" si="17"/>
        <v>0</v>
      </c>
      <c r="AB29" s="35">
        <f t="shared" si="18"/>
        <v>0</v>
      </c>
      <c r="AC29" s="35">
        <f t="shared" si="19"/>
        <v>0</v>
      </c>
      <c r="AD29" s="35">
        <f t="shared" si="20"/>
        <v>0</v>
      </c>
      <c r="AE29" s="35">
        <f t="shared" si="21"/>
        <v>0</v>
      </c>
      <c r="AF29" s="35">
        <f t="shared" si="22"/>
        <v>0</v>
      </c>
      <c r="AG29" s="35">
        <f t="shared" si="23"/>
        <v>0</v>
      </c>
      <c r="AH29" s="35">
        <f t="shared" si="24"/>
        <v>0</v>
      </c>
    </row>
    <row r="30" spans="1:34" ht="18" customHeight="1">
      <c r="A30" s="36"/>
      <c r="B30" s="37"/>
      <c r="C30" s="38"/>
      <c r="D30" s="39"/>
      <c r="E30" s="40"/>
      <c r="F30" s="39"/>
      <c r="G30" s="42"/>
      <c r="H30" s="42"/>
      <c r="I30" s="40"/>
      <c r="J30" s="43"/>
      <c r="K30" s="43"/>
      <c r="L30" s="43"/>
      <c r="M30" s="43"/>
      <c r="N30" s="43"/>
      <c r="O30" s="43"/>
      <c r="P30" s="8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4" ht="15">
      <c r="A31" s="36"/>
      <c r="B31" s="45"/>
      <c r="C31" s="46"/>
      <c r="D31" s="46"/>
      <c r="E31" s="46"/>
      <c r="F31" s="173"/>
      <c r="G31" s="48"/>
      <c r="H31" s="48"/>
      <c r="I31" s="36"/>
      <c r="J31" s="36"/>
      <c r="K31" s="36"/>
      <c r="L31" s="36"/>
      <c r="M31" s="36"/>
      <c r="N31" s="36"/>
      <c r="O31" s="36"/>
      <c r="P31" s="36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34" ht="15">
      <c r="A32" s="36"/>
      <c r="B32" s="45"/>
      <c r="C32" s="46"/>
      <c r="D32" s="46"/>
      <c r="E32" s="46"/>
      <c r="F32" s="173"/>
      <c r="G32" s="48"/>
      <c r="H32" s="48"/>
      <c r="I32" s="36"/>
      <c r="J32" s="36"/>
      <c r="K32" s="36"/>
      <c r="L32" s="36"/>
      <c r="M32" s="36"/>
      <c r="N32" s="36"/>
      <c r="O32" s="36"/>
      <c r="P32" s="36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">
      <c r="A33" s="36"/>
      <c r="B33" s="45"/>
      <c r="C33" s="46"/>
      <c r="D33" s="46"/>
      <c r="E33" s="46"/>
      <c r="F33" s="173"/>
      <c r="G33" s="48"/>
      <c r="H33" s="48"/>
      <c r="I33" s="36"/>
      <c r="J33" s="36"/>
      <c r="K33" s="36"/>
      <c r="L33" s="36"/>
      <c r="M33" s="36"/>
      <c r="N33" s="36"/>
      <c r="O33" s="36"/>
      <c r="P33" s="36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">
      <c r="A34" s="36"/>
      <c r="B34" s="45"/>
      <c r="C34" s="37"/>
      <c r="D34" s="39"/>
      <c r="E34" s="40"/>
      <c r="F34" s="39"/>
      <c r="G34" s="42"/>
      <c r="H34" s="42"/>
      <c r="I34" s="40"/>
      <c r="J34" s="43"/>
      <c r="K34" s="43"/>
      <c r="L34" s="43"/>
      <c r="M34" s="43"/>
      <c r="N34" s="43"/>
      <c r="O34" s="43"/>
      <c r="P34" s="8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>
      <c r="B35" s="45"/>
      <c r="P35" s="8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>
      <c r="A36" s="50"/>
      <c r="B36" s="50"/>
      <c r="I36" s="44"/>
      <c r="P36" s="8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>
      <c r="A37" s="50"/>
      <c r="B37" s="50"/>
      <c r="I37" s="44"/>
      <c r="P37" s="8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>
      <c r="A38" s="50"/>
      <c r="B38" s="50"/>
      <c r="I38" s="44"/>
      <c r="P38" s="8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>
      <c r="A39" s="50"/>
      <c r="B39" s="50"/>
      <c r="I39" s="44"/>
      <c r="P39" s="8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>
      <c r="A40" s="50"/>
      <c r="B40" s="50"/>
      <c r="I40" s="44"/>
      <c r="P40" s="8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>
      <c r="A41" s="50"/>
      <c r="B41" s="50"/>
      <c r="I41" s="44"/>
      <c r="P41" s="8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>
      <c r="A42" s="50"/>
      <c r="B42" s="50"/>
      <c r="I42" s="44"/>
      <c r="P42" s="8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>
      <c r="A43" s="50"/>
      <c r="B43" s="50"/>
      <c r="I43" s="44"/>
      <c r="P43" s="8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>
      <c r="A44" s="50"/>
      <c r="B44" s="50"/>
      <c r="I44" s="44"/>
      <c r="P44" s="8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>
      <c r="A45" s="50"/>
      <c r="B45" s="50"/>
      <c r="I45" s="44"/>
      <c r="P45" s="8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>
      <c r="A46" s="50"/>
      <c r="B46" s="50"/>
      <c r="I46" s="44"/>
      <c r="P46" s="8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>
      <c r="A47" s="50"/>
      <c r="B47" s="50"/>
      <c r="I47" s="44"/>
      <c r="P47" s="8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>
      <c r="A48" s="50"/>
      <c r="B48" s="50"/>
      <c r="I48" s="44"/>
      <c r="P48" s="8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>
      <c r="A49" s="50"/>
      <c r="B49" s="50"/>
      <c r="I49" s="44"/>
      <c r="P49" s="8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>
      <c r="A50" s="50"/>
      <c r="B50" s="50"/>
      <c r="I50" s="44"/>
      <c r="P50" s="8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>
      <c r="A51" s="50"/>
      <c r="B51" s="50"/>
      <c r="I51" s="44"/>
      <c r="P51" s="8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>
      <c r="A52" s="50"/>
      <c r="B52" s="50"/>
      <c r="I52" s="44"/>
      <c r="P52" s="8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>
      <c r="A53" s="50"/>
      <c r="B53" s="50"/>
      <c r="I53" s="44"/>
      <c r="P53" s="8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>
      <c r="A54" s="50"/>
      <c r="B54" s="50"/>
      <c r="I54" s="44"/>
      <c r="P54" s="8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>
      <c r="A55" s="50"/>
      <c r="B55" s="50"/>
      <c r="I55" s="44"/>
      <c r="P55" s="8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>
      <c r="A56" s="50"/>
      <c r="B56" s="50"/>
      <c r="I56" s="44"/>
      <c r="P56" s="8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>
      <c r="A57" s="50"/>
      <c r="B57" s="50"/>
      <c r="I57" s="44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>
      <c r="A58" s="50"/>
      <c r="B58" s="50"/>
      <c r="I58" s="44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>
      <c r="A59" s="50"/>
      <c r="B59" s="50"/>
      <c r="I59" s="44"/>
      <c r="P59" s="8"/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>
      <c r="A60" s="50"/>
      <c r="B60" s="50"/>
      <c r="I60" s="44"/>
      <c r="P60" s="8"/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>
      <c r="A61" s="50"/>
      <c r="B61" s="50"/>
      <c r="I61" s="44"/>
      <c r="P61" s="8"/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>
      <c r="A62" s="50"/>
      <c r="B62" s="50"/>
      <c r="I62" s="44"/>
      <c r="P62" s="8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>
      <c r="A63" s="50"/>
      <c r="B63" s="50"/>
      <c r="I63" s="44"/>
      <c r="P63" s="8"/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>
      <c r="A64" s="50"/>
      <c r="B64" s="50"/>
      <c r="I64" s="44"/>
      <c r="P64" s="8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>
      <c r="A65" s="50"/>
      <c r="B65" s="50"/>
      <c r="I65" s="44"/>
      <c r="P65" s="8"/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>
      <c r="A66" s="50"/>
      <c r="B66" s="50"/>
      <c r="I66" s="44"/>
      <c r="P66" s="8"/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>
      <c r="A67" s="50"/>
      <c r="B67" s="50"/>
      <c r="I67" s="44"/>
      <c r="P67" s="8"/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>
      <c r="A68" s="50"/>
      <c r="B68" s="50"/>
      <c r="I68" s="44"/>
      <c r="P68" s="8"/>
      <c r="Q68" s="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>
      <c r="A69" s="50"/>
      <c r="B69" s="50"/>
      <c r="I69" s="44"/>
      <c r="P69" s="8"/>
      <c r="Q69" s="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>
      <c r="A70" s="50"/>
      <c r="B70" s="50"/>
      <c r="I70" s="44"/>
      <c r="P70" s="8"/>
      <c r="Q70" s="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>
      <c r="A71" s="50"/>
      <c r="B71" s="50"/>
      <c r="I71" s="44"/>
      <c r="P71" s="8"/>
      <c r="Q71" s="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>
      <c r="A72" s="50"/>
      <c r="B72" s="50"/>
      <c r="I72" s="44"/>
      <c r="P72" s="8"/>
      <c r="Q72" s="9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>
      <c r="A73" s="50"/>
      <c r="B73" s="50"/>
      <c r="I73" s="44"/>
      <c r="P73" s="8"/>
      <c r="Q73" s="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>
      <c r="A74" s="50"/>
      <c r="B74" s="50"/>
      <c r="I74" s="44"/>
      <c r="P74" s="8"/>
      <c r="Q74" s="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>
      <c r="A75" s="50"/>
      <c r="B75" s="50"/>
      <c r="I75" s="44"/>
      <c r="P75" s="8"/>
      <c r="Q75" s="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>
      <c r="A76" s="50"/>
      <c r="B76" s="50"/>
      <c r="I76" s="44"/>
      <c r="P76" s="8"/>
      <c r="Q76" s="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>
      <c r="A77" s="50"/>
      <c r="B77" s="50"/>
      <c r="I77" s="44"/>
      <c r="P77" s="8"/>
      <c r="Q77" s="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>
      <c r="A78" s="50"/>
      <c r="B78" s="50"/>
      <c r="I78" s="44"/>
      <c r="P78" s="8"/>
      <c r="Q78" s="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>
      <c r="A79" s="50"/>
      <c r="B79" s="50"/>
      <c r="I79" s="44"/>
      <c r="P79" s="8"/>
      <c r="Q79" s="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>
      <c r="A80" s="50"/>
      <c r="B80" s="50"/>
      <c r="I80" s="44"/>
      <c r="P80" s="8"/>
      <c r="Q80" s="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>
      <c r="A81" s="50"/>
      <c r="B81" s="50"/>
      <c r="I81" s="44"/>
      <c r="P81" s="8"/>
      <c r="Q81" s="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>
      <c r="A82" s="50"/>
      <c r="B82" s="50"/>
      <c r="I82" s="44"/>
      <c r="P82" s="8"/>
      <c r="Q82" s="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>
      <c r="A83" s="50"/>
      <c r="B83" s="50"/>
      <c r="I83" s="44"/>
      <c r="P83" s="8"/>
      <c r="Q83" s="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>
      <c r="A84" s="50"/>
      <c r="B84" s="50"/>
      <c r="I84" s="44"/>
      <c r="P84" s="8"/>
      <c r="Q84" s="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>
      <c r="A85" s="50"/>
      <c r="B85" s="50"/>
      <c r="I85" s="44"/>
      <c r="P85" s="8"/>
      <c r="Q85" s="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>
      <c r="A86" s="50"/>
      <c r="B86" s="50"/>
      <c r="I86" s="44"/>
      <c r="P86" s="8"/>
      <c r="Q86" s="9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>
      <c r="A87" s="50"/>
      <c r="B87" s="50"/>
      <c r="I87" s="44"/>
      <c r="P87" s="8"/>
      <c r="Q87" s="9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>
      <c r="A88" s="50"/>
      <c r="B88" s="50"/>
      <c r="I88" s="44"/>
      <c r="P88" s="8"/>
      <c r="Q88" s="9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>
      <c r="A89" s="50"/>
      <c r="B89" s="50"/>
      <c r="I89" s="44"/>
      <c r="P89" s="8"/>
      <c r="Q89" s="9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>
      <c r="A90" s="50"/>
      <c r="B90" s="50"/>
      <c r="I90" s="44"/>
      <c r="P90" s="8"/>
      <c r="Q90" s="9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>
      <c r="A91" s="50"/>
      <c r="B91" s="50"/>
      <c r="I91" s="44"/>
      <c r="P91" s="8"/>
      <c r="Q91" s="9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>
      <c r="A92" s="50"/>
      <c r="B92" s="50"/>
      <c r="I92" s="44"/>
      <c r="P92" s="8"/>
      <c r="Q92" s="9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>
      <c r="A93" s="50"/>
      <c r="B93" s="50"/>
      <c r="I93" s="44"/>
      <c r="P93" s="8"/>
      <c r="Q93" s="9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>
      <c r="A94" s="50"/>
      <c r="B94" s="50"/>
      <c r="I94" s="44"/>
      <c r="P94" s="53"/>
      <c r="Q94" s="44"/>
    </row>
    <row r="95" spans="1:28">
      <c r="A95" s="50"/>
      <c r="B95" s="50"/>
      <c r="I95" s="44"/>
      <c r="P95" s="53"/>
      <c r="Q95" s="44"/>
    </row>
    <row r="96" spans="1:28">
      <c r="A96" s="50"/>
      <c r="B96" s="50"/>
      <c r="I96" s="44"/>
      <c r="P96" s="53"/>
      <c r="Q96" s="44"/>
    </row>
    <row r="97" spans="1:17">
      <c r="A97" s="50"/>
      <c r="B97" s="50"/>
      <c r="I97" s="44"/>
      <c r="P97" s="53"/>
      <c r="Q97" s="44"/>
    </row>
    <row r="98" spans="1:17">
      <c r="A98" s="50"/>
      <c r="B98" s="50"/>
      <c r="I98" s="44"/>
      <c r="P98" s="53"/>
      <c r="Q98" s="44"/>
    </row>
    <row r="99" spans="1:17">
      <c r="A99" s="50"/>
      <c r="B99" s="50"/>
      <c r="I99" s="44"/>
      <c r="P99" s="53"/>
      <c r="Q99" s="44"/>
    </row>
    <row r="100" spans="1:17">
      <c r="A100" s="50"/>
      <c r="B100" s="50"/>
      <c r="I100" s="44"/>
      <c r="P100" s="53"/>
      <c r="Q100" s="44"/>
    </row>
    <row r="101" spans="1:17">
      <c r="A101" s="50"/>
      <c r="B101" s="50"/>
      <c r="I101" s="44"/>
      <c r="P101" s="53"/>
      <c r="Q101" s="44"/>
    </row>
    <row r="102" spans="1:17">
      <c r="A102" s="50"/>
      <c r="B102" s="50"/>
      <c r="I102" s="44"/>
      <c r="P102" s="53"/>
      <c r="Q102" s="44"/>
    </row>
    <row r="103" spans="1:17">
      <c r="A103" s="50"/>
      <c r="B103" s="50"/>
      <c r="I103" s="44"/>
      <c r="P103" s="53"/>
      <c r="Q103" s="44"/>
    </row>
    <row r="104" spans="1:17">
      <c r="A104" s="50"/>
      <c r="B104" s="50"/>
      <c r="I104" s="44"/>
      <c r="P104" s="53"/>
      <c r="Q104" s="44"/>
    </row>
  </sheetData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H104"/>
  <sheetViews>
    <sheetView showZeros="0" workbookViewId="0">
      <selection activeCell="A17" sqref="A17"/>
    </sheetView>
  </sheetViews>
  <sheetFormatPr defaultColWidth="9.15234375" defaultRowHeight="17.600000000000001"/>
  <cols>
    <col min="1" max="1" width="29.23046875" style="49" customWidth="1"/>
    <col min="2" max="2" width="8.4609375" style="54" customWidth="1"/>
    <col min="3" max="3" width="6.84375" style="50" customWidth="1"/>
    <col min="4" max="4" width="16.69140625" style="50" customWidth="1"/>
    <col min="5" max="5" width="8.23046875" style="50" customWidth="1"/>
    <col min="6" max="6" width="9.53515625" style="54" customWidth="1"/>
    <col min="7" max="7" width="10.15234375" style="52" customWidth="1"/>
    <col min="8" max="8" width="11.84375" style="52" customWidth="1"/>
    <col min="9" max="9" width="14.4609375" style="50" customWidth="1"/>
    <col min="10" max="10" width="6.4609375" style="44" customWidth="1"/>
    <col min="11" max="11" width="5.69140625" style="44" customWidth="1"/>
    <col min="12" max="12" width="10.4609375" style="44" customWidth="1"/>
    <col min="13" max="15" width="10.4609375" style="44" hidden="1" customWidth="1"/>
    <col min="16" max="16" width="7.4609375" style="44" hidden="1" customWidth="1"/>
    <col min="17" max="17" width="9.23046875" style="53" hidden="1" customWidth="1"/>
    <col min="18" max="34" width="9.15234375" style="44" hidden="1" customWidth="1"/>
    <col min="35" max="35" width="0" style="44" hidden="1" customWidth="1"/>
    <col min="36" max="16384" width="9.15234375" style="44"/>
  </cols>
  <sheetData>
    <row r="1" spans="1:34" s="6" customFormat="1" ht="33.65" customHeight="1">
      <c r="A1" s="262" t="s">
        <v>82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4"/>
      <c r="N1" s="4"/>
      <c r="O1" s="4"/>
      <c r="P1" s="5"/>
      <c r="Q1" s="5"/>
      <c r="R1" s="5"/>
      <c r="S1" s="5"/>
      <c r="T1" s="5"/>
      <c r="U1" s="5"/>
    </row>
    <row r="2" spans="1:34" s="8" customFormat="1" ht="36" customHeight="1" thickBot="1">
      <c r="A2" s="263" t="s">
        <v>185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7"/>
      <c r="N2" s="7"/>
      <c r="O2" s="7"/>
      <c r="Q2" s="9"/>
    </row>
    <row r="3" spans="1:34" s="8" customFormat="1" ht="18.649999999999999" customHeight="1">
      <c r="A3" s="264" t="s">
        <v>294</v>
      </c>
      <c r="B3" s="264"/>
      <c r="C3" s="264"/>
      <c r="D3" s="264"/>
      <c r="E3" s="264"/>
      <c r="F3" s="264"/>
      <c r="G3" s="264"/>
      <c r="H3" s="264"/>
      <c r="I3" s="264"/>
      <c r="J3" s="10"/>
      <c r="K3" s="265" t="s">
        <v>85</v>
      </c>
      <c r="L3" s="266"/>
      <c r="M3" s="11"/>
      <c r="N3" s="11"/>
      <c r="O3" s="11"/>
      <c r="Q3" s="9"/>
    </row>
    <row r="4" spans="1:34" s="8" customFormat="1" ht="21.65" customHeight="1" thickBot="1">
      <c r="A4" s="264"/>
      <c r="B4" s="264"/>
      <c r="C4" s="264"/>
      <c r="D4" s="264"/>
      <c r="E4" s="264"/>
      <c r="F4" s="264"/>
      <c r="G4" s="264"/>
      <c r="H4" s="264"/>
      <c r="I4" s="264"/>
      <c r="J4" s="12"/>
      <c r="K4" s="267">
        <v>7000000</v>
      </c>
      <c r="L4" s="268"/>
      <c r="M4" s="13"/>
      <c r="N4" s="13"/>
      <c r="O4" s="13"/>
      <c r="Q4" s="9"/>
    </row>
    <row r="5" spans="1:34" s="8" customFormat="1" ht="27" customHeight="1">
      <c r="A5" s="161" t="s">
        <v>86</v>
      </c>
      <c r="B5" s="15" t="s">
        <v>49</v>
      </c>
      <c r="C5" s="16" t="s">
        <v>87</v>
      </c>
      <c r="D5" s="17" t="s">
        <v>88</v>
      </c>
      <c r="E5" s="18" t="s">
        <v>89</v>
      </c>
      <c r="F5" s="172" t="s">
        <v>90</v>
      </c>
      <c r="G5" s="20" t="s">
        <v>91</v>
      </c>
      <c r="H5" s="20" t="s">
        <v>92</v>
      </c>
      <c r="I5" s="21" t="s">
        <v>93</v>
      </c>
      <c r="J5" s="22"/>
      <c r="K5" s="260" t="s">
        <v>94</v>
      </c>
      <c r="L5" s="261"/>
      <c r="M5" s="23"/>
      <c r="N5" s="23"/>
      <c r="O5" s="23"/>
      <c r="Q5" s="9">
        <v>2</v>
      </c>
      <c r="R5" s="8">
        <v>3</v>
      </c>
      <c r="S5" s="8">
        <v>4</v>
      </c>
      <c r="T5" s="8">
        <v>5</v>
      </c>
      <c r="U5" s="8">
        <v>6</v>
      </c>
      <c r="V5" s="8">
        <v>7</v>
      </c>
      <c r="W5" s="8">
        <v>8</v>
      </c>
      <c r="X5" s="8">
        <v>9</v>
      </c>
      <c r="Y5" s="8" t="s">
        <v>95</v>
      </c>
      <c r="AA5" s="9">
        <v>2</v>
      </c>
      <c r="AB5" s="8">
        <v>3</v>
      </c>
      <c r="AC5" s="8">
        <v>4</v>
      </c>
      <c r="AD5" s="8">
        <v>5</v>
      </c>
      <c r="AE5" s="8">
        <v>6</v>
      </c>
      <c r="AF5" s="8">
        <v>7</v>
      </c>
      <c r="AG5" s="8">
        <v>8</v>
      </c>
      <c r="AH5" s="8">
        <v>9</v>
      </c>
    </row>
    <row r="6" spans="1:34" s="34" customFormat="1" ht="18" customHeight="1">
      <c r="A6" s="24" t="s">
        <v>22</v>
      </c>
      <c r="B6" s="25">
        <v>69</v>
      </c>
      <c r="C6" s="25">
        <v>31</v>
      </c>
      <c r="D6" s="26">
        <v>0</v>
      </c>
      <c r="E6" s="25">
        <v>1</v>
      </c>
      <c r="F6" s="171">
        <f>N6</f>
        <v>12</v>
      </c>
      <c r="G6" s="28">
        <f>IF(D6&gt;0,L$12,0)</f>
        <v>0</v>
      </c>
      <c r="H6" s="28">
        <f>IF(E6="",0,IFERROR(O6,0))</f>
        <v>1400000</v>
      </c>
      <c r="I6" s="29">
        <f>G6+H6</f>
        <v>1400000</v>
      </c>
      <c r="J6" s="30"/>
      <c r="K6" s="31">
        <v>0.2</v>
      </c>
      <c r="L6" s="32">
        <f t="shared" ref="L6:L29" si="0">$K$4*K6</f>
        <v>1400000</v>
      </c>
      <c r="M6" s="33">
        <v>12</v>
      </c>
      <c r="N6" s="33">
        <f t="shared" ref="N6:N7" si="1">IF(E6=0,0,IF(E6=E5,VLOOKUP(E6,Z:AH,VLOOKUP(E6,P:Y,10,0),0),IF(P6=E6,VLOOKUP(E6,Z:AH,VLOOKUP(E6,P:Y,10,0),0),M6)))</f>
        <v>12</v>
      </c>
      <c r="O6" s="33">
        <f t="shared" ref="O6:O25" si="2">IF(E6=0,0,IF(E6=E5,VLOOKUP(E6,P:X,VLOOKUP(E6,P:Y,10,0),0),IF(P6=E6,VLOOKUP(E6,P:X,VLOOKUP(E6,P:Y,10,0),0),L6)))</f>
        <v>1400000</v>
      </c>
      <c r="P6" s="8" t="s">
        <v>96</v>
      </c>
      <c r="Q6" s="9"/>
      <c r="R6" s="8"/>
      <c r="S6" s="8"/>
      <c r="T6" s="8"/>
      <c r="U6" s="8"/>
      <c r="V6" s="8"/>
      <c r="W6" s="8"/>
      <c r="X6" s="8"/>
      <c r="Y6" s="33">
        <f t="shared" ref="Y6:Y29" si="3">COUNTIF(E6:E29,P6)</f>
        <v>0</v>
      </c>
      <c r="Z6" s="33" t="str">
        <f>+P6</f>
        <v>T1</v>
      </c>
      <c r="AA6" s="9"/>
      <c r="AB6" s="8"/>
      <c r="AC6" s="8"/>
      <c r="AD6" s="8"/>
      <c r="AE6" s="8"/>
      <c r="AF6" s="8"/>
      <c r="AG6" s="8"/>
      <c r="AH6" s="8"/>
    </row>
    <row r="7" spans="1:34" s="34" customFormat="1" ht="18" customHeight="1">
      <c r="A7" s="24" t="s">
        <v>38</v>
      </c>
      <c r="B7" s="25">
        <v>71</v>
      </c>
      <c r="C7" s="25">
        <v>30</v>
      </c>
      <c r="D7" s="25">
        <v>0</v>
      </c>
      <c r="E7" s="25">
        <v>2</v>
      </c>
      <c r="F7" s="171">
        <f t="shared" ref="F7:F23" si="4">N7</f>
        <v>10</v>
      </c>
      <c r="G7" s="28">
        <f t="shared" ref="G7:G29" si="5">IF(D7&gt;0,L$12,0)</f>
        <v>0</v>
      </c>
      <c r="H7" s="28">
        <f>IF(E7="",0,IFERROR(O7,0))</f>
        <v>1120000</v>
      </c>
      <c r="I7" s="29">
        <f t="shared" ref="I7:I29" si="6">G7+H7</f>
        <v>1120000</v>
      </c>
      <c r="J7" s="30"/>
      <c r="K7" s="31">
        <v>0.16</v>
      </c>
      <c r="L7" s="32">
        <f t="shared" si="0"/>
        <v>1120000</v>
      </c>
      <c r="M7" s="33">
        <v>10</v>
      </c>
      <c r="N7" s="33">
        <f t="shared" si="1"/>
        <v>10</v>
      </c>
      <c r="O7" s="33">
        <f t="shared" si="2"/>
        <v>1120000</v>
      </c>
      <c r="P7" s="8" t="s">
        <v>97</v>
      </c>
      <c r="Q7" s="9">
        <f>SUM($L7:$L8)/Q$5</f>
        <v>1015000</v>
      </c>
      <c r="R7" s="9">
        <f>SUM($L7:$L9)/R$5</f>
        <v>910000</v>
      </c>
      <c r="S7" s="9">
        <f>SUM($L7:$L10)/S$5</f>
        <v>822500</v>
      </c>
      <c r="T7" s="9">
        <f>SUM($L7:$L11)/T$5</f>
        <v>756000</v>
      </c>
      <c r="U7" s="9">
        <f>SUM($L7:$L12)/U$5</f>
        <v>700000</v>
      </c>
      <c r="V7" s="9">
        <f>SUM($L7:$L13)/V$5</f>
        <v>650000</v>
      </c>
      <c r="W7" s="9">
        <f>SUM($L7:$L14)/W$5</f>
        <v>595000</v>
      </c>
      <c r="X7" s="9">
        <f>SUM($L7:$L15)/X$5</f>
        <v>544444.4444444445</v>
      </c>
      <c r="Y7" s="33">
        <f t="shared" si="3"/>
        <v>0</v>
      </c>
      <c r="Z7" s="33" t="str">
        <f t="shared" ref="Z7:Z29" si="7">+P7</f>
        <v>T2</v>
      </c>
      <c r="AA7" s="35">
        <f>SUM($M7:$M8)/AA$5</f>
        <v>9</v>
      </c>
      <c r="AB7" s="35">
        <f>SUM($M7:$M9)/AB$5</f>
        <v>8.3333333333333339</v>
      </c>
      <c r="AC7" s="35">
        <f>SUM($M7:$M10)/AC$5</f>
        <v>7.75</v>
      </c>
      <c r="AD7" s="35">
        <f>SUM($M7:$M11)/AD$5</f>
        <v>7.2</v>
      </c>
      <c r="AE7" s="35">
        <f>SUM($M7:$M12)/AE$5</f>
        <v>6.666666666666667</v>
      </c>
      <c r="AF7" s="35">
        <f>SUM($M7:$M13)/AF$5</f>
        <v>6.1428571428571432</v>
      </c>
      <c r="AG7" s="35">
        <f>SUM($M7:$M14)/AG$5</f>
        <v>5.625</v>
      </c>
      <c r="AH7" s="35">
        <f>SUM($M7:$M15)/AH$5</f>
        <v>5.1111111111111107</v>
      </c>
    </row>
    <row r="8" spans="1:34" s="34" customFormat="1" ht="18" customHeight="1">
      <c r="A8" s="24" t="s">
        <v>10</v>
      </c>
      <c r="B8" s="25">
        <v>72</v>
      </c>
      <c r="C8" s="25">
        <v>32</v>
      </c>
      <c r="D8" s="25" t="s">
        <v>302</v>
      </c>
      <c r="E8" s="25">
        <v>3</v>
      </c>
      <c r="F8" s="171">
        <f t="shared" si="4"/>
        <v>8</v>
      </c>
      <c r="G8" s="28">
        <f t="shared" si="5"/>
        <v>420000</v>
      </c>
      <c r="H8" s="28">
        <f t="shared" ref="H8:H29" si="8">IF(E8="",0,IFERROR(O8,0))</f>
        <v>910000</v>
      </c>
      <c r="I8" s="29">
        <f t="shared" si="6"/>
        <v>1330000</v>
      </c>
      <c r="J8" s="30"/>
      <c r="K8" s="31">
        <v>0.13</v>
      </c>
      <c r="L8" s="32">
        <f t="shared" si="0"/>
        <v>910000</v>
      </c>
      <c r="M8" s="33">
        <v>8</v>
      </c>
      <c r="N8" s="33">
        <f>IF(E8=0,0,IF(E8=E7,VLOOKUP(E8,Z:AH,VLOOKUP(E8,P:Y,10,0),0),IF(P8=E8,VLOOKUP(E8,Z:AH,VLOOKUP(E8,P:Y,10,0),0),M8)))</f>
        <v>8</v>
      </c>
      <c r="O8" s="33">
        <f t="shared" si="2"/>
        <v>910000</v>
      </c>
      <c r="P8" s="8" t="s">
        <v>98</v>
      </c>
      <c r="Q8" s="9">
        <f t="shared" ref="Q8:Q29" si="9">SUM($L8:$L9)/Q$5</f>
        <v>805000</v>
      </c>
      <c r="R8" s="9">
        <f t="shared" ref="R8:R29" si="10">SUM($L8:$L10)/R$5</f>
        <v>723333.33333333337</v>
      </c>
      <c r="S8" s="9">
        <f t="shared" ref="S8:S29" si="11">SUM($L8:$L11)/S$5</f>
        <v>665000</v>
      </c>
      <c r="T8" s="9">
        <f t="shared" ref="T8:T29" si="12">SUM($L8:$L12)/T$5</f>
        <v>616000</v>
      </c>
      <c r="U8" s="9">
        <f t="shared" ref="U8:U29" si="13">SUM($L8:$L13)/U$5</f>
        <v>571666.66666666663</v>
      </c>
      <c r="V8" s="9">
        <f t="shared" ref="V8:V29" si="14">SUM($L8:$L14)/V$5</f>
        <v>520000</v>
      </c>
      <c r="W8" s="9">
        <f t="shared" ref="W8:W29" si="15">SUM($L8:$L15)/W$5</f>
        <v>472500</v>
      </c>
      <c r="X8" s="9">
        <f t="shared" ref="X8:X29" si="16">SUM($L8:$L16)/X$5</f>
        <v>427777.77777777775</v>
      </c>
      <c r="Y8" s="33">
        <f t="shared" si="3"/>
        <v>0</v>
      </c>
      <c r="Z8" s="33" t="str">
        <f t="shared" si="7"/>
        <v>T3</v>
      </c>
      <c r="AA8" s="35">
        <f t="shared" ref="AA8:AA29" si="17">SUM($M8:$M9)/AA$5</f>
        <v>7.5</v>
      </c>
      <c r="AB8" s="35">
        <f t="shared" ref="AB8:AB29" si="18">SUM($M8:$M10)/AB$5</f>
        <v>7</v>
      </c>
      <c r="AC8" s="35">
        <f t="shared" ref="AC8:AC29" si="19">SUM($M8:$M11)/AC$5</f>
        <v>6.5</v>
      </c>
      <c r="AD8" s="35">
        <f t="shared" ref="AD8:AD29" si="20">SUM($M8:$M12)/AD$5</f>
        <v>6</v>
      </c>
      <c r="AE8" s="35">
        <f t="shared" ref="AE8:AE29" si="21">SUM($M8:$M13)/AE$5</f>
        <v>5.5</v>
      </c>
      <c r="AF8" s="35">
        <f t="shared" ref="AF8:AF29" si="22">SUM($M8:$M14)/AF$5</f>
        <v>5</v>
      </c>
      <c r="AG8" s="35">
        <f t="shared" ref="AG8:AG29" si="23">SUM($M8:$M15)/AG$5</f>
        <v>4.5</v>
      </c>
      <c r="AH8" s="35">
        <f t="shared" ref="AH8:AH29" si="24">SUM($M8:$M16)/AH$5</f>
        <v>4</v>
      </c>
    </row>
    <row r="9" spans="1:34" s="34" customFormat="1" ht="18" customHeight="1">
      <c r="A9" s="24" t="s">
        <v>0</v>
      </c>
      <c r="B9" s="25">
        <v>73</v>
      </c>
      <c r="C9" s="25">
        <v>31</v>
      </c>
      <c r="D9" s="25">
        <v>0</v>
      </c>
      <c r="E9" s="25">
        <v>4</v>
      </c>
      <c r="F9" s="171">
        <f t="shared" si="4"/>
        <v>7</v>
      </c>
      <c r="G9" s="28">
        <f t="shared" si="5"/>
        <v>0</v>
      </c>
      <c r="H9" s="28">
        <f t="shared" si="8"/>
        <v>700000</v>
      </c>
      <c r="I9" s="29">
        <f t="shared" si="6"/>
        <v>700000</v>
      </c>
      <c r="J9" s="30"/>
      <c r="K9" s="31">
        <v>0.1</v>
      </c>
      <c r="L9" s="32">
        <f t="shared" si="0"/>
        <v>700000</v>
      </c>
      <c r="M9" s="33">
        <v>7</v>
      </c>
      <c r="N9" s="33">
        <f t="shared" ref="N9:N29" si="25">IF(E9=0,0,IF(E9=E8,VLOOKUP(E9,Z:AH,VLOOKUP(E9,P:Y,10,0),0),IF(P9=E9,VLOOKUP(E9,Z:AH,VLOOKUP(E9,P:Y,10,0),0),M9)))</f>
        <v>7</v>
      </c>
      <c r="O9" s="33">
        <f t="shared" si="2"/>
        <v>700000</v>
      </c>
      <c r="P9" s="8" t="s">
        <v>99</v>
      </c>
      <c r="Q9" s="9">
        <f t="shared" si="9"/>
        <v>630000</v>
      </c>
      <c r="R9" s="9">
        <f t="shared" si="10"/>
        <v>583333.33333333337</v>
      </c>
      <c r="S9" s="9">
        <f t="shared" si="11"/>
        <v>542500</v>
      </c>
      <c r="T9" s="9">
        <f t="shared" si="12"/>
        <v>504000</v>
      </c>
      <c r="U9" s="9">
        <f t="shared" si="13"/>
        <v>455000</v>
      </c>
      <c r="V9" s="9">
        <f t="shared" si="14"/>
        <v>410000</v>
      </c>
      <c r="W9" s="9">
        <f t="shared" si="15"/>
        <v>367500</v>
      </c>
      <c r="X9" s="9">
        <f t="shared" si="16"/>
        <v>334444.44444444444</v>
      </c>
      <c r="Y9" s="33">
        <f t="shared" si="3"/>
        <v>0</v>
      </c>
      <c r="Z9" s="33" t="str">
        <f t="shared" si="7"/>
        <v>T4</v>
      </c>
      <c r="AA9" s="35">
        <f t="shared" si="17"/>
        <v>6.5</v>
      </c>
      <c r="AB9" s="35">
        <f t="shared" si="18"/>
        <v>6</v>
      </c>
      <c r="AC9" s="35">
        <f t="shared" si="19"/>
        <v>5.5</v>
      </c>
      <c r="AD9" s="35">
        <f t="shared" si="20"/>
        <v>5</v>
      </c>
      <c r="AE9" s="35">
        <f t="shared" si="21"/>
        <v>4.5</v>
      </c>
      <c r="AF9" s="35">
        <f t="shared" si="22"/>
        <v>4</v>
      </c>
      <c r="AG9" s="35">
        <f t="shared" si="23"/>
        <v>3.5</v>
      </c>
      <c r="AH9" s="35">
        <f t="shared" si="24"/>
        <v>3.1111111111111112</v>
      </c>
    </row>
    <row r="10" spans="1:34" s="34" customFormat="1" ht="18" customHeight="1">
      <c r="A10" s="24" t="s">
        <v>12</v>
      </c>
      <c r="B10" s="25">
        <v>75</v>
      </c>
      <c r="C10" s="25">
        <v>33</v>
      </c>
      <c r="D10" s="175">
        <v>0</v>
      </c>
      <c r="E10" s="25">
        <v>5</v>
      </c>
      <c r="F10" s="171">
        <f t="shared" si="4"/>
        <v>6</v>
      </c>
      <c r="G10" s="28">
        <f t="shared" si="5"/>
        <v>0</v>
      </c>
      <c r="H10" s="28">
        <f t="shared" si="8"/>
        <v>560000</v>
      </c>
      <c r="I10" s="29">
        <f t="shared" si="6"/>
        <v>560000</v>
      </c>
      <c r="J10" s="30"/>
      <c r="K10" s="31">
        <v>0.08</v>
      </c>
      <c r="L10" s="32">
        <f t="shared" si="0"/>
        <v>560000</v>
      </c>
      <c r="M10" s="33">
        <v>6</v>
      </c>
      <c r="N10" s="33">
        <f t="shared" si="25"/>
        <v>6</v>
      </c>
      <c r="O10" s="33">
        <f t="shared" si="2"/>
        <v>560000</v>
      </c>
      <c r="P10" s="8" t="s">
        <v>100</v>
      </c>
      <c r="Q10" s="9">
        <f t="shared" si="9"/>
        <v>525000</v>
      </c>
      <c r="R10" s="9">
        <f t="shared" si="10"/>
        <v>490000</v>
      </c>
      <c r="S10" s="9">
        <f t="shared" si="11"/>
        <v>455000</v>
      </c>
      <c r="T10" s="9">
        <f t="shared" si="12"/>
        <v>406000</v>
      </c>
      <c r="U10" s="9">
        <f t="shared" si="13"/>
        <v>361666.66666666669</v>
      </c>
      <c r="V10" s="9">
        <f t="shared" si="14"/>
        <v>320000</v>
      </c>
      <c r="W10" s="9">
        <f t="shared" si="15"/>
        <v>288750</v>
      </c>
      <c r="X10" s="9">
        <f t="shared" si="16"/>
        <v>264444.44444444444</v>
      </c>
      <c r="Y10" s="33">
        <f t="shared" si="3"/>
        <v>0</v>
      </c>
      <c r="Z10" s="33" t="str">
        <f t="shared" si="7"/>
        <v>T5</v>
      </c>
      <c r="AA10" s="35">
        <f t="shared" si="17"/>
        <v>5.5</v>
      </c>
      <c r="AB10" s="35">
        <f t="shared" si="18"/>
        <v>5</v>
      </c>
      <c r="AC10" s="35">
        <f t="shared" si="19"/>
        <v>4.5</v>
      </c>
      <c r="AD10" s="35">
        <f t="shared" si="20"/>
        <v>4</v>
      </c>
      <c r="AE10" s="35">
        <f t="shared" si="21"/>
        <v>3.5</v>
      </c>
      <c r="AF10" s="35">
        <f t="shared" si="22"/>
        <v>3</v>
      </c>
      <c r="AG10" s="35">
        <f t="shared" si="23"/>
        <v>2.625</v>
      </c>
      <c r="AH10" s="35">
        <f t="shared" si="24"/>
        <v>2.3333333333333335</v>
      </c>
    </row>
    <row r="11" spans="1:34" s="34" customFormat="1" ht="18" customHeight="1">
      <c r="A11" s="24" t="s">
        <v>32</v>
      </c>
      <c r="B11" s="25">
        <v>75</v>
      </c>
      <c r="C11" s="25">
        <v>35</v>
      </c>
      <c r="D11" s="25">
        <v>0</v>
      </c>
      <c r="E11" s="25">
        <v>6</v>
      </c>
      <c r="F11" s="171">
        <f t="shared" si="4"/>
        <v>5</v>
      </c>
      <c r="G11" s="28">
        <f t="shared" si="5"/>
        <v>0</v>
      </c>
      <c r="H11" s="28">
        <f t="shared" si="8"/>
        <v>490000.00000000006</v>
      </c>
      <c r="I11" s="29">
        <f t="shared" si="6"/>
        <v>490000.00000000006</v>
      </c>
      <c r="J11" s="30"/>
      <c r="K11" s="31">
        <v>7.0000000000000007E-2</v>
      </c>
      <c r="L11" s="32">
        <f t="shared" si="0"/>
        <v>490000.00000000006</v>
      </c>
      <c r="M11" s="33">
        <v>5</v>
      </c>
      <c r="N11" s="33">
        <f t="shared" si="25"/>
        <v>5</v>
      </c>
      <c r="O11" s="33">
        <f t="shared" si="2"/>
        <v>490000.00000000006</v>
      </c>
      <c r="P11" s="8" t="s">
        <v>101</v>
      </c>
      <c r="Q11" s="9">
        <f t="shared" si="9"/>
        <v>455000</v>
      </c>
      <c r="R11" s="9">
        <f t="shared" si="10"/>
        <v>420000</v>
      </c>
      <c r="S11" s="9">
        <f t="shared" si="11"/>
        <v>367500</v>
      </c>
      <c r="T11" s="9">
        <f t="shared" si="12"/>
        <v>322000</v>
      </c>
      <c r="U11" s="9">
        <f t="shared" si="13"/>
        <v>280000</v>
      </c>
      <c r="V11" s="9">
        <f t="shared" si="14"/>
        <v>250000</v>
      </c>
      <c r="W11" s="9">
        <f t="shared" si="15"/>
        <v>227500</v>
      </c>
      <c r="X11" s="9">
        <f t="shared" si="16"/>
        <v>210000</v>
      </c>
      <c r="Y11" s="33">
        <f t="shared" si="3"/>
        <v>0</v>
      </c>
      <c r="Z11" s="33" t="str">
        <f t="shared" si="7"/>
        <v>T6</v>
      </c>
      <c r="AA11" s="35">
        <f t="shared" si="17"/>
        <v>4.5</v>
      </c>
      <c r="AB11" s="35">
        <f t="shared" si="18"/>
        <v>4</v>
      </c>
      <c r="AC11" s="35">
        <f t="shared" si="19"/>
        <v>3.5</v>
      </c>
      <c r="AD11" s="35">
        <f t="shared" si="20"/>
        <v>3</v>
      </c>
      <c r="AE11" s="35">
        <f t="shared" si="21"/>
        <v>2.5</v>
      </c>
      <c r="AF11" s="35">
        <f t="shared" si="22"/>
        <v>2.1428571428571428</v>
      </c>
      <c r="AG11" s="35">
        <f t="shared" si="23"/>
        <v>1.875</v>
      </c>
      <c r="AH11" s="35">
        <f t="shared" si="24"/>
        <v>1.6666666666666667</v>
      </c>
    </row>
    <row r="12" spans="1:34" s="34" customFormat="1" ht="18" customHeight="1">
      <c r="A12" s="24" t="s">
        <v>14</v>
      </c>
      <c r="B12" s="25">
        <v>76</v>
      </c>
      <c r="C12" s="25">
        <v>36</v>
      </c>
      <c r="D12" s="25">
        <v>0</v>
      </c>
      <c r="E12" s="25">
        <v>7</v>
      </c>
      <c r="F12" s="171">
        <f t="shared" si="4"/>
        <v>4</v>
      </c>
      <c r="G12" s="28">
        <f t="shared" si="5"/>
        <v>0</v>
      </c>
      <c r="H12" s="28">
        <f t="shared" si="8"/>
        <v>420000</v>
      </c>
      <c r="I12" s="29">
        <f t="shared" si="6"/>
        <v>420000</v>
      </c>
      <c r="J12" s="30"/>
      <c r="K12" s="31">
        <v>0.06</v>
      </c>
      <c r="L12" s="32">
        <f t="shared" si="0"/>
        <v>420000</v>
      </c>
      <c r="M12" s="33">
        <v>4</v>
      </c>
      <c r="N12" s="33">
        <f t="shared" si="25"/>
        <v>4</v>
      </c>
      <c r="O12" s="33">
        <f t="shared" si="2"/>
        <v>420000</v>
      </c>
      <c r="P12" s="8" t="s">
        <v>102</v>
      </c>
      <c r="Q12" s="9">
        <f t="shared" si="9"/>
        <v>385000</v>
      </c>
      <c r="R12" s="9">
        <f t="shared" si="10"/>
        <v>326666.66666666669</v>
      </c>
      <c r="S12" s="9">
        <f t="shared" si="11"/>
        <v>280000</v>
      </c>
      <c r="T12" s="9">
        <f t="shared" si="12"/>
        <v>238000</v>
      </c>
      <c r="U12" s="9">
        <f t="shared" si="13"/>
        <v>210000</v>
      </c>
      <c r="V12" s="9">
        <f t="shared" si="14"/>
        <v>190000</v>
      </c>
      <c r="W12" s="9">
        <f t="shared" si="15"/>
        <v>175000</v>
      </c>
      <c r="X12" s="9">
        <f t="shared" si="16"/>
        <v>163333.33333333334</v>
      </c>
      <c r="Y12" s="33">
        <f t="shared" si="3"/>
        <v>0</v>
      </c>
      <c r="Z12" s="33" t="str">
        <f t="shared" si="7"/>
        <v>T7</v>
      </c>
      <c r="AA12" s="35">
        <f t="shared" si="17"/>
        <v>3.5</v>
      </c>
      <c r="AB12" s="35">
        <f t="shared" si="18"/>
        <v>3</v>
      </c>
      <c r="AC12" s="35">
        <f t="shared" si="19"/>
        <v>2.5</v>
      </c>
      <c r="AD12" s="35">
        <f t="shared" si="20"/>
        <v>2</v>
      </c>
      <c r="AE12" s="35">
        <f t="shared" si="21"/>
        <v>1.6666666666666667</v>
      </c>
      <c r="AF12" s="35">
        <f t="shared" si="22"/>
        <v>1.4285714285714286</v>
      </c>
      <c r="AG12" s="35">
        <f t="shared" si="23"/>
        <v>1.25</v>
      </c>
      <c r="AH12" s="35">
        <f t="shared" si="24"/>
        <v>1.1111111111111112</v>
      </c>
    </row>
    <row r="13" spans="1:34" s="34" customFormat="1" ht="18" customHeight="1">
      <c r="A13" s="24" t="s">
        <v>6</v>
      </c>
      <c r="B13" s="25">
        <v>77</v>
      </c>
      <c r="C13" s="25">
        <v>28</v>
      </c>
      <c r="D13" s="25">
        <v>0</v>
      </c>
      <c r="E13" s="25">
        <v>8</v>
      </c>
      <c r="F13" s="171">
        <f t="shared" si="4"/>
        <v>3</v>
      </c>
      <c r="G13" s="28">
        <f t="shared" si="5"/>
        <v>0</v>
      </c>
      <c r="H13" s="28">
        <f t="shared" si="8"/>
        <v>350000</v>
      </c>
      <c r="I13" s="29">
        <f t="shared" si="6"/>
        <v>350000</v>
      </c>
      <c r="J13" s="30"/>
      <c r="K13" s="31">
        <v>0.05</v>
      </c>
      <c r="L13" s="32">
        <f t="shared" si="0"/>
        <v>350000</v>
      </c>
      <c r="M13" s="33">
        <v>3</v>
      </c>
      <c r="N13" s="33">
        <f t="shared" si="25"/>
        <v>3</v>
      </c>
      <c r="O13" s="33">
        <f t="shared" si="2"/>
        <v>350000</v>
      </c>
      <c r="P13" s="8" t="s">
        <v>103</v>
      </c>
      <c r="Q13" s="9">
        <f t="shared" si="9"/>
        <v>280000</v>
      </c>
      <c r="R13" s="9">
        <f t="shared" si="10"/>
        <v>233333.33333333334</v>
      </c>
      <c r="S13" s="9">
        <f t="shared" si="11"/>
        <v>192500</v>
      </c>
      <c r="T13" s="9">
        <f t="shared" si="12"/>
        <v>168000</v>
      </c>
      <c r="U13" s="9">
        <f t="shared" si="13"/>
        <v>151666.66666666666</v>
      </c>
      <c r="V13" s="9">
        <f t="shared" si="14"/>
        <v>140000</v>
      </c>
      <c r="W13" s="9">
        <f t="shared" si="15"/>
        <v>131250</v>
      </c>
      <c r="X13" s="9">
        <f t="shared" si="16"/>
        <v>124444.44444444444</v>
      </c>
      <c r="Y13" s="33">
        <f t="shared" si="3"/>
        <v>0</v>
      </c>
      <c r="Z13" s="33" t="str">
        <f t="shared" si="7"/>
        <v>T8</v>
      </c>
      <c r="AA13" s="35">
        <f t="shared" si="17"/>
        <v>2.5</v>
      </c>
      <c r="AB13" s="35">
        <f t="shared" si="18"/>
        <v>2</v>
      </c>
      <c r="AC13" s="35">
        <f t="shared" si="19"/>
        <v>1.5</v>
      </c>
      <c r="AD13" s="35">
        <f t="shared" si="20"/>
        <v>1.2</v>
      </c>
      <c r="AE13" s="35">
        <f t="shared" si="21"/>
        <v>1</v>
      </c>
      <c r="AF13" s="35">
        <f t="shared" si="22"/>
        <v>0.8571428571428571</v>
      </c>
      <c r="AG13" s="35">
        <f t="shared" si="23"/>
        <v>0.75</v>
      </c>
      <c r="AH13" s="35">
        <f t="shared" si="24"/>
        <v>0.66666666666666663</v>
      </c>
    </row>
    <row r="14" spans="1:34" s="34" customFormat="1" ht="18" customHeight="1">
      <c r="A14" s="24" t="s">
        <v>34</v>
      </c>
      <c r="B14" s="25">
        <v>78</v>
      </c>
      <c r="C14" s="25">
        <v>34</v>
      </c>
      <c r="D14" s="25">
        <v>0</v>
      </c>
      <c r="E14" s="25">
        <v>9</v>
      </c>
      <c r="F14" s="171">
        <f t="shared" si="4"/>
        <v>2</v>
      </c>
      <c r="G14" s="28">
        <f t="shared" si="5"/>
        <v>0</v>
      </c>
      <c r="H14" s="28">
        <f t="shared" si="8"/>
        <v>210000</v>
      </c>
      <c r="I14" s="29">
        <f t="shared" si="6"/>
        <v>210000</v>
      </c>
      <c r="J14" s="30"/>
      <c r="K14" s="31">
        <v>0.03</v>
      </c>
      <c r="L14" s="32">
        <f t="shared" si="0"/>
        <v>210000</v>
      </c>
      <c r="M14" s="33">
        <v>2</v>
      </c>
      <c r="N14" s="33">
        <f t="shared" si="25"/>
        <v>2</v>
      </c>
      <c r="O14" s="33">
        <f t="shared" si="2"/>
        <v>210000</v>
      </c>
      <c r="P14" s="8" t="s">
        <v>104</v>
      </c>
      <c r="Q14" s="9">
        <f t="shared" si="9"/>
        <v>175000</v>
      </c>
      <c r="R14" s="9">
        <f t="shared" si="10"/>
        <v>140000</v>
      </c>
      <c r="S14" s="9">
        <f t="shared" si="11"/>
        <v>122500</v>
      </c>
      <c r="T14" s="9">
        <f t="shared" si="12"/>
        <v>112000</v>
      </c>
      <c r="U14" s="9">
        <f t="shared" si="13"/>
        <v>105000</v>
      </c>
      <c r="V14" s="9">
        <f t="shared" si="14"/>
        <v>100000</v>
      </c>
      <c r="W14" s="9">
        <f t="shared" si="15"/>
        <v>96250</v>
      </c>
      <c r="X14" s="9">
        <f t="shared" si="16"/>
        <v>93333.333333333328</v>
      </c>
      <c r="Y14" s="33">
        <f t="shared" si="3"/>
        <v>0</v>
      </c>
      <c r="Z14" s="33" t="str">
        <f t="shared" si="7"/>
        <v>T9</v>
      </c>
      <c r="AA14" s="35">
        <f t="shared" si="17"/>
        <v>1.5</v>
      </c>
      <c r="AB14" s="35">
        <f t="shared" si="18"/>
        <v>1</v>
      </c>
      <c r="AC14" s="35">
        <f t="shared" si="19"/>
        <v>0.75</v>
      </c>
      <c r="AD14" s="35">
        <f t="shared" si="20"/>
        <v>0.6</v>
      </c>
      <c r="AE14" s="35">
        <f t="shared" si="21"/>
        <v>0.5</v>
      </c>
      <c r="AF14" s="35">
        <f t="shared" si="22"/>
        <v>0.42857142857142855</v>
      </c>
      <c r="AG14" s="35">
        <f t="shared" si="23"/>
        <v>0.375</v>
      </c>
      <c r="AH14" s="35">
        <f t="shared" si="24"/>
        <v>0.33333333333333331</v>
      </c>
    </row>
    <row r="15" spans="1:34" s="34" customFormat="1" ht="18" customHeight="1">
      <c r="A15" s="24"/>
      <c r="B15" s="25"/>
      <c r="C15" s="25"/>
      <c r="D15" s="25"/>
      <c r="E15" s="25"/>
      <c r="F15" s="171">
        <f t="shared" si="4"/>
        <v>0</v>
      </c>
      <c r="G15" s="28">
        <f t="shared" si="5"/>
        <v>0</v>
      </c>
      <c r="H15" s="28">
        <f t="shared" si="8"/>
        <v>0</v>
      </c>
      <c r="I15" s="29">
        <f t="shared" si="6"/>
        <v>0</v>
      </c>
      <c r="J15" s="30"/>
      <c r="K15" s="31">
        <v>0.02</v>
      </c>
      <c r="L15" s="32">
        <f t="shared" si="0"/>
        <v>140000</v>
      </c>
      <c r="M15" s="33">
        <v>1</v>
      </c>
      <c r="N15" s="33">
        <f t="shared" si="25"/>
        <v>0</v>
      </c>
      <c r="O15" s="33">
        <f t="shared" si="2"/>
        <v>0</v>
      </c>
      <c r="P15" s="8" t="s">
        <v>105</v>
      </c>
      <c r="Q15" s="9">
        <f t="shared" si="9"/>
        <v>105000</v>
      </c>
      <c r="R15" s="9">
        <f t="shared" si="10"/>
        <v>93333.333333333328</v>
      </c>
      <c r="S15" s="9">
        <f t="shared" si="11"/>
        <v>87500</v>
      </c>
      <c r="T15" s="9">
        <f t="shared" si="12"/>
        <v>84000</v>
      </c>
      <c r="U15" s="9">
        <f t="shared" si="13"/>
        <v>81666.666666666672</v>
      </c>
      <c r="V15" s="9">
        <f t="shared" si="14"/>
        <v>80000</v>
      </c>
      <c r="W15" s="9">
        <f t="shared" si="15"/>
        <v>78750</v>
      </c>
      <c r="X15" s="9">
        <f t="shared" si="16"/>
        <v>77777.777777777781</v>
      </c>
      <c r="Y15" s="33">
        <f t="shared" si="3"/>
        <v>0</v>
      </c>
      <c r="Z15" s="33" t="str">
        <f t="shared" si="7"/>
        <v>T10</v>
      </c>
      <c r="AA15" s="35">
        <f t="shared" si="17"/>
        <v>0.5</v>
      </c>
      <c r="AB15" s="35">
        <f t="shared" si="18"/>
        <v>0.33333333333333331</v>
      </c>
      <c r="AC15" s="35">
        <f t="shared" si="19"/>
        <v>0.25</v>
      </c>
      <c r="AD15" s="35">
        <f t="shared" si="20"/>
        <v>0.2</v>
      </c>
      <c r="AE15" s="35">
        <f t="shared" si="21"/>
        <v>0.16666666666666666</v>
      </c>
      <c r="AF15" s="35">
        <f t="shared" si="22"/>
        <v>0.14285714285714285</v>
      </c>
      <c r="AG15" s="35">
        <f t="shared" si="23"/>
        <v>0.125</v>
      </c>
      <c r="AH15" s="35">
        <f t="shared" si="24"/>
        <v>0.1111111111111111</v>
      </c>
    </row>
    <row r="16" spans="1:34" s="34" customFormat="1" ht="18" customHeight="1">
      <c r="A16" s="24"/>
      <c r="B16" s="25"/>
      <c r="C16" s="25"/>
      <c r="D16" s="25"/>
      <c r="E16" s="25"/>
      <c r="F16" s="171">
        <f t="shared" si="4"/>
        <v>0</v>
      </c>
      <c r="G16" s="28">
        <f t="shared" si="5"/>
        <v>0</v>
      </c>
      <c r="H16" s="28">
        <f t="shared" si="8"/>
        <v>0</v>
      </c>
      <c r="I16" s="29">
        <f t="shared" si="6"/>
        <v>0</v>
      </c>
      <c r="J16" s="30"/>
      <c r="K16" s="31">
        <v>0.01</v>
      </c>
      <c r="L16" s="32">
        <f t="shared" si="0"/>
        <v>70000</v>
      </c>
      <c r="M16" s="33">
        <v>0</v>
      </c>
      <c r="N16" s="33">
        <f t="shared" si="25"/>
        <v>0</v>
      </c>
      <c r="O16" s="33">
        <f t="shared" si="2"/>
        <v>0</v>
      </c>
      <c r="P16" s="8" t="s">
        <v>106</v>
      </c>
      <c r="Q16" s="9">
        <f t="shared" si="9"/>
        <v>70000</v>
      </c>
      <c r="R16" s="9">
        <f t="shared" si="10"/>
        <v>70000</v>
      </c>
      <c r="S16" s="9">
        <f t="shared" si="11"/>
        <v>70000</v>
      </c>
      <c r="T16" s="9">
        <f t="shared" si="12"/>
        <v>70000</v>
      </c>
      <c r="U16" s="9">
        <f t="shared" si="13"/>
        <v>70000</v>
      </c>
      <c r="V16" s="9">
        <f t="shared" si="14"/>
        <v>70000</v>
      </c>
      <c r="W16" s="9">
        <f t="shared" si="15"/>
        <v>70000</v>
      </c>
      <c r="X16" s="9">
        <f t="shared" si="16"/>
        <v>70000</v>
      </c>
      <c r="Y16" s="33">
        <f t="shared" si="3"/>
        <v>0</v>
      </c>
      <c r="Z16" s="33" t="str">
        <f t="shared" si="7"/>
        <v>T11</v>
      </c>
      <c r="AA16" s="35">
        <f t="shared" si="17"/>
        <v>0</v>
      </c>
      <c r="AB16" s="35">
        <f t="shared" si="18"/>
        <v>0</v>
      </c>
      <c r="AC16" s="35">
        <f t="shared" si="19"/>
        <v>0</v>
      </c>
      <c r="AD16" s="35">
        <f t="shared" si="20"/>
        <v>0</v>
      </c>
      <c r="AE16" s="35">
        <f t="shared" si="21"/>
        <v>0</v>
      </c>
      <c r="AF16" s="35">
        <f t="shared" si="22"/>
        <v>0</v>
      </c>
      <c r="AG16" s="35">
        <f t="shared" si="23"/>
        <v>0</v>
      </c>
      <c r="AH16" s="35">
        <f t="shared" si="24"/>
        <v>0</v>
      </c>
    </row>
    <row r="17" spans="1:34" s="34" customFormat="1" ht="18" customHeight="1">
      <c r="A17" s="24"/>
      <c r="B17" s="25"/>
      <c r="C17" s="25"/>
      <c r="D17" s="25"/>
      <c r="E17" s="25"/>
      <c r="F17" s="171">
        <f t="shared" si="4"/>
        <v>0</v>
      </c>
      <c r="G17" s="28">
        <f t="shared" si="5"/>
        <v>0</v>
      </c>
      <c r="H17" s="28">
        <f t="shared" si="8"/>
        <v>0</v>
      </c>
      <c r="I17" s="29">
        <f t="shared" si="6"/>
        <v>0</v>
      </c>
      <c r="J17" s="30"/>
      <c r="K17" s="31">
        <v>0.01</v>
      </c>
      <c r="L17" s="32">
        <f t="shared" si="0"/>
        <v>70000</v>
      </c>
      <c r="M17" s="33">
        <v>0</v>
      </c>
      <c r="N17" s="33">
        <f t="shared" si="25"/>
        <v>0</v>
      </c>
      <c r="O17" s="33">
        <f t="shared" si="2"/>
        <v>0</v>
      </c>
      <c r="P17" s="8" t="s">
        <v>107</v>
      </c>
      <c r="Q17" s="9">
        <f t="shared" si="9"/>
        <v>70000</v>
      </c>
      <c r="R17" s="9">
        <f t="shared" si="10"/>
        <v>70000</v>
      </c>
      <c r="S17" s="9">
        <f t="shared" si="11"/>
        <v>70000</v>
      </c>
      <c r="T17" s="9">
        <f t="shared" si="12"/>
        <v>70000</v>
      </c>
      <c r="U17" s="9">
        <f t="shared" si="13"/>
        <v>70000</v>
      </c>
      <c r="V17" s="9">
        <f t="shared" si="14"/>
        <v>70000</v>
      </c>
      <c r="W17" s="9">
        <f t="shared" si="15"/>
        <v>70000</v>
      </c>
      <c r="X17" s="9">
        <f t="shared" si="16"/>
        <v>70000</v>
      </c>
      <c r="Y17" s="33">
        <f t="shared" si="3"/>
        <v>0</v>
      </c>
      <c r="Z17" s="33" t="str">
        <f t="shared" si="7"/>
        <v>T12</v>
      </c>
      <c r="AA17" s="35">
        <f t="shared" si="17"/>
        <v>0</v>
      </c>
      <c r="AB17" s="35">
        <f t="shared" si="18"/>
        <v>0</v>
      </c>
      <c r="AC17" s="35">
        <f t="shared" si="19"/>
        <v>0</v>
      </c>
      <c r="AD17" s="35">
        <f t="shared" si="20"/>
        <v>0</v>
      </c>
      <c r="AE17" s="35">
        <f t="shared" si="21"/>
        <v>0</v>
      </c>
      <c r="AF17" s="35">
        <f t="shared" si="22"/>
        <v>0</v>
      </c>
      <c r="AG17" s="35">
        <f t="shared" si="23"/>
        <v>0</v>
      </c>
      <c r="AH17" s="35">
        <f t="shared" si="24"/>
        <v>0</v>
      </c>
    </row>
    <row r="18" spans="1:34" s="34" customFormat="1" ht="18" customHeight="1">
      <c r="A18" s="24"/>
      <c r="B18" s="25"/>
      <c r="C18" s="25"/>
      <c r="D18" s="25"/>
      <c r="E18" s="25"/>
      <c r="F18" s="171">
        <f t="shared" si="4"/>
        <v>0</v>
      </c>
      <c r="G18" s="28">
        <f t="shared" si="5"/>
        <v>0</v>
      </c>
      <c r="H18" s="28">
        <f t="shared" si="8"/>
        <v>0</v>
      </c>
      <c r="I18" s="29">
        <f t="shared" si="6"/>
        <v>0</v>
      </c>
      <c r="J18" s="30"/>
      <c r="K18" s="31">
        <v>0.01</v>
      </c>
      <c r="L18" s="32">
        <f t="shared" si="0"/>
        <v>70000</v>
      </c>
      <c r="M18" s="33">
        <v>0</v>
      </c>
      <c r="N18" s="33">
        <f t="shared" si="25"/>
        <v>0</v>
      </c>
      <c r="O18" s="33">
        <f t="shared" si="2"/>
        <v>0</v>
      </c>
      <c r="P18" s="8" t="s">
        <v>108</v>
      </c>
      <c r="Q18" s="9">
        <f t="shared" si="9"/>
        <v>70000</v>
      </c>
      <c r="R18" s="9">
        <f t="shared" si="10"/>
        <v>70000</v>
      </c>
      <c r="S18" s="9">
        <f t="shared" si="11"/>
        <v>70000</v>
      </c>
      <c r="T18" s="9">
        <f t="shared" si="12"/>
        <v>70000</v>
      </c>
      <c r="U18" s="9">
        <f t="shared" si="13"/>
        <v>70000</v>
      </c>
      <c r="V18" s="9">
        <f t="shared" si="14"/>
        <v>70000</v>
      </c>
      <c r="W18" s="9">
        <f t="shared" si="15"/>
        <v>70000</v>
      </c>
      <c r="X18" s="9">
        <f t="shared" si="16"/>
        <v>70000</v>
      </c>
      <c r="Y18" s="33">
        <f t="shared" si="3"/>
        <v>0</v>
      </c>
      <c r="Z18" s="33" t="str">
        <f t="shared" si="7"/>
        <v>T13</v>
      </c>
      <c r="AA18" s="35">
        <f t="shared" si="17"/>
        <v>0</v>
      </c>
      <c r="AB18" s="35">
        <f t="shared" si="18"/>
        <v>0</v>
      </c>
      <c r="AC18" s="35">
        <f t="shared" si="19"/>
        <v>0</v>
      </c>
      <c r="AD18" s="35">
        <f t="shared" si="20"/>
        <v>0</v>
      </c>
      <c r="AE18" s="35">
        <f t="shared" si="21"/>
        <v>0</v>
      </c>
      <c r="AF18" s="35">
        <f t="shared" si="22"/>
        <v>0</v>
      </c>
      <c r="AG18" s="35">
        <f t="shared" si="23"/>
        <v>0</v>
      </c>
      <c r="AH18" s="35">
        <f t="shared" si="24"/>
        <v>0</v>
      </c>
    </row>
    <row r="19" spans="1:34" s="34" customFormat="1" ht="18" customHeight="1">
      <c r="A19" s="24"/>
      <c r="B19" s="25"/>
      <c r="C19" s="25"/>
      <c r="D19" s="25"/>
      <c r="E19" s="25"/>
      <c r="F19" s="171">
        <f t="shared" si="4"/>
        <v>0</v>
      </c>
      <c r="G19" s="28">
        <f t="shared" si="5"/>
        <v>0</v>
      </c>
      <c r="H19" s="28">
        <f t="shared" si="8"/>
        <v>0</v>
      </c>
      <c r="I19" s="29">
        <f t="shared" si="6"/>
        <v>0</v>
      </c>
      <c r="J19" s="30"/>
      <c r="K19" s="31">
        <v>0.01</v>
      </c>
      <c r="L19" s="32">
        <f t="shared" si="0"/>
        <v>70000</v>
      </c>
      <c r="M19" s="33">
        <v>0</v>
      </c>
      <c r="N19" s="33">
        <f t="shared" si="25"/>
        <v>0</v>
      </c>
      <c r="O19" s="33">
        <f t="shared" si="2"/>
        <v>0</v>
      </c>
      <c r="P19" s="8" t="s">
        <v>109</v>
      </c>
      <c r="Q19" s="9">
        <f t="shared" si="9"/>
        <v>70000</v>
      </c>
      <c r="R19" s="9">
        <f t="shared" si="10"/>
        <v>70000</v>
      </c>
      <c r="S19" s="9">
        <f t="shared" si="11"/>
        <v>70000</v>
      </c>
      <c r="T19" s="9">
        <f t="shared" si="12"/>
        <v>70000</v>
      </c>
      <c r="U19" s="9">
        <f t="shared" si="13"/>
        <v>70000</v>
      </c>
      <c r="V19" s="9">
        <f t="shared" si="14"/>
        <v>70000</v>
      </c>
      <c r="W19" s="9">
        <f t="shared" si="15"/>
        <v>70000</v>
      </c>
      <c r="X19" s="9">
        <f t="shared" si="16"/>
        <v>70000</v>
      </c>
      <c r="Y19" s="33">
        <f t="shared" si="3"/>
        <v>0</v>
      </c>
      <c r="Z19" s="33" t="str">
        <f t="shared" si="7"/>
        <v>T14</v>
      </c>
      <c r="AA19" s="35">
        <f t="shared" si="17"/>
        <v>0</v>
      </c>
      <c r="AB19" s="35">
        <f t="shared" si="18"/>
        <v>0</v>
      </c>
      <c r="AC19" s="35">
        <f t="shared" si="19"/>
        <v>0</v>
      </c>
      <c r="AD19" s="35">
        <f t="shared" si="20"/>
        <v>0</v>
      </c>
      <c r="AE19" s="35">
        <f t="shared" si="21"/>
        <v>0</v>
      </c>
      <c r="AF19" s="35">
        <f t="shared" si="22"/>
        <v>0</v>
      </c>
      <c r="AG19" s="35">
        <f t="shared" si="23"/>
        <v>0</v>
      </c>
      <c r="AH19" s="35">
        <f t="shared" si="24"/>
        <v>0</v>
      </c>
    </row>
    <row r="20" spans="1:34" s="34" customFormat="1" ht="18" customHeight="1">
      <c r="A20" s="24"/>
      <c r="B20" s="25"/>
      <c r="C20" s="25"/>
      <c r="D20" s="25"/>
      <c r="E20" s="25"/>
      <c r="F20" s="171">
        <f t="shared" si="4"/>
        <v>0</v>
      </c>
      <c r="G20" s="28">
        <f t="shared" si="5"/>
        <v>0</v>
      </c>
      <c r="H20" s="28">
        <f t="shared" si="8"/>
        <v>0</v>
      </c>
      <c r="I20" s="29">
        <f t="shared" si="6"/>
        <v>0</v>
      </c>
      <c r="J20" s="30"/>
      <c r="K20" s="31">
        <v>0.01</v>
      </c>
      <c r="L20" s="32">
        <f t="shared" si="0"/>
        <v>70000</v>
      </c>
      <c r="M20" s="33">
        <v>0</v>
      </c>
      <c r="N20" s="33">
        <f t="shared" si="25"/>
        <v>0</v>
      </c>
      <c r="O20" s="33">
        <f t="shared" si="2"/>
        <v>0</v>
      </c>
      <c r="P20" s="8" t="s">
        <v>110</v>
      </c>
      <c r="Q20" s="9">
        <f t="shared" si="9"/>
        <v>70000</v>
      </c>
      <c r="R20" s="9">
        <f t="shared" si="10"/>
        <v>70000</v>
      </c>
      <c r="S20" s="9">
        <f t="shared" si="11"/>
        <v>70000</v>
      </c>
      <c r="T20" s="9">
        <f t="shared" si="12"/>
        <v>70000</v>
      </c>
      <c r="U20" s="9">
        <f t="shared" si="13"/>
        <v>70000</v>
      </c>
      <c r="V20" s="9">
        <f t="shared" si="14"/>
        <v>70000</v>
      </c>
      <c r="W20" s="9">
        <f t="shared" si="15"/>
        <v>70000</v>
      </c>
      <c r="X20" s="9">
        <f t="shared" si="16"/>
        <v>70000</v>
      </c>
      <c r="Y20" s="33">
        <f t="shared" si="3"/>
        <v>0</v>
      </c>
      <c r="Z20" s="33" t="str">
        <f t="shared" si="7"/>
        <v>T15</v>
      </c>
      <c r="AA20" s="35">
        <f t="shared" si="17"/>
        <v>0</v>
      </c>
      <c r="AB20" s="35">
        <f t="shared" si="18"/>
        <v>0</v>
      </c>
      <c r="AC20" s="35">
        <f t="shared" si="19"/>
        <v>0</v>
      </c>
      <c r="AD20" s="35">
        <f t="shared" si="20"/>
        <v>0</v>
      </c>
      <c r="AE20" s="35">
        <f t="shared" si="21"/>
        <v>0</v>
      </c>
      <c r="AF20" s="35">
        <f t="shared" si="22"/>
        <v>0</v>
      </c>
      <c r="AG20" s="35">
        <f t="shared" si="23"/>
        <v>0</v>
      </c>
      <c r="AH20" s="35">
        <f t="shared" si="24"/>
        <v>0</v>
      </c>
    </row>
    <row r="21" spans="1:34" s="34" customFormat="1" ht="18" customHeight="1">
      <c r="A21" s="24"/>
      <c r="B21" s="25"/>
      <c r="C21" s="25"/>
      <c r="D21" s="25"/>
      <c r="E21" s="25"/>
      <c r="F21" s="171">
        <f t="shared" si="4"/>
        <v>0</v>
      </c>
      <c r="G21" s="28">
        <f t="shared" si="5"/>
        <v>0</v>
      </c>
      <c r="H21" s="28">
        <f t="shared" si="8"/>
        <v>0</v>
      </c>
      <c r="I21" s="29">
        <f t="shared" si="6"/>
        <v>0</v>
      </c>
      <c r="J21" s="30"/>
      <c r="K21" s="31">
        <v>0.01</v>
      </c>
      <c r="L21" s="32">
        <f t="shared" si="0"/>
        <v>70000</v>
      </c>
      <c r="M21" s="33">
        <v>0</v>
      </c>
      <c r="N21" s="33">
        <f t="shared" si="25"/>
        <v>0</v>
      </c>
      <c r="O21" s="33">
        <f t="shared" si="2"/>
        <v>0</v>
      </c>
      <c r="P21" s="8" t="s">
        <v>111</v>
      </c>
      <c r="Q21" s="9">
        <f t="shared" si="9"/>
        <v>70000</v>
      </c>
      <c r="R21" s="9">
        <f t="shared" si="10"/>
        <v>70000</v>
      </c>
      <c r="S21" s="9">
        <f t="shared" si="11"/>
        <v>70000</v>
      </c>
      <c r="T21" s="9">
        <f t="shared" si="12"/>
        <v>70000</v>
      </c>
      <c r="U21" s="9">
        <f t="shared" si="13"/>
        <v>70000</v>
      </c>
      <c r="V21" s="9">
        <f t="shared" si="14"/>
        <v>70000</v>
      </c>
      <c r="W21" s="9">
        <f t="shared" si="15"/>
        <v>70000</v>
      </c>
      <c r="X21" s="9">
        <f t="shared" si="16"/>
        <v>70000</v>
      </c>
      <c r="Y21" s="33">
        <f t="shared" si="3"/>
        <v>0</v>
      </c>
      <c r="Z21" s="33" t="str">
        <f t="shared" si="7"/>
        <v>T16</v>
      </c>
      <c r="AA21" s="35">
        <f t="shared" si="17"/>
        <v>0</v>
      </c>
      <c r="AB21" s="35">
        <f t="shared" si="18"/>
        <v>0</v>
      </c>
      <c r="AC21" s="35">
        <f t="shared" si="19"/>
        <v>0</v>
      </c>
      <c r="AD21" s="35">
        <f t="shared" si="20"/>
        <v>0</v>
      </c>
      <c r="AE21" s="35">
        <f t="shared" si="21"/>
        <v>0</v>
      </c>
      <c r="AF21" s="35">
        <f t="shared" si="22"/>
        <v>0</v>
      </c>
      <c r="AG21" s="35">
        <f t="shared" si="23"/>
        <v>0</v>
      </c>
      <c r="AH21" s="35">
        <f t="shared" si="24"/>
        <v>0</v>
      </c>
    </row>
    <row r="22" spans="1:34" s="8" customFormat="1" ht="18" customHeight="1">
      <c r="A22" s="24"/>
      <c r="B22" s="25"/>
      <c r="C22" s="25"/>
      <c r="D22" s="25"/>
      <c r="E22" s="25"/>
      <c r="F22" s="171">
        <f t="shared" si="4"/>
        <v>0</v>
      </c>
      <c r="G22" s="28">
        <f t="shared" si="5"/>
        <v>0</v>
      </c>
      <c r="H22" s="28">
        <f t="shared" si="8"/>
        <v>0</v>
      </c>
      <c r="I22" s="29">
        <f t="shared" si="6"/>
        <v>0</v>
      </c>
      <c r="J22" s="30"/>
      <c r="K22" s="31">
        <v>0.01</v>
      </c>
      <c r="L22" s="32">
        <f t="shared" si="0"/>
        <v>70000</v>
      </c>
      <c r="M22" s="33">
        <v>0</v>
      </c>
      <c r="N22" s="33">
        <f t="shared" si="25"/>
        <v>0</v>
      </c>
      <c r="O22" s="33">
        <f t="shared" si="2"/>
        <v>0</v>
      </c>
      <c r="P22" s="8" t="s">
        <v>112</v>
      </c>
      <c r="Q22" s="9">
        <f t="shared" si="9"/>
        <v>70000</v>
      </c>
      <c r="R22" s="9">
        <f t="shared" si="10"/>
        <v>70000</v>
      </c>
      <c r="S22" s="9">
        <f t="shared" si="11"/>
        <v>70000</v>
      </c>
      <c r="T22" s="9">
        <f t="shared" si="12"/>
        <v>70000</v>
      </c>
      <c r="U22" s="9">
        <f t="shared" si="13"/>
        <v>70000</v>
      </c>
      <c r="V22" s="9">
        <f t="shared" si="14"/>
        <v>70000</v>
      </c>
      <c r="W22" s="9">
        <f t="shared" si="15"/>
        <v>70000</v>
      </c>
      <c r="X22" s="9">
        <f t="shared" si="16"/>
        <v>62222.222222222219</v>
      </c>
      <c r="Y22" s="33">
        <f t="shared" si="3"/>
        <v>0</v>
      </c>
      <c r="Z22" s="33" t="str">
        <f t="shared" si="7"/>
        <v>T17</v>
      </c>
      <c r="AA22" s="35">
        <f t="shared" si="17"/>
        <v>0</v>
      </c>
      <c r="AB22" s="35">
        <f t="shared" si="18"/>
        <v>0</v>
      </c>
      <c r="AC22" s="35">
        <f t="shared" si="19"/>
        <v>0</v>
      </c>
      <c r="AD22" s="35">
        <f t="shared" si="20"/>
        <v>0</v>
      </c>
      <c r="AE22" s="35">
        <f t="shared" si="21"/>
        <v>0</v>
      </c>
      <c r="AF22" s="35">
        <f t="shared" si="22"/>
        <v>0</v>
      </c>
      <c r="AG22" s="35">
        <f t="shared" si="23"/>
        <v>0</v>
      </c>
      <c r="AH22" s="35">
        <f t="shared" si="24"/>
        <v>0</v>
      </c>
    </row>
    <row r="23" spans="1:34" s="8" customFormat="1" ht="18" customHeight="1">
      <c r="A23" s="24"/>
      <c r="B23" s="25"/>
      <c r="C23" s="25"/>
      <c r="D23" s="25"/>
      <c r="E23" s="25"/>
      <c r="F23" s="171">
        <f t="shared" si="4"/>
        <v>0</v>
      </c>
      <c r="G23" s="28">
        <f t="shared" si="5"/>
        <v>0</v>
      </c>
      <c r="H23" s="28">
        <f t="shared" si="8"/>
        <v>0</v>
      </c>
      <c r="I23" s="29">
        <f t="shared" si="6"/>
        <v>0</v>
      </c>
      <c r="J23" s="30"/>
      <c r="K23" s="31">
        <v>0.01</v>
      </c>
      <c r="L23" s="32">
        <f t="shared" si="0"/>
        <v>70000</v>
      </c>
      <c r="M23" s="33">
        <v>0</v>
      </c>
      <c r="N23" s="33">
        <f t="shared" si="25"/>
        <v>0</v>
      </c>
      <c r="O23" s="33">
        <f t="shared" si="2"/>
        <v>0</v>
      </c>
      <c r="P23" s="8" t="s">
        <v>113</v>
      </c>
      <c r="Q23" s="9">
        <f t="shared" si="9"/>
        <v>70000</v>
      </c>
      <c r="R23" s="9">
        <f t="shared" si="10"/>
        <v>70000</v>
      </c>
      <c r="S23" s="9">
        <f t="shared" si="11"/>
        <v>70000</v>
      </c>
      <c r="T23" s="9">
        <f t="shared" si="12"/>
        <v>70000</v>
      </c>
      <c r="U23" s="9">
        <f t="shared" si="13"/>
        <v>70000</v>
      </c>
      <c r="V23" s="9">
        <f t="shared" si="14"/>
        <v>70000</v>
      </c>
      <c r="W23" s="9">
        <f t="shared" si="15"/>
        <v>61250</v>
      </c>
      <c r="X23" s="9">
        <f t="shared" si="16"/>
        <v>54444.444444444445</v>
      </c>
      <c r="Y23" s="33">
        <f t="shared" si="3"/>
        <v>0</v>
      </c>
      <c r="Z23" s="33" t="str">
        <f t="shared" si="7"/>
        <v>T18</v>
      </c>
      <c r="AA23" s="35">
        <f t="shared" si="17"/>
        <v>0</v>
      </c>
      <c r="AB23" s="35">
        <f t="shared" si="18"/>
        <v>0</v>
      </c>
      <c r="AC23" s="35">
        <f t="shared" si="19"/>
        <v>0</v>
      </c>
      <c r="AD23" s="35">
        <f t="shared" si="20"/>
        <v>0</v>
      </c>
      <c r="AE23" s="35">
        <f t="shared" si="21"/>
        <v>0</v>
      </c>
      <c r="AF23" s="35">
        <f t="shared" si="22"/>
        <v>0</v>
      </c>
      <c r="AG23" s="35">
        <f t="shared" si="23"/>
        <v>0</v>
      </c>
      <c r="AH23" s="35">
        <f t="shared" si="24"/>
        <v>0</v>
      </c>
    </row>
    <row r="24" spans="1:34" s="8" customFormat="1" ht="18" customHeight="1">
      <c r="A24" s="24"/>
      <c r="B24" s="25"/>
      <c r="C24" s="25"/>
      <c r="D24" s="25"/>
      <c r="E24" s="25" t="s">
        <v>201</v>
      </c>
      <c r="F24" s="171"/>
      <c r="G24" s="28">
        <f t="shared" si="5"/>
        <v>0</v>
      </c>
      <c r="H24" s="28">
        <f t="shared" si="8"/>
        <v>0</v>
      </c>
      <c r="I24" s="29">
        <f t="shared" si="6"/>
        <v>0</v>
      </c>
      <c r="J24" s="30"/>
      <c r="K24" s="31">
        <v>0.01</v>
      </c>
      <c r="L24" s="32">
        <f t="shared" si="0"/>
        <v>70000</v>
      </c>
      <c r="M24" s="33">
        <v>0</v>
      </c>
      <c r="N24" s="33" t="e">
        <f t="shared" si="25"/>
        <v>#N/A</v>
      </c>
      <c r="O24" s="33" t="e">
        <f t="shared" si="2"/>
        <v>#N/A</v>
      </c>
      <c r="P24" s="8" t="s">
        <v>114</v>
      </c>
      <c r="Q24" s="9">
        <f t="shared" si="9"/>
        <v>70000</v>
      </c>
      <c r="R24" s="9">
        <f t="shared" si="10"/>
        <v>70000</v>
      </c>
      <c r="S24" s="9">
        <f t="shared" si="11"/>
        <v>70000</v>
      </c>
      <c r="T24" s="9">
        <f t="shared" si="12"/>
        <v>70000</v>
      </c>
      <c r="U24" s="9">
        <f t="shared" si="13"/>
        <v>70000</v>
      </c>
      <c r="V24" s="9">
        <f t="shared" si="14"/>
        <v>60000</v>
      </c>
      <c r="W24" s="9">
        <f t="shared" si="15"/>
        <v>52500</v>
      </c>
      <c r="X24" s="9">
        <f t="shared" si="16"/>
        <v>46666.666666666664</v>
      </c>
      <c r="Y24" s="33">
        <f t="shared" si="3"/>
        <v>0</v>
      </c>
      <c r="Z24" s="33" t="str">
        <f t="shared" si="7"/>
        <v>T19</v>
      </c>
      <c r="AA24" s="35">
        <f t="shared" si="17"/>
        <v>0</v>
      </c>
      <c r="AB24" s="35">
        <f t="shared" si="18"/>
        <v>0</v>
      </c>
      <c r="AC24" s="35">
        <f t="shared" si="19"/>
        <v>0</v>
      </c>
      <c r="AD24" s="35">
        <f t="shared" si="20"/>
        <v>0</v>
      </c>
      <c r="AE24" s="35">
        <f t="shared" si="21"/>
        <v>0</v>
      </c>
      <c r="AF24" s="35">
        <f t="shared" si="22"/>
        <v>0</v>
      </c>
      <c r="AG24" s="35">
        <f t="shared" si="23"/>
        <v>0</v>
      </c>
      <c r="AH24" s="35">
        <f t="shared" si="24"/>
        <v>0</v>
      </c>
    </row>
    <row r="25" spans="1:34" s="8" customFormat="1" ht="18" customHeight="1">
      <c r="A25" s="24"/>
      <c r="B25" s="25"/>
      <c r="C25" s="25"/>
      <c r="D25" s="25"/>
      <c r="E25" s="25" t="s">
        <v>201</v>
      </c>
      <c r="F25" s="171"/>
      <c r="G25" s="28">
        <f t="shared" si="5"/>
        <v>0</v>
      </c>
      <c r="H25" s="28">
        <f t="shared" si="8"/>
        <v>0</v>
      </c>
      <c r="I25" s="29">
        <f t="shared" si="6"/>
        <v>0</v>
      </c>
      <c r="J25" s="30"/>
      <c r="K25" s="31">
        <v>0.01</v>
      </c>
      <c r="L25" s="32">
        <f t="shared" si="0"/>
        <v>70000</v>
      </c>
      <c r="M25" s="33">
        <v>0</v>
      </c>
      <c r="N25" s="33" t="e">
        <f t="shared" si="25"/>
        <v>#N/A</v>
      </c>
      <c r="O25" s="33" t="e">
        <f t="shared" si="2"/>
        <v>#N/A</v>
      </c>
      <c r="P25" s="8" t="s">
        <v>115</v>
      </c>
      <c r="Q25" s="9">
        <f t="shared" si="9"/>
        <v>70000</v>
      </c>
      <c r="R25" s="9">
        <f t="shared" si="10"/>
        <v>70000</v>
      </c>
      <c r="S25" s="9">
        <f t="shared" si="11"/>
        <v>70000</v>
      </c>
      <c r="T25" s="9">
        <f t="shared" si="12"/>
        <v>70000</v>
      </c>
      <c r="U25" s="9">
        <f t="shared" si="13"/>
        <v>58333.333333333336</v>
      </c>
      <c r="V25" s="9">
        <f t="shared" si="14"/>
        <v>50000</v>
      </c>
      <c r="W25" s="9">
        <f t="shared" si="15"/>
        <v>43750</v>
      </c>
      <c r="X25" s="9">
        <f t="shared" si="16"/>
        <v>38888.888888888891</v>
      </c>
      <c r="Y25" s="33">
        <f t="shared" si="3"/>
        <v>0</v>
      </c>
      <c r="Z25" s="33" t="str">
        <f t="shared" si="7"/>
        <v>T20</v>
      </c>
      <c r="AA25" s="35">
        <f t="shared" si="17"/>
        <v>0</v>
      </c>
      <c r="AB25" s="35">
        <f t="shared" si="18"/>
        <v>0</v>
      </c>
      <c r="AC25" s="35">
        <f t="shared" si="19"/>
        <v>0</v>
      </c>
      <c r="AD25" s="35">
        <f t="shared" si="20"/>
        <v>0</v>
      </c>
      <c r="AE25" s="35">
        <f t="shared" si="21"/>
        <v>0</v>
      </c>
      <c r="AF25" s="35">
        <f t="shared" si="22"/>
        <v>0</v>
      </c>
      <c r="AG25" s="35">
        <f t="shared" si="23"/>
        <v>0</v>
      </c>
      <c r="AH25" s="35">
        <f t="shared" si="24"/>
        <v>0</v>
      </c>
    </row>
    <row r="26" spans="1:34" s="8" customFormat="1" ht="18" customHeight="1">
      <c r="A26" s="24"/>
      <c r="B26" s="25"/>
      <c r="C26" s="25"/>
      <c r="D26" s="25"/>
      <c r="E26" s="25" t="s">
        <v>201</v>
      </c>
      <c r="F26" s="171"/>
      <c r="G26" s="28">
        <f t="shared" si="5"/>
        <v>0</v>
      </c>
      <c r="H26" s="28">
        <f t="shared" si="8"/>
        <v>0</v>
      </c>
      <c r="I26" s="29">
        <f t="shared" si="6"/>
        <v>0</v>
      </c>
      <c r="J26" s="30"/>
      <c r="K26" s="31">
        <v>0.01</v>
      </c>
      <c r="L26" s="32">
        <f t="shared" si="0"/>
        <v>70000</v>
      </c>
      <c r="M26" s="33">
        <v>0</v>
      </c>
      <c r="N26" s="33" t="e">
        <f t="shared" si="25"/>
        <v>#N/A</v>
      </c>
      <c r="O26" s="33" t="e">
        <f>IF(E26=0,0,IF(E26=E25,VLOOKUP(E26,P:X,VLOOKUP(E26,P:Y,10,0),0),IF(P26=E26,VLOOKUP(E26,P:X,VLOOKUP(E26,P:Y,10,0),0),L26)))</f>
        <v>#N/A</v>
      </c>
      <c r="P26" s="8" t="s">
        <v>116</v>
      </c>
      <c r="Q26" s="9">
        <f t="shared" si="9"/>
        <v>70000</v>
      </c>
      <c r="R26" s="9">
        <f t="shared" si="10"/>
        <v>70000</v>
      </c>
      <c r="S26" s="9">
        <f t="shared" si="11"/>
        <v>70000</v>
      </c>
      <c r="T26" s="9">
        <f t="shared" si="12"/>
        <v>56000</v>
      </c>
      <c r="U26" s="9">
        <f t="shared" si="13"/>
        <v>46666.666666666664</v>
      </c>
      <c r="V26" s="9">
        <f t="shared" si="14"/>
        <v>40000</v>
      </c>
      <c r="W26" s="9">
        <f t="shared" si="15"/>
        <v>35000</v>
      </c>
      <c r="X26" s="9">
        <f t="shared" si="16"/>
        <v>31111.111111111109</v>
      </c>
      <c r="Y26" s="33">
        <f t="shared" si="3"/>
        <v>0</v>
      </c>
      <c r="Z26" s="33" t="str">
        <f t="shared" si="7"/>
        <v>T21</v>
      </c>
      <c r="AA26" s="35">
        <f t="shared" si="17"/>
        <v>0</v>
      </c>
      <c r="AB26" s="35">
        <f t="shared" si="18"/>
        <v>0</v>
      </c>
      <c r="AC26" s="35">
        <f t="shared" si="19"/>
        <v>0</v>
      </c>
      <c r="AD26" s="35">
        <f t="shared" si="20"/>
        <v>0</v>
      </c>
      <c r="AE26" s="35">
        <f t="shared" si="21"/>
        <v>0</v>
      </c>
      <c r="AF26" s="35">
        <f t="shared" si="22"/>
        <v>0</v>
      </c>
      <c r="AG26" s="35">
        <f t="shared" si="23"/>
        <v>0</v>
      </c>
      <c r="AH26" s="35">
        <f t="shared" si="24"/>
        <v>0</v>
      </c>
    </row>
    <row r="27" spans="1:34" s="8" customFormat="1" ht="18" customHeight="1">
      <c r="A27" s="24"/>
      <c r="B27" s="25"/>
      <c r="C27" s="25"/>
      <c r="D27" s="25"/>
      <c r="E27" s="25" t="s">
        <v>201</v>
      </c>
      <c r="F27" s="171"/>
      <c r="G27" s="28">
        <f t="shared" si="5"/>
        <v>0</v>
      </c>
      <c r="H27" s="28">
        <f t="shared" si="8"/>
        <v>0</v>
      </c>
      <c r="I27" s="29">
        <f t="shared" si="6"/>
        <v>0</v>
      </c>
      <c r="J27" s="30"/>
      <c r="K27" s="31">
        <v>0.01</v>
      </c>
      <c r="L27" s="32">
        <f t="shared" si="0"/>
        <v>70000</v>
      </c>
      <c r="M27" s="33">
        <v>0</v>
      </c>
      <c r="N27" s="33" t="e">
        <f t="shared" si="25"/>
        <v>#N/A</v>
      </c>
      <c r="O27" s="33" t="e">
        <f t="shared" ref="O27:O29" si="26">IF(E27=0,0,IF(E27=E26,VLOOKUP(E27,P:X,VLOOKUP(E27,P:Y,10,0),0),IF(P27=E27,VLOOKUP(E27,P:X,VLOOKUP(E27,P:Y,10,0),0),L27)))</f>
        <v>#N/A</v>
      </c>
      <c r="P27" s="8" t="s">
        <v>117</v>
      </c>
      <c r="Q27" s="9">
        <f t="shared" si="9"/>
        <v>70000</v>
      </c>
      <c r="R27" s="9">
        <f t="shared" si="10"/>
        <v>70000</v>
      </c>
      <c r="S27" s="9">
        <f t="shared" si="11"/>
        <v>52500</v>
      </c>
      <c r="T27" s="9">
        <f t="shared" si="12"/>
        <v>42000</v>
      </c>
      <c r="U27" s="9">
        <f t="shared" si="13"/>
        <v>35000</v>
      </c>
      <c r="V27" s="9">
        <f t="shared" si="14"/>
        <v>30000</v>
      </c>
      <c r="W27" s="9">
        <f t="shared" si="15"/>
        <v>26250</v>
      </c>
      <c r="X27" s="9">
        <f t="shared" si="16"/>
        <v>23333.333333333332</v>
      </c>
      <c r="Y27" s="33">
        <f t="shared" si="3"/>
        <v>0</v>
      </c>
      <c r="Z27" s="33" t="str">
        <f t="shared" si="7"/>
        <v>T22</v>
      </c>
      <c r="AA27" s="35">
        <f t="shared" si="17"/>
        <v>0</v>
      </c>
      <c r="AB27" s="35">
        <f t="shared" si="18"/>
        <v>0</v>
      </c>
      <c r="AC27" s="35">
        <f t="shared" si="19"/>
        <v>0</v>
      </c>
      <c r="AD27" s="35">
        <f t="shared" si="20"/>
        <v>0</v>
      </c>
      <c r="AE27" s="35">
        <f t="shared" si="21"/>
        <v>0</v>
      </c>
      <c r="AF27" s="35">
        <f t="shared" si="22"/>
        <v>0</v>
      </c>
      <c r="AG27" s="35">
        <f t="shared" si="23"/>
        <v>0</v>
      </c>
      <c r="AH27" s="35">
        <f t="shared" si="24"/>
        <v>0</v>
      </c>
    </row>
    <row r="28" spans="1:34" s="8" customFormat="1" ht="18" customHeight="1">
      <c r="A28" s="24"/>
      <c r="B28" s="25"/>
      <c r="C28" s="25"/>
      <c r="D28" s="25"/>
      <c r="E28" s="25" t="s">
        <v>201</v>
      </c>
      <c r="F28" s="171"/>
      <c r="G28" s="28">
        <f t="shared" si="5"/>
        <v>0</v>
      </c>
      <c r="H28" s="28">
        <f t="shared" si="8"/>
        <v>0</v>
      </c>
      <c r="I28" s="29">
        <f t="shared" si="6"/>
        <v>0</v>
      </c>
      <c r="J28" s="30"/>
      <c r="K28" s="31">
        <v>0.01</v>
      </c>
      <c r="L28" s="32">
        <f t="shared" si="0"/>
        <v>70000</v>
      </c>
      <c r="M28" s="33">
        <v>0</v>
      </c>
      <c r="N28" s="33" t="e">
        <f t="shared" si="25"/>
        <v>#N/A</v>
      </c>
      <c r="O28" s="33" t="e">
        <f t="shared" si="26"/>
        <v>#N/A</v>
      </c>
      <c r="P28" s="8" t="s">
        <v>118</v>
      </c>
      <c r="Q28" s="9">
        <f t="shared" si="9"/>
        <v>70000</v>
      </c>
      <c r="R28" s="9">
        <f t="shared" si="10"/>
        <v>46666.666666666664</v>
      </c>
      <c r="S28" s="9">
        <f t="shared" si="11"/>
        <v>35000</v>
      </c>
      <c r="T28" s="9">
        <f t="shared" si="12"/>
        <v>28000</v>
      </c>
      <c r="U28" s="9">
        <f t="shared" si="13"/>
        <v>23333.333333333332</v>
      </c>
      <c r="V28" s="9">
        <f t="shared" si="14"/>
        <v>20000</v>
      </c>
      <c r="W28" s="9">
        <f t="shared" si="15"/>
        <v>17500</v>
      </c>
      <c r="X28" s="9">
        <f t="shared" si="16"/>
        <v>15555.555555555555</v>
      </c>
      <c r="Y28" s="33">
        <f t="shared" si="3"/>
        <v>0</v>
      </c>
      <c r="Z28" s="33" t="str">
        <f t="shared" si="7"/>
        <v>T23</v>
      </c>
      <c r="AA28" s="35">
        <f t="shared" si="17"/>
        <v>0</v>
      </c>
      <c r="AB28" s="35">
        <f t="shared" si="18"/>
        <v>0</v>
      </c>
      <c r="AC28" s="35">
        <f t="shared" si="19"/>
        <v>0</v>
      </c>
      <c r="AD28" s="35">
        <f t="shared" si="20"/>
        <v>0</v>
      </c>
      <c r="AE28" s="35">
        <f t="shared" si="21"/>
        <v>0</v>
      </c>
      <c r="AF28" s="35">
        <f t="shared" si="22"/>
        <v>0</v>
      </c>
      <c r="AG28" s="35">
        <f t="shared" si="23"/>
        <v>0</v>
      </c>
      <c r="AH28" s="35">
        <f t="shared" si="24"/>
        <v>0</v>
      </c>
    </row>
    <row r="29" spans="1:34" s="8" customFormat="1" ht="18" customHeight="1">
      <c r="A29" s="24"/>
      <c r="B29" s="25"/>
      <c r="C29" s="25"/>
      <c r="D29" s="25"/>
      <c r="E29" s="25" t="s">
        <v>201</v>
      </c>
      <c r="F29" s="171"/>
      <c r="G29" s="28">
        <f t="shared" si="5"/>
        <v>0</v>
      </c>
      <c r="H29" s="28">
        <f t="shared" si="8"/>
        <v>0</v>
      </c>
      <c r="I29" s="29">
        <f t="shared" si="6"/>
        <v>0</v>
      </c>
      <c r="J29" s="30"/>
      <c r="K29" s="31">
        <v>0.01</v>
      </c>
      <c r="L29" s="32">
        <f t="shared" si="0"/>
        <v>70000</v>
      </c>
      <c r="M29" s="33">
        <v>0</v>
      </c>
      <c r="N29" s="33" t="e">
        <f t="shared" si="25"/>
        <v>#N/A</v>
      </c>
      <c r="O29" s="33" t="e">
        <f t="shared" si="26"/>
        <v>#N/A</v>
      </c>
      <c r="P29" s="8" t="s">
        <v>119</v>
      </c>
      <c r="Q29" s="9">
        <f t="shared" si="9"/>
        <v>35000</v>
      </c>
      <c r="R29" s="9">
        <f t="shared" si="10"/>
        <v>23333.333333333332</v>
      </c>
      <c r="S29" s="9">
        <f t="shared" si="11"/>
        <v>17500</v>
      </c>
      <c r="T29" s="9">
        <f t="shared" si="12"/>
        <v>14000</v>
      </c>
      <c r="U29" s="9">
        <f t="shared" si="13"/>
        <v>11666.666666666666</v>
      </c>
      <c r="V29" s="9">
        <f t="shared" si="14"/>
        <v>10000</v>
      </c>
      <c r="W29" s="9">
        <f t="shared" si="15"/>
        <v>8750</v>
      </c>
      <c r="X29" s="9">
        <f t="shared" si="16"/>
        <v>7777.7777777777774</v>
      </c>
      <c r="Y29" s="33">
        <f t="shared" si="3"/>
        <v>0</v>
      </c>
      <c r="Z29" s="33" t="str">
        <f t="shared" si="7"/>
        <v>T24</v>
      </c>
      <c r="AA29" s="35">
        <f t="shared" si="17"/>
        <v>0</v>
      </c>
      <c r="AB29" s="35">
        <f t="shared" si="18"/>
        <v>0</v>
      </c>
      <c r="AC29" s="35">
        <f t="shared" si="19"/>
        <v>0</v>
      </c>
      <c r="AD29" s="35">
        <f t="shared" si="20"/>
        <v>0</v>
      </c>
      <c r="AE29" s="35">
        <f t="shared" si="21"/>
        <v>0</v>
      </c>
      <c r="AF29" s="35">
        <f t="shared" si="22"/>
        <v>0</v>
      </c>
      <c r="AG29" s="35">
        <f t="shared" si="23"/>
        <v>0</v>
      </c>
      <c r="AH29" s="35">
        <f t="shared" si="24"/>
        <v>0</v>
      </c>
    </row>
    <row r="30" spans="1:34" ht="18" customHeight="1">
      <c r="A30" s="36"/>
      <c r="B30" s="37"/>
      <c r="C30" s="38"/>
      <c r="D30" s="39"/>
      <c r="E30" s="40"/>
      <c r="F30" s="39"/>
      <c r="G30" s="42"/>
      <c r="H30" s="42"/>
      <c r="I30" s="40"/>
      <c r="J30" s="43"/>
      <c r="K30" s="43"/>
      <c r="L30" s="43"/>
      <c r="M30" s="43"/>
      <c r="N30" s="43"/>
      <c r="O30" s="43"/>
      <c r="P30" s="8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4" ht="15">
      <c r="A31" s="36"/>
      <c r="B31" s="45"/>
      <c r="C31" s="46"/>
      <c r="D31" s="46"/>
      <c r="E31" s="46"/>
      <c r="F31" s="173"/>
      <c r="G31" s="48"/>
      <c r="H31" s="48"/>
      <c r="I31" s="36"/>
      <c r="J31" s="36"/>
      <c r="K31" s="36"/>
      <c r="L31" s="36"/>
      <c r="M31" s="36"/>
      <c r="N31" s="36"/>
      <c r="O31" s="36"/>
      <c r="P31" s="36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34" ht="15">
      <c r="A32" s="36"/>
      <c r="B32" s="45"/>
      <c r="C32" s="46"/>
      <c r="D32" s="46"/>
      <c r="E32" s="46"/>
      <c r="F32" s="173"/>
      <c r="G32" s="48"/>
      <c r="H32" s="48"/>
      <c r="I32" s="36"/>
      <c r="J32" s="36"/>
      <c r="K32" s="36"/>
      <c r="L32" s="36"/>
      <c r="M32" s="36"/>
      <c r="N32" s="36"/>
      <c r="O32" s="36"/>
      <c r="P32" s="36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">
      <c r="A33" s="36"/>
      <c r="B33" s="45"/>
      <c r="C33" s="46"/>
      <c r="D33" s="46"/>
      <c r="E33" s="46"/>
      <c r="F33" s="173"/>
      <c r="G33" s="48"/>
      <c r="H33" s="48"/>
      <c r="I33" s="36"/>
      <c r="J33" s="36"/>
      <c r="K33" s="36"/>
      <c r="L33" s="36"/>
      <c r="M33" s="36"/>
      <c r="N33" s="36"/>
      <c r="O33" s="36"/>
      <c r="P33" s="36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">
      <c r="A34" s="36"/>
      <c r="B34" s="45"/>
      <c r="C34" s="37"/>
      <c r="D34" s="39"/>
      <c r="E34" s="40"/>
      <c r="F34" s="39"/>
      <c r="G34" s="42"/>
      <c r="H34" s="42"/>
      <c r="I34" s="40"/>
      <c r="J34" s="43"/>
      <c r="K34" s="43"/>
      <c r="L34" s="43"/>
      <c r="M34" s="43"/>
      <c r="N34" s="43"/>
      <c r="O34" s="43"/>
      <c r="P34" s="8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>
      <c r="B35" s="45"/>
      <c r="P35" s="8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>
      <c r="A36" s="50"/>
      <c r="B36" s="50"/>
      <c r="I36" s="44"/>
      <c r="P36" s="8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>
      <c r="A37" s="50"/>
      <c r="B37" s="50"/>
      <c r="I37" s="44"/>
      <c r="P37" s="8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>
      <c r="A38" s="50"/>
      <c r="B38" s="50"/>
      <c r="I38" s="44"/>
      <c r="P38" s="8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>
      <c r="A39" s="50"/>
      <c r="B39" s="50"/>
      <c r="I39" s="44"/>
      <c r="P39" s="8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>
      <c r="A40" s="50"/>
      <c r="B40" s="50"/>
      <c r="I40" s="44"/>
      <c r="P40" s="8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>
      <c r="A41" s="50"/>
      <c r="B41" s="50"/>
      <c r="I41" s="44"/>
      <c r="P41" s="8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>
      <c r="A42" s="50"/>
      <c r="B42" s="50"/>
      <c r="I42" s="44"/>
      <c r="P42" s="8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>
      <c r="A43" s="50"/>
      <c r="B43" s="50"/>
      <c r="I43" s="44"/>
      <c r="P43" s="8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>
      <c r="A44" s="50"/>
      <c r="B44" s="50"/>
      <c r="I44" s="44"/>
      <c r="P44" s="8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>
      <c r="A45" s="50"/>
      <c r="B45" s="50"/>
      <c r="I45" s="44"/>
      <c r="P45" s="8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>
      <c r="A46" s="50"/>
      <c r="B46" s="50"/>
      <c r="I46" s="44"/>
      <c r="P46" s="8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>
      <c r="A47" s="50"/>
      <c r="B47" s="50"/>
      <c r="I47" s="44"/>
      <c r="P47" s="8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>
      <c r="A48" s="50"/>
      <c r="B48" s="50"/>
      <c r="I48" s="44"/>
      <c r="P48" s="8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>
      <c r="A49" s="50"/>
      <c r="B49" s="50"/>
      <c r="I49" s="44"/>
      <c r="P49" s="8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>
      <c r="A50" s="50"/>
      <c r="B50" s="50"/>
      <c r="I50" s="44"/>
      <c r="P50" s="8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>
      <c r="A51" s="50"/>
      <c r="B51" s="50"/>
      <c r="I51" s="44"/>
      <c r="P51" s="8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>
      <c r="A52" s="50"/>
      <c r="B52" s="50"/>
      <c r="I52" s="44"/>
      <c r="P52" s="8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>
      <c r="A53" s="50"/>
      <c r="B53" s="50"/>
      <c r="I53" s="44"/>
      <c r="P53" s="8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>
      <c r="A54" s="50"/>
      <c r="B54" s="50"/>
      <c r="I54" s="44"/>
      <c r="P54" s="8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>
      <c r="A55" s="50"/>
      <c r="B55" s="50"/>
      <c r="I55" s="44"/>
      <c r="P55" s="8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>
      <c r="A56" s="50"/>
      <c r="B56" s="50"/>
      <c r="I56" s="44"/>
      <c r="P56" s="8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>
      <c r="A57" s="50"/>
      <c r="B57" s="50"/>
      <c r="I57" s="44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>
      <c r="A58" s="50"/>
      <c r="B58" s="50"/>
      <c r="I58" s="44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>
      <c r="A59" s="50"/>
      <c r="B59" s="50"/>
      <c r="I59" s="44"/>
      <c r="P59" s="8"/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>
      <c r="A60" s="50"/>
      <c r="B60" s="50"/>
      <c r="I60" s="44"/>
      <c r="P60" s="8"/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>
      <c r="A61" s="50"/>
      <c r="B61" s="50"/>
      <c r="I61" s="44"/>
      <c r="P61" s="8"/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>
      <c r="A62" s="50"/>
      <c r="B62" s="50"/>
      <c r="I62" s="44"/>
      <c r="P62" s="8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>
      <c r="A63" s="50"/>
      <c r="B63" s="50"/>
      <c r="I63" s="44"/>
      <c r="P63" s="8"/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>
      <c r="A64" s="50"/>
      <c r="B64" s="50"/>
      <c r="I64" s="44"/>
      <c r="P64" s="8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>
      <c r="A65" s="50"/>
      <c r="B65" s="50"/>
      <c r="I65" s="44"/>
      <c r="P65" s="8"/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>
      <c r="A66" s="50"/>
      <c r="B66" s="50"/>
      <c r="I66" s="44"/>
      <c r="P66" s="8"/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>
      <c r="A67" s="50"/>
      <c r="B67" s="50"/>
      <c r="I67" s="44"/>
      <c r="P67" s="8"/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>
      <c r="A68" s="50"/>
      <c r="B68" s="50"/>
      <c r="I68" s="44"/>
      <c r="P68" s="8"/>
      <c r="Q68" s="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>
      <c r="A69" s="50"/>
      <c r="B69" s="50"/>
      <c r="I69" s="44"/>
      <c r="P69" s="8"/>
      <c r="Q69" s="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>
      <c r="A70" s="50"/>
      <c r="B70" s="50"/>
      <c r="I70" s="44"/>
      <c r="P70" s="8"/>
      <c r="Q70" s="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>
      <c r="A71" s="50"/>
      <c r="B71" s="50"/>
      <c r="I71" s="44"/>
      <c r="P71" s="8"/>
      <c r="Q71" s="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>
      <c r="A72" s="50"/>
      <c r="B72" s="50"/>
      <c r="I72" s="44"/>
      <c r="P72" s="8"/>
      <c r="Q72" s="9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>
      <c r="A73" s="50"/>
      <c r="B73" s="50"/>
      <c r="I73" s="44"/>
      <c r="P73" s="8"/>
      <c r="Q73" s="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>
      <c r="A74" s="50"/>
      <c r="B74" s="50"/>
      <c r="I74" s="44"/>
      <c r="P74" s="8"/>
      <c r="Q74" s="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>
      <c r="A75" s="50"/>
      <c r="B75" s="50"/>
      <c r="I75" s="44"/>
      <c r="P75" s="8"/>
      <c r="Q75" s="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>
      <c r="A76" s="50"/>
      <c r="B76" s="50"/>
      <c r="I76" s="44"/>
      <c r="P76" s="8"/>
      <c r="Q76" s="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>
      <c r="A77" s="50"/>
      <c r="B77" s="50"/>
      <c r="I77" s="44"/>
      <c r="P77" s="8"/>
      <c r="Q77" s="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>
      <c r="A78" s="50"/>
      <c r="B78" s="50"/>
      <c r="I78" s="44"/>
      <c r="P78" s="8"/>
      <c r="Q78" s="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>
      <c r="A79" s="50"/>
      <c r="B79" s="50"/>
      <c r="I79" s="44"/>
      <c r="P79" s="8"/>
      <c r="Q79" s="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>
      <c r="A80" s="50"/>
      <c r="B80" s="50"/>
      <c r="I80" s="44"/>
      <c r="P80" s="8"/>
      <c r="Q80" s="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>
      <c r="A81" s="50"/>
      <c r="B81" s="50"/>
      <c r="I81" s="44"/>
      <c r="P81" s="8"/>
      <c r="Q81" s="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>
      <c r="A82" s="50"/>
      <c r="B82" s="50"/>
      <c r="I82" s="44"/>
      <c r="P82" s="8"/>
      <c r="Q82" s="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>
      <c r="A83" s="50"/>
      <c r="B83" s="50"/>
      <c r="I83" s="44"/>
      <c r="P83" s="8"/>
      <c r="Q83" s="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>
      <c r="A84" s="50"/>
      <c r="B84" s="50"/>
      <c r="I84" s="44"/>
      <c r="P84" s="8"/>
      <c r="Q84" s="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>
      <c r="A85" s="50"/>
      <c r="B85" s="50"/>
      <c r="I85" s="44"/>
      <c r="P85" s="8"/>
      <c r="Q85" s="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>
      <c r="A86" s="50"/>
      <c r="B86" s="50"/>
      <c r="I86" s="44"/>
      <c r="P86" s="8"/>
      <c r="Q86" s="9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>
      <c r="A87" s="50"/>
      <c r="B87" s="50"/>
      <c r="I87" s="44"/>
      <c r="P87" s="8"/>
      <c r="Q87" s="9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>
      <c r="A88" s="50"/>
      <c r="B88" s="50"/>
      <c r="I88" s="44"/>
      <c r="P88" s="8"/>
      <c r="Q88" s="9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>
      <c r="A89" s="50"/>
      <c r="B89" s="50"/>
      <c r="I89" s="44"/>
      <c r="P89" s="8"/>
      <c r="Q89" s="9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>
      <c r="A90" s="50"/>
      <c r="B90" s="50"/>
      <c r="I90" s="44"/>
      <c r="P90" s="8"/>
      <c r="Q90" s="9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>
      <c r="A91" s="50"/>
      <c r="B91" s="50"/>
      <c r="I91" s="44"/>
      <c r="P91" s="8"/>
      <c r="Q91" s="9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>
      <c r="A92" s="50"/>
      <c r="B92" s="50"/>
      <c r="I92" s="44"/>
      <c r="P92" s="8"/>
      <c r="Q92" s="9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>
      <c r="A93" s="50"/>
      <c r="B93" s="50"/>
      <c r="I93" s="44"/>
      <c r="P93" s="8"/>
      <c r="Q93" s="9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>
      <c r="A94" s="50"/>
      <c r="B94" s="50"/>
      <c r="I94" s="44"/>
      <c r="P94" s="53"/>
      <c r="Q94" s="44"/>
    </row>
    <row r="95" spans="1:28">
      <c r="A95" s="50"/>
      <c r="B95" s="50"/>
      <c r="I95" s="44"/>
      <c r="P95" s="53"/>
      <c r="Q95" s="44"/>
    </row>
    <row r="96" spans="1:28">
      <c r="A96" s="50"/>
      <c r="B96" s="50"/>
      <c r="I96" s="44"/>
      <c r="P96" s="53"/>
      <c r="Q96" s="44"/>
    </row>
    <row r="97" spans="1:17">
      <c r="A97" s="50"/>
      <c r="B97" s="50"/>
      <c r="I97" s="44"/>
      <c r="P97" s="53"/>
      <c r="Q97" s="44"/>
    </row>
    <row r="98" spans="1:17">
      <c r="A98" s="50"/>
      <c r="B98" s="50"/>
      <c r="I98" s="44"/>
      <c r="P98" s="53"/>
      <c r="Q98" s="44"/>
    </row>
    <row r="99" spans="1:17">
      <c r="A99" s="50"/>
      <c r="B99" s="50"/>
      <c r="I99" s="44"/>
      <c r="P99" s="53"/>
      <c r="Q99" s="44"/>
    </row>
    <row r="100" spans="1:17">
      <c r="A100" s="50"/>
      <c r="B100" s="50"/>
      <c r="I100" s="44"/>
      <c r="P100" s="53"/>
      <c r="Q100" s="44"/>
    </row>
    <row r="101" spans="1:17">
      <c r="A101" s="50"/>
      <c r="B101" s="50"/>
      <c r="I101" s="44"/>
      <c r="P101" s="53"/>
      <c r="Q101" s="44"/>
    </row>
    <row r="102" spans="1:17">
      <c r="A102" s="50"/>
      <c r="B102" s="50"/>
      <c r="I102" s="44"/>
      <c r="P102" s="53"/>
      <c r="Q102" s="44"/>
    </row>
    <row r="103" spans="1:17">
      <c r="A103" s="50"/>
      <c r="B103" s="50"/>
      <c r="I103" s="44"/>
      <c r="P103" s="53"/>
      <c r="Q103" s="44"/>
    </row>
    <row r="104" spans="1:17">
      <c r="A104" s="50"/>
      <c r="B104" s="50"/>
      <c r="I104" s="44"/>
      <c r="P104" s="53"/>
      <c r="Q104" s="44"/>
    </row>
  </sheetData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H104"/>
  <sheetViews>
    <sheetView showZeros="0" topLeftCell="A8" workbookViewId="0">
      <selection activeCell="E19" sqref="E19"/>
    </sheetView>
  </sheetViews>
  <sheetFormatPr defaultColWidth="9.15234375" defaultRowHeight="17.600000000000001"/>
  <cols>
    <col min="1" max="1" width="29.23046875" style="49" customWidth="1"/>
    <col min="2" max="2" width="8.4609375" style="54" customWidth="1"/>
    <col min="3" max="3" width="6.84375" style="50" customWidth="1"/>
    <col min="4" max="4" width="16.69140625" style="50" customWidth="1"/>
    <col min="5" max="5" width="8.23046875" style="50" customWidth="1"/>
    <col min="6" max="6" width="9.53515625" style="54" customWidth="1"/>
    <col min="7" max="7" width="10.15234375" style="52" customWidth="1"/>
    <col min="8" max="8" width="11.84375" style="52" customWidth="1"/>
    <col min="9" max="9" width="14.4609375" style="50" customWidth="1"/>
    <col min="10" max="10" width="6.4609375" style="44" customWidth="1"/>
    <col min="11" max="11" width="5.69140625" style="44" customWidth="1"/>
    <col min="12" max="12" width="10.4609375" style="44" customWidth="1"/>
    <col min="13" max="15" width="10.4609375" style="44" hidden="1" customWidth="1"/>
    <col min="16" max="16" width="7.4609375" style="44" hidden="1" customWidth="1"/>
    <col min="17" max="17" width="9.23046875" style="53" hidden="1" customWidth="1"/>
    <col min="18" max="34" width="9.15234375" style="44" hidden="1" customWidth="1"/>
    <col min="35" max="35" width="0" style="44" hidden="1" customWidth="1"/>
    <col min="36" max="16384" width="9.15234375" style="44"/>
  </cols>
  <sheetData>
    <row r="1" spans="1:34" s="6" customFormat="1" ht="33.65" customHeight="1">
      <c r="A1" s="262" t="s">
        <v>82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4"/>
      <c r="N1" s="4"/>
      <c r="O1" s="4"/>
      <c r="P1" s="5"/>
      <c r="Q1" s="5"/>
      <c r="R1" s="5"/>
      <c r="S1" s="5"/>
      <c r="T1" s="5"/>
      <c r="U1" s="5"/>
    </row>
    <row r="2" spans="1:34" s="8" customFormat="1" ht="36" customHeight="1" thickBot="1">
      <c r="A2" s="263" t="s">
        <v>290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7"/>
      <c r="N2" s="7"/>
      <c r="O2" s="7"/>
      <c r="Q2" s="9"/>
    </row>
    <row r="3" spans="1:34" s="8" customFormat="1" ht="18.649999999999999" customHeight="1">
      <c r="A3" s="264" t="s">
        <v>291</v>
      </c>
      <c r="B3" s="264"/>
      <c r="C3" s="264"/>
      <c r="D3" s="264"/>
      <c r="E3" s="264"/>
      <c r="F3" s="264"/>
      <c r="G3" s="264"/>
      <c r="H3" s="264"/>
      <c r="I3" s="264"/>
      <c r="J3" s="10"/>
      <c r="K3" s="265" t="s">
        <v>85</v>
      </c>
      <c r="L3" s="266"/>
      <c r="M3" s="11"/>
      <c r="N3" s="11"/>
      <c r="O3" s="11"/>
      <c r="Q3" s="9"/>
    </row>
    <row r="4" spans="1:34" s="8" customFormat="1" ht="21.65" customHeight="1" thickBot="1">
      <c r="A4" s="264"/>
      <c r="B4" s="264"/>
      <c r="C4" s="264"/>
      <c r="D4" s="264"/>
      <c r="E4" s="264"/>
      <c r="F4" s="264"/>
      <c r="G4" s="264"/>
      <c r="H4" s="264"/>
      <c r="I4" s="264"/>
      <c r="J4" s="12"/>
      <c r="K4" s="267">
        <v>5000000</v>
      </c>
      <c r="L4" s="268"/>
      <c r="M4" s="13"/>
      <c r="N4" s="13"/>
      <c r="O4" s="13"/>
      <c r="Q4" s="9"/>
    </row>
    <row r="5" spans="1:34" s="8" customFormat="1" ht="27" customHeight="1">
      <c r="A5" s="161" t="s">
        <v>86</v>
      </c>
      <c r="B5" s="15" t="s">
        <v>49</v>
      </c>
      <c r="C5" s="16" t="s">
        <v>87</v>
      </c>
      <c r="D5" s="17" t="s">
        <v>88</v>
      </c>
      <c r="E5" s="18" t="s">
        <v>89</v>
      </c>
      <c r="F5" s="172" t="s">
        <v>90</v>
      </c>
      <c r="G5" s="20" t="s">
        <v>91</v>
      </c>
      <c r="H5" s="20" t="s">
        <v>92</v>
      </c>
      <c r="I5" s="21" t="s">
        <v>93</v>
      </c>
      <c r="J5" s="22"/>
      <c r="K5" s="260" t="s">
        <v>94</v>
      </c>
      <c r="L5" s="261"/>
      <c r="M5" s="23"/>
      <c r="N5" s="23"/>
      <c r="O5" s="23"/>
      <c r="Q5" s="9">
        <v>2</v>
      </c>
      <c r="R5" s="8">
        <v>3</v>
      </c>
      <c r="S5" s="8">
        <v>4</v>
      </c>
      <c r="T5" s="8">
        <v>5</v>
      </c>
      <c r="U5" s="8">
        <v>6</v>
      </c>
      <c r="V5" s="8">
        <v>7</v>
      </c>
      <c r="W5" s="8">
        <v>8</v>
      </c>
      <c r="X5" s="8">
        <v>9</v>
      </c>
      <c r="Y5" s="8" t="s">
        <v>95</v>
      </c>
      <c r="AA5" s="9">
        <v>2</v>
      </c>
      <c r="AB5" s="8">
        <v>3</v>
      </c>
      <c r="AC5" s="8">
        <v>4</v>
      </c>
      <c r="AD5" s="8">
        <v>5</v>
      </c>
      <c r="AE5" s="8">
        <v>6</v>
      </c>
      <c r="AF5" s="8">
        <v>7</v>
      </c>
      <c r="AG5" s="8">
        <v>8</v>
      </c>
      <c r="AH5" s="8">
        <v>9</v>
      </c>
    </row>
    <row r="6" spans="1:34" s="34" customFormat="1" ht="18" customHeight="1">
      <c r="A6" s="24" t="s">
        <v>38</v>
      </c>
      <c r="B6" s="25">
        <v>68</v>
      </c>
      <c r="C6" s="25">
        <v>39</v>
      </c>
      <c r="D6" s="26">
        <v>0</v>
      </c>
      <c r="E6" s="25">
        <v>1</v>
      </c>
      <c r="F6" s="171">
        <f>N6</f>
        <v>12</v>
      </c>
      <c r="G6" s="28">
        <f>IF(D6&gt;0,L$12,0)</f>
        <v>0</v>
      </c>
      <c r="H6" s="28">
        <f>IF(E6="",0,IFERROR(O6,0))</f>
        <v>1000000</v>
      </c>
      <c r="I6" s="29">
        <f>G6+H6</f>
        <v>1000000</v>
      </c>
      <c r="J6" s="30"/>
      <c r="K6" s="31">
        <v>0.2</v>
      </c>
      <c r="L6" s="32">
        <f t="shared" ref="L6:L29" si="0">$K$4*K6</f>
        <v>1000000</v>
      </c>
      <c r="M6" s="33">
        <v>12</v>
      </c>
      <c r="N6" s="33">
        <f t="shared" ref="N6:N7" si="1">IF(E6=0,0,IF(E6=E5,VLOOKUP(E6,Z:AH,VLOOKUP(E6,P:Y,10,0),0),IF(P6=E6,VLOOKUP(E6,Z:AH,VLOOKUP(E6,P:Y,10,0),0),M6)))</f>
        <v>12</v>
      </c>
      <c r="O6" s="33">
        <f t="shared" ref="O6:O25" si="2">IF(E6=0,0,IF(E6=E5,VLOOKUP(E6,P:X,VLOOKUP(E6,P:Y,10,0),0),IF(P6=E6,VLOOKUP(E6,P:X,VLOOKUP(E6,P:Y,10,0),0),L6)))</f>
        <v>1000000</v>
      </c>
      <c r="P6" s="8" t="s">
        <v>96</v>
      </c>
      <c r="Q6" s="9"/>
      <c r="R6" s="8"/>
      <c r="S6" s="8"/>
      <c r="T6" s="8"/>
      <c r="U6" s="8"/>
      <c r="V6" s="8"/>
      <c r="W6" s="8"/>
      <c r="X6" s="8"/>
      <c r="Y6" s="33">
        <f t="shared" ref="Y6:Y29" si="3">COUNTIF(E6:E29,P6)</f>
        <v>0</v>
      </c>
      <c r="Z6" s="33" t="str">
        <f>+P6</f>
        <v>T1</v>
      </c>
      <c r="AA6" s="9"/>
      <c r="AB6" s="8"/>
      <c r="AC6" s="8"/>
      <c r="AD6" s="8"/>
      <c r="AE6" s="8"/>
      <c r="AF6" s="8"/>
      <c r="AG6" s="8"/>
      <c r="AH6" s="8"/>
    </row>
    <row r="7" spans="1:34" s="34" customFormat="1" ht="18" customHeight="1">
      <c r="A7" s="24" t="s">
        <v>2</v>
      </c>
      <c r="B7" s="25">
        <v>68</v>
      </c>
      <c r="C7" s="25">
        <v>31</v>
      </c>
      <c r="D7" s="25">
        <v>0</v>
      </c>
      <c r="E7" s="25">
        <v>2</v>
      </c>
      <c r="F7" s="171">
        <f t="shared" ref="F7:F23" si="4">N7</f>
        <v>10</v>
      </c>
      <c r="G7" s="28">
        <f t="shared" ref="G7:G29" si="5">IF(D7&gt;0,L$12,0)</f>
        <v>0</v>
      </c>
      <c r="H7" s="28">
        <f>IF(E7="",0,IFERROR(O7,0))</f>
        <v>800000</v>
      </c>
      <c r="I7" s="29">
        <f t="shared" ref="I7:I29" si="6">G7+H7</f>
        <v>800000</v>
      </c>
      <c r="J7" s="30"/>
      <c r="K7" s="31">
        <v>0.16</v>
      </c>
      <c r="L7" s="32">
        <f t="shared" si="0"/>
        <v>800000</v>
      </c>
      <c r="M7" s="33">
        <v>10</v>
      </c>
      <c r="N7" s="33">
        <f t="shared" si="1"/>
        <v>10</v>
      </c>
      <c r="O7" s="33">
        <f t="shared" si="2"/>
        <v>800000</v>
      </c>
      <c r="P7" s="8" t="s">
        <v>97</v>
      </c>
      <c r="Q7" s="9">
        <f>SUM($L7:$L8)/Q$5</f>
        <v>725000</v>
      </c>
      <c r="R7" s="9">
        <f>SUM($L7:$L9)/R$5</f>
        <v>650000</v>
      </c>
      <c r="S7" s="9">
        <f>SUM($L7:$L10)/S$5</f>
        <v>587500</v>
      </c>
      <c r="T7" s="9">
        <f>SUM($L7:$L11)/T$5</f>
        <v>540000</v>
      </c>
      <c r="U7" s="9">
        <f>SUM($L7:$L12)/U$5</f>
        <v>500000</v>
      </c>
      <c r="V7" s="9">
        <f>SUM($L7:$L13)/V$5</f>
        <v>464285.71428571426</v>
      </c>
      <c r="W7" s="9">
        <f>SUM($L7:$L14)/W$5</f>
        <v>425000</v>
      </c>
      <c r="X7" s="9">
        <f>SUM($L7:$L15)/X$5</f>
        <v>388888.88888888888</v>
      </c>
      <c r="Y7" s="33">
        <f t="shared" si="3"/>
        <v>0</v>
      </c>
      <c r="Z7" s="33" t="str">
        <f t="shared" ref="Z7:Z29" si="7">+P7</f>
        <v>T2</v>
      </c>
      <c r="AA7" s="35">
        <f>SUM($M7:$M8)/AA$5</f>
        <v>9</v>
      </c>
      <c r="AB7" s="35">
        <f>SUM($M7:$M9)/AB$5</f>
        <v>8.3333333333333339</v>
      </c>
      <c r="AC7" s="35">
        <f>SUM($M7:$M10)/AC$5</f>
        <v>7.75</v>
      </c>
      <c r="AD7" s="35">
        <f>SUM($M7:$M11)/AD$5</f>
        <v>7.2</v>
      </c>
      <c r="AE7" s="35">
        <f>SUM($M7:$M12)/AE$5</f>
        <v>6.666666666666667</v>
      </c>
      <c r="AF7" s="35">
        <f>SUM($M7:$M13)/AF$5</f>
        <v>6.1428571428571432</v>
      </c>
      <c r="AG7" s="35">
        <f>SUM($M7:$M14)/AG$5</f>
        <v>5.625</v>
      </c>
      <c r="AH7" s="35">
        <f>SUM($M7:$M15)/AH$5</f>
        <v>5.1111111111111107</v>
      </c>
    </row>
    <row r="8" spans="1:34" s="34" customFormat="1" ht="18" customHeight="1">
      <c r="A8" s="24" t="s">
        <v>42</v>
      </c>
      <c r="B8" s="25">
        <v>72</v>
      </c>
      <c r="C8" s="25">
        <v>37</v>
      </c>
      <c r="D8" s="25">
        <v>0</v>
      </c>
      <c r="E8" s="25">
        <v>3</v>
      </c>
      <c r="F8" s="171">
        <f t="shared" si="4"/>
        <v>8</v>
      </c>
      <c r="G8" s="28">
        <f t="shared" si="5"/>
        <v>0</v>
      </c>
      <c r="H8" s="28">
        <f t="shared" ref="H8:H29" si="8">IF(E8="",0,IFERROR(O8,0))</f>
        <v>650000</v>
      </c>
      <c r="I8" s="29">
        <f t="shared" si="6"/>
        <v>650000</v>
      </c>
      <c r="J8" s="30"/>
      <c r="K8" s="31">
        <v>0.13</v>
      </c>
      <c r="L8" s="32">
        <f t="shared" si="0"/>
        <v>650000</v>
      </c>
      <c r="M8" s="33">
        <v>8</v>
      </c>
      <c r="N8" s="33">
        <f>IF(E8=0,0,IF(E8=E7,VLOOKUP(E8,Z:AH,VLOOKUP(E8,P:Y,10,0),0),IF(P8=E8,VLOOKUP(E8,Z:AH,VLOOKUP(E8,P:Y,10,0),0),M8)))</f>
        <v>8</v>
      </c>
      <c r="O8" s="33">
        <f t="shared" si="2"/>
        <v>650000</v>
      </c>
      <c r="P8" s="8" t="s">
        <v>98</v>
      </c>
      <c r="Q8" s="9">
        <f t="shared" ref="Q8:Q29" si="9">SUM($L8:$L9)/Q$5</f>
        <v>575000</v>
      </c>
      <c r="R8" s="9">
        <f t="shared" ref="R8:R29" si="10">SUM($L8:$L10)/R$5</f>
        <v>516666.66666666669</v>
      </c>
      <c r="S8" s="9">
        <f t="shared" ref="S8:S29" si="11">SUM($L8:$L11)/S$5</f>
        <v>475000</v>
      </c>
      <c r="T8" s="9">
        <f t="shared" ref="T8:T29" si="12">SUM($L8:$L12)/T$5</f>
        <v>440000</v>
      </c>
      <c r="U8" s="9">
        <f t="shared" ref="U8:U29" si="13">SUM($L8:$L13)/U$5</f>
        <v>408333.33333333331</v>
      </c>
      <c r="V8" s="9">
        <f t="shared" ref="V8:V29" si="14">SUM($L8:$L14)/V$5</f>
        <v>371428.57142857142</v>
      </c>
      <c r="W8" s="9">
        <f t="shared" ref="W8:W29" si="15">SUM($L8:$L15)/W$5</f>
        <v>337500</v>
      </c>
      <c r="X8" s="9">
        <f t="shared" ref="X8:X29" si="16">SUM($L8:$L16)/X$5</f>
        <v>305555.55555555556</v>
      </c>
      <c r="Y8" s="33">
        <f t="shared" si="3"/>
        <v>0</v>
      </c>
      <c r="Z8" s="33" t="str">
        <f t="shared" si="7"/>
        <v>T3</v>
      </c>
      <c r="AA8" s="35">
        <f t="shared" ref="AA8:AA29" si="17">SUM($M8:$M9)/AA$5</f>
        <v>7.5</v>
      </c>
      <c r="AB8" s="35">
        <f t="shared" ref="AB8:AB29" si="18">SUM($M8:$M10)/AB$5</f>
        <v>7</v>
      </c>
      <c r="AC8" s="35">
        <f t="shared" ref="AC8:AC29" si="19">SUM($M8:$M11)/AC$5</f>
        <v>6.5</v>
      </c>
      <c r="AD8" s="35">
        <f t="shared" ref="AD8:AD29" si="20">SUM($M8:$M12)/AD$5</f>
        <v>6</v>
      </c>
      <c r="AE8" s="35">
        <f t="shared" ref="AE8:AE29" si="21">SUM($M8:$M13)/AE$5</f>
        <v>5.5</v>
      </c>
      <c r="AF8" s="35">
        <f t="shared" ref="AF8:AF29" si="22">SUM($M8:$M14)/AF$5</f>
        <v>5</v>
      </c>
      <c r="AG8" s="35">
        <f t="shared" ref="AG8:AG29" si="23">SUM($M8:$M15)/AG$5</f>
        <v>4.5</v>
      </c>
      <c r="AH8" s="35">
        <f t="shared" ref="AH8:AH29" si="24">SUM($M8:$M16)/AH$5</f>
        <v>4</v>
      </c>
    </row>
    <row r="9" spans="1:34" s="34" customFormat="1" ht="18" customHeight="1">
      <c r="A9" s="24" t="s">
        <v>10</v>
      </c>
      <c r="B9" s="25">
        <v>73</v>
      </c>
      <c r="C9" s="25">
        <v>34</v>
      </c>
      <c r="D9" s="25">
        <v>0</v>
      </c>
      <c r="E9" s="25">
        <v>4</v>
      </c>
      <c r="F9" s="171">
        <f t="shared" si="4"/>
        <v>7</v>
      </c>
      <c r="G9" s="28">
        <f t="shared" si="5"/>
        <v>0</v>
      </c>
      <c r="H9" s="28">
        <f t="shared" si="8"/>
        <v>500000</v>
      </c>
      <c r="I9" s="29">
        <f t="shared" si="6"/>
        <v>500000</v>
      </c>
      <c r="J9" s="30"/>
      <c r="K9" s="31">
        <v>0.1</v>
      </c>
      <c r="L9" s="32">
        <f t="shared" si="0"/>
        <v>500000</v>
      </c>
      <c r="M9" s="33">
        <v>7</v>
      </c>
      <c r="N9" s="33">
        <f t="shared" ref="N9:N29" si="25">IF(E9=0,0,IF(E9=E8,VLOOKUP(E9,Z:AH,VLOOKUP(E9,P:Y,10,0),0),IF(P9=E9,VLOOKUP(E9,Z:AH,VLOOKUP(E9,P:Y,10,0),0),M9)))</f>
        <v>7</v>
      </c>
      <c r="O9" s="33">
        <f t="shared" si="2"/>
        <v>500000</v>
      </c>
      <c r="P9" s="8" t="s">
        <v>99</v>
      </c>
      <c r="Q9" s="9">
        <f t="shared" si="9"/>
        <v>450000</v>
      </c>
      <c r="R9" s="9">
        <f t="shared" si="10"/>
        <v>416666.66666666669</v>
      </c>
      <c r="S9" s="9">
        <f t="shared" si="11"/>
        <v>387500</v>
      </c>
      <c r="T9" s="9">
        <f t="shared" si="12"/>
        <v>360000</v>
      </c>
      <c r="U9" s="9">
        <f t="shared" si="13"/>
        <v>325000</v>
      </c>
      <c r="V9" s="9">
        <f t="shared" si="14"/>
        <v>292857.14285714284</v>
      </c>
      <c r="W9" s="9">
        <f t="shared" si="15"/>
        <v>262500</v>
      </c>
      <c r="X9" s="9">
        <f t="shared" si="16"/>
        <v>238888.88888888888</v>
      </c>
      <c r="Y9" s="33">
        <f t="shared" si="3"/>
        <v>0</v>
      </c>
      <c r="Z9" s="33" t="str">
        <f t="shared" si="7"/>
        <v>T4</v>
      </c>
      <c r="AA9" s="35">
        <f t="shared" si="17"/>
        <v>6.5</v>
      </c>
      <c r="AB9" s="35">
        <f t="shared" si="18"/>
        <v>6</v>
      </c>
      <c r="AC9" s="35">
        <f t="shared" si="19"/>
        <v>5.5</v>
      </c>
      <c r="AD9" s="35">
        <f t="shared" si="20"/>
        <v>5</v>
      </c>
      <c r="AE9" s="35">
        <f t="shared" si="21"/>
        <v>4.5</v>
      </c>
      <c r="AF9" s="35">
        <f t="shared" si="22"/>
        <v>4</v>
      </c>
      <c r="AG9" s="35">
        <f t="shared" si="23"/>
        <v>3.5</v>
      </c>
      <c r="AH9" s="35">
        <f t="shared" si="24"/>
        <v>3.1111111111111112</v>
      </c>
    </row>
    <row r="10" spans="1:34" s="34" customFormat="1" ht="18" customHeight="1">
      <c r="A10" s="24" t="s">
        <v>20</v>
      </c>
      <c r="B10" s="25">
        <v>73</v>
      </c>
      <c r="C10" s="25">
        <v>37</v>
      </c>
      <c r="D10" s="175" t="s">
        <v>295</v>
      </c>
      <c r="E10" s="25">
        <v>5</v>
      </c>
      <c r="F10" s="171">
        <f t="shared" si="4"/>
        <v>6</v>
      </c>
      <c r="G10" s="28">
        <f t="shared" si="5"/>
        <v>300000</v>
      </c>
      <c r="H10" s="28">
        <f t="shared" si="8"/>
        <v>400000</v>
      </c>
      <c r="I10" s="29">
        <f t="shared" si="6"/>
        <v>700000</v>
      </c>
      <c r="J10" s="30"/>
      <c r="K10" s="31">
        <v>0.08</v>
      </c>
      <c r="L10" s="32">
        <f t="shared" si="0"/>
        <v>400000</v>
      </c>
      <c r="M10" s="33">
        <v>6</v>
      </c>
      <c r="N10" s="33">
        <f t="shared" si="25"/>
        <v>6</v>
      </c>
      <c r="O10" s="33">
        <f t="shared" si="2"/>
        <v>400000</v>
      </c>
      <c r="P10" s="8" t="s">
        <v>100</v>
      </c>
      <c r="Q10" s="9">
        <f t="shared" si="9"/>
        <v>375000</v>
      </c>
      <c r="R10" s="9">
        <f t="shared" si="10"/>
        <v>350000</v>
      </c>
      <c r="S10" s="9">
        <f t="shared" si="11"/>
        <v>325000</v>
      </c>
      <c r="T10" s="9">
        <f t="shared" si="12"/>
        <v>290000</v>
      </c>
      <c r="U10" s="9">
        <f t="shared" si="13"/>
        <v>258333.33333333334</v>
      </c>
      <c r="V10" s="9">
        <f t="shared" si="14"/>
        <v>228571.42857142858</v>
      </c>
      <c r="W10" s="9">
        <f t="shared" si="15"/>
        <v>206250</v>
      </c>
      <c r="X10" s="9">
        <f t="shared" si="16"/>
        <v>188888.88888888888</v>
      </c>
      <c r="Y10" s="33">
        <f t="shared" si="3"/>
        <v>0</v>
      </c>
      <c r="Z10" s="33" t="str">
        <f t="shared" si="7"/>
        <v>T5</v>
      </c>
      <c r="AA10" s="35">
        <f t="shared" si="17"/>
        <v>5.5</v>
      </c>
      <c r="AB10" s="35">
        <f t="shared" si="18"/>
        <v>5</v>
      </c>
      <c r="AC10" s="35">
        <f t="shared" si="19"/>
        <v>4.5</v>
      </c>
      <c r="AD10" s="35">
        <f t="shared" si="20"/>
        <v>4</v>
      </c>
      <c r="AE10" s="35">
        <f t="shared" si="21"/>
        <v>3.5</v>
      </c>
      <c r="AF10" s="35">
        <f t="shared" si="22"/>
        <v>3</v>
      </c>
      <c r="AG10" s="35">
        <f t="shared" si="23"/>
        <v>2.625</v>
      </c>
      <c r="AH10" s="35">
        <f t="shared" si="24"/>
        <v>2.3333333333333335</v>
      </c>
    </row>
    <row r="11" spans="1:34" s="34" customFormat="1" ht="18" customHeight="1">
      <c r="A11" s="24" t="s">
        <v>44</v>
      </c>
      <c r="B11" s="25">
        <v>73</v>
      </c>
      <c r="C11" s="25">
        <v>40</v>
      </c>
      <c r="D11" s="25">
        <v>0</v>
      </c>
      <c r="E11" s="25">
        <v>6</v>
      </c>
      <c r="F11" s="171">
        <f t="shared" si="4"/>
        <v>5</v>
      </c>
      <c r="G11" s="28">
        <f t="shared" si="5"/>
        <v>0</v>
      </c>
      <c r="H11" s="28">
        <f t="shared" si="8"/>
        <v>350000.00000000006</v>
      </c>
      <c r="I11" s="29">
        <f t="shared" si="6"/>
        <v>350000.00000000006</v>
      </c>
      <c r="J11" s="30"/>
      <c r="K11" s="31">
        <v>7.0000000000000007E-2</v>
      </c>
      <c r="L11" s="32">
        <f t="shared" si="0"/>
        <v>350000.00000000006</v>
      </c>
      <c r="M11" s="33">
        <v>5</v>
      </c>
      <c r="N11" s="33">
        <f t="shared" si="25"/>
        <v>5</v>
      </c>
      <c r="O11" s="33">
        <f t="shared" si="2"/>
        <v>350000.00000000006</v>
      </c>
      <c r="P11" s="8" t="s">
        <v>101</v>
      </c>
      <c r="Q11" s="9">
        <f t="shared" si="9"/>
        <v>325000</v>
      </c>
      <c r="R11" s="9">
        <f t="shared" si="10"/>
        <v>300000</v>
      </c>
      <c r="S11" s="9">
        <f t="shared" si="11"/>
        <v>262500</v>
      </c>
      <c r="T11" s="9">
        <f t="shared" si="12"/>
        <v>230000</v>
      </c>
      <c r="U11" s="9">
        <f t="shared" si="13"/>
        <v>200000</v>
      </c>
      <c r="V11" s="9">
        <f t="shared" si="14"/>
        <v>178571.42857142858</v>
      </c>
      <c r="W11" s="9">
        <f t="shared" si="15"/>
        <v>162500</v>
      </c>
      <c r="X11" s="9">
        <f t="shared" si="16"/>
        <v>150000</v>
      </c>
      <c r="Y11" s="33">
        <f t="shared" si="3"/>
        <v>0</v>
      </c>
      <c r="Z11" s="33" t="str">
        <f t="shared" si="7"/>
        <v>T6</v>
      </c>
      <c r="AA11" s="35">
        <f t="shared" si="17"/>
        <v>4.5</v>
      </c>
      <c r="AB11" s="35">
        <f t="shared" si="18"/>
        <v>4</v>
      </c>
      <c r="AC11" s="35">
        <f t="shared" si="19"/>
        <v>3.5</v>
      </c>
      <c r="AD11" s="35">
        <f t="shared" si="20"/>
        <v>3</v>
      </c>
      <c r="AE11" s="35">
        <f t="shared" si="21"/>
        <v>2.5</v>
      </c>
      <c r="AF11" s="35">
        <f t="shared" si="22"/>
        <v>2.1428571428571428</v>
      </c>
      <c r="AG11" s="35">
        <f t="shared" si="23"/>
        <v>1.875</v>
      </c>
      <c r="AH11" s="35">
        <f t="shared" si="24"/>
        <v>1.6666666666666667</v>
      </c>
    </row>
    <row r="12" spans="1:34" s="34" customFormat="1" ht="18" customHeight="1">
      <c r="A12" s="24" t="s">
        <v>22</v>
      </c>
      <c r="B12" s="25">
        <v>76</v>
      </c>
      <c r="C12" s="25">
        <v>32</v>
      </c>
      <c r="D12" s="25">
        <v>0</v>
      </c>
      <c r="E12" s="25">
        <v>7</v>
      </c>
      <c r="F12" s="171">
        <f t="shared" si="4"/>
        <v>4</v>
      </c>
      <c r="G12" s="28">
        <f t="shared" si="5"/>
        <v>0</v>
      </c>
      <c r="H12" s="28">
        <f t="shared" si="8"/>
        <v>300000</v>
      </c>
      <c r="I12" s="29">
        <f t="shared" si="6"/>
        <v>300000</v>
      </c>
      <c r="J12" s="30"/>
      <c r="K12" s="31">
        <v>0.06</v>
      </c>
      <c r="L12" s="32">
        <f t="shared" si="0"/>
        <v>300000</v>
      </c>
      <c r="M12" s="33">
        <v>4</v>
      </c>
      <c r="N12" s="33">
        <f t="shared" si="25"/>
        <v>4</v>
      </c>
      <c r="O12" s="33">
        <f t="shared" si="2"/>
        <v>300000</v>
      </c>
      <c r="P12" s="8" t="s">
        <v>102</v>
      </c>
      <c r="Q12" s="9">
        <f t="shared" si="9"/>
        <v>275000</v>
      </c>
      <c r="R12" s="9">
        <f t="shared" si="10"/>
        <v>233333.33333333334</v>
      </c>
      <c r="S12" s="9">
        <f t="shared" si="11"/>
        <v>200000</v>
      </c>
      <c r="T12" s="9">
        <f t="shared" si="12"/>
        <v>170000</v>
      </c>
      <c r="U12" s="9">
        <f t="shared" si="13"/>
        <v>150000</v>
      </c>
      <c r="V12" s="9">
        <f t="shared" si="14"/>
        <v>135714.28571428571</v>
      </c>
      <c r="W12" s="9">
        <f t="shared" si="15"/>
        <v>125000</v>
      </c>
      <c r="X12" s="9">
        <f t="shared" si="16"/>
        <v>116666.66666666667</v>
      </c>
      <c r="Y12" s="33">
        <f t="shared" si="3"/>
        <v>0</v>
      </c>
      <c r="Z12" s="33" t="str">
        <f t="shared" si="7"/>
        <v>T7</v>
      </c>
      <c r="AA12" s="35">
        <f t="shared" si="17"/>
        <v>3.5</v>
      </c>
      <c r="AB12" s="35">
        <f t="shared" si="18"/>
        <v>3</v>
      </c>
      <c r="AC12" s="35">
        <f t="shared" si="19"/>
        <v>2.5</v>
      </c>
      <c r="AD12" s="35">
        <f t="shared" si="20"/>
        <v>2</v>
      </c>
      <c r="AE12" s="35">
        <f t="shared" si="21"/>
        <v>1.6666666666666667</v>
      </c>
      <c r="AF12" s="35">
        <f t="shared" si="22"/>
        <v>1.4285714285714286</v>
      </c>
      <c r="AG12" s="35">
        <f t="shared" si="23"/>
        <v>1.25</v>
      </c>
      <c r="AH12" s="35">
        <f t="shared" si="24"/>
        <v>1.1111111111111112</v>
      </c>
    </row>
    <row r="13" spans="1:34" s="34" customFormat="1" ht="18" customHeight="1">
      <c r="A13" s="24" t="s">
        <v>24</v>
      </c>
      <c r="B13" s="25">
        <v>76</v>
      </c>
      <c r="C13" s="25">
        <v>34</v>
      </c>
      <c r="D13" s="25">
        <v>0</v>
      </c>
      <c r="E13" s="25">
        <v>8</v>
      </c>
      <c r="F13" s="171">
        <f t="shared" si="4"/>
        <v>3</v>
      </c>
      <c r="G13" s="28">
        <f t="shared" si="5"/>
        <v>0</v>
      </c>
      <c r="H13" s="28">
        <f t="shared" si="8"/>
        <v>250000</v>
      </c>
      <c r="I13" s="29">
        <f t="shared" si="6"/>
        <v>250000</v>
      </c>
      <c r="J13" s="30"/>
      <c r="K13" s="31">
        <v>0.05</v>
      </c>
      <c r="L13" s="32">
        <f t="shared" si="0"/>
        <v>250000</v>
      </c>
      <c r="M13" s="33">
        <v>3</v>
      </c>
      <c r="N13" s="33">
        <f t="shared" si="25"/>
        <v>3</v>
      </c>
      <c r="O13" s="33">
        <f t="shared" si="2"/>
        <v>250000</v>
      </c>
      <c r="P13" s="8" t="s">
        <v>103</v>
      </c>
      <c r="Q13" s="9">
        <f t="shared" si="9"/>
        <v>200000</v>
      </c>
      <c r="R13" s="9">
        <f t="shared" si="10"/>
        <v>166666.66666666666</v>
      </c>
      <c r="S13" s="9">
        <f t="shared" si="11"/>
        <v>137500</v>
      </c>
      <c r="T13" s="9">
        <f t="shared" si="12"/>
        <v>120000</v>
      </c>
      <c r="U13" s="9">
        <f t="shared" si="13"/>
        <v>108333.33333333333</v>
      </c>
      <c r="V13" s="9">
        <f t="shared" si="14"/>
        <v>100000</v>
      </c>
      <c r="W13" s="9">
        <f t="shared" si="15"/>
        <v>93750</v>
      </c>
      <c r="X13" s="9">
        <f t="shared" si="16"/>
        <v>88888.888888888891</v>
      </c>
      <c r="Y13" s="33">
        <f t="shared" si="3"/>
        <v>0</v>
      </c>
      <c r="Z13" s="33" t="str">
        <f t="shared" si="7"/>
        <v>T8</v>
      </c>
      <c r="AA13" s="35">
        <f t="shared" si="17"/>
        <v>2.5</v>
      </c>
      <c r="AB13" s="35">
        <f t="shared" si="18"/>
        <v>2</v>
      </c>
      <c r="AC13" s="35">
        <f t="shared" si="19"/>
        <v>1.5</v>
      </c>
      <c r="AD13" s="35">
        <f t="shared" si="20"/>
        <v>1.2</v>
      </c>
      <c r="AE13" s="35">
        <f t="shared" si="21"/>
        <v>1</v>
      </c>
      <c r="AF13" s="35">
        <f t="shared" si="22"/>
        <v>0.8571428571428571</v>
      </c>
      <c r="AG13" s="35">
        <f t="shared" si="23"/>
        <v>0.75</v>
      </c>
      <c r="AH13" s="35">
        <f t="shared" si="24"/>
        <v>0.66666666666666663</v>
      </c>
    </row>
    <row r="14" spans="1:34" s="34" customFormat="1" ht="18" customHeight="1">
      <c r="A14" s="24" t="s">
        <v>4</v>
      </c>
      <c r="B14" s="25">
        <v>77</v>
      </c>
      <c r="C14" s="25">
        <v>34</v>
      </c>
      <c r="D14" s="25">
        <v>0</v>
      </c>
      <c r="E14" s="25">
        <v>9</v>
      </c>
      <c r="F14" s="171">
        <f t="shared" si="4"/>
        <v>2</v>
      </c>
      <c r="G14" s="28">
        <f t="shared" si="5"/>
        <v>0</v>
      </c>
      <c r="H14" s="28">
        <f t="shared" si="8"/>
        <v>150000</v>
      </c>
      <c r="I14" s="29">
        <f t="shared" si="6"/>
        <v>150000</v>
      </c>
      <c r="J14" s="30"/>
      <c r="K14" s="31">
        <v>0.03</v>
      </c>
      <c r="L14" s="32">
        <f t="shared" si="0"/>
        <v>150000</v>
      </c>
      <c r="M14" s="33">
        <v>2</v>
      </c>
      <c r="N14" s="33">
        <f t="shared" si="25"/>
        <v>2</v>
      </c>
      <c r="O14" s="33">
        <f t="shared" si="2"/>
        <v>150000</v>
      </c>
      <c r="P14" s="8" t="s">
        <v>104</v>
      </c>
      <c r="Q14" s="9">
        <f t="shared" si="9"/>
        <v>125000</v>
      </c>
      <c r="R14" s="9">
        <f t="shared" si="10"/>
        <v>100000</v>
      </c>
      <c r="S14" s="9">
        <f t="shared" si="11"/>
        <v>87500</v>
      </c>
      <c r="T14" s="9">
        <f t="shared" si="12"/>
        <v>80000</v>
      </c>
      <c r="U14" s="9">
        <f t="shared" si="13"/>
        <v>75000</v>
      </c>
      <c r="V14" s="9">
        <f t="shared" si="14"/>
        <v>71428.571428571435</v>
      </c>
      <c r="W14" s="9">
        <f t="shared" si="15"/>
        <v>68750</v>
      </c>
      <c r="X14" s="9">
        <f t="shared" si="16"/>
        <v>66666.666666666672</v>
      </c>
      <c r="Y14" s="33">
        <f t="shared" si="3"/>
        <v>0</v>
      </c>
      <c r="Z14" s="33" t="str">
        <f t="shared" si="7"/>
        <v>T9</v>
      </c>
      <c r="AA14" s="35">
        <f t="shared" si="17"/>
        <v>1.5</v>
      </c>
      <c r="AB14" s="35">
        <f t="shared" si="18"/>
        <v>1</v>
      </c>
      <c r="AC14" s="35">
        <f t="shared" si="19"/>
        <v>0.75</v>
      </c>
      <c r="AD14" s="35">
        <f t="shared" si="20"/>
        <v>0.6</v>
      </c>
      <c r="AE14" s="35">
        <f t="shared" si="21"/>
        <v>0.5</v>
      </c>
      <c r="AF14" s="35">
        <f t="shared" si="22"/>
        <v>0.42857142857142855</v>
      </c>
      <c r="AG14" s="35">
        <f t="shared" si="23"/>
        <v>0.375</v>
      </c>
      <c r="AH14" s="35">
        <f t="shared" si="24"/>
        <v>0.33333333333333331</v>
      </c>
    </row>
    <row r="15" spans="1:34" s="34" customFormat="1" ht="18" customHeight="1">
      <c r="A15" s="24" t="s">
        <v>34</v>
      </c>
      <c r="B15" s="25">
        <v>78</v>
      </c>
      <c r="C15" s="25">
        <v>37</v>
      </c>
      <c r="D15" s="25">
        <v>0</v>
      </c>
      <c r="E15" s="25">
        <v>10</v>
      </c>
      <c r="F15" s="171">
        <f t="shared" si="4"/>
        <v>1</v>
      </c>
      <c r="G15" s="28">
        <f t="shared" si="5"/>
        <v>0</v>
      </c>
      <c r="H15" s="28">
        <f t="shared" si="8"/>
        <v>100000</v>
      </c>
      <c r="I15" s="29">
        <f t="shared" si="6"/>
        <v>100000</v>
      </c>
      <c r="J15" s="30"/>
      <c r="K15" s="31">
        <v>0.02</v>
      </c>
      <c r="L15" s="32">
        <f t="shared" si="0"/>
        <v>100000</v>
      </c>
      <c r="M15" s="33">
        <v>1</v>
      </c>
      <c r="N15" s="33">
        <f t="shared" si="25"/>
        <v>1</v>
      </c>
      <c r="O15" s="33">
        <f t="shared" si="2"/>
        <v>100000</v>
      </c>
      <c r="P15" s="8" t="s">
        <v>105</v>
      </c>
      <c r="Q15" s="9">
        <f t="shared" si="9"/>
        <v>75000</v>
      </c>
      <c r="R15" s="9">
        <f t="shared" si="10"/>
        <v>66666.666666666672</v>
      </c>
      <c r="S15" s="9">
        <f t="shared" si="11"/>
        <v>62500</v>
      </c>
      <c r="T15" s="9">
        <f t="shared" si="12"/>
        <v>60000</v>
      </c>
      <c r="U15" s="9">
        <f t="shared" si="13"/>
        <v>58333.333333333336</v>
      </c>
      <c r="V15" s="9">
        <f t="shared" si="14"/>
        <v>57142.857142857145</v>
      </c>
      <c r="W15" s="9">
        <f t="shared" si="15"/>
        <v>56250</v>
      </c>
      <c r="X15" s="9">
        <f t="shared" si="16"/>
        <v>55555.555555555555</v>
      </c>
      <c r="Y15" s="33">
        <f t="shared" si="3"/>
        <v>0</v>
      </c>
      <c r="Z15" s="33" t="str">
        <f t="shared" si="7"/>
        <v>T10</v>
      </c>
      <c r="AA15" s="35">
        <f t="shared" si="17"/>
        <v>0.5</v>
      </c>
      <c r="AB15" s="35">
        <f t="shared" si="18"/>
        <v>0.33333333333333331</v>
      </c>
      <c r="AC15" s="35">
        <f t="shared" si="19"/>
        <v>0.25</v>
      </c>
      <c r="AD15" s="35">
        <f t="shared" si="20"/>
        <v>0.2</v>
      </c>
      <c r="AE15" s="35">
        <f t="shared" si="21"/>
        <v>0.16666666666666666</v>
      </c>
      <c r="AF15" s="35">
        <f t="shared" si="22"/>
        <v>0.14285714285714285</v>
      </c>
      <c r="AG15" s="35">
        <f t="shared" si="23"/>
        <v>0.125</v>
      </c>
      <c r="AH15" s="35">
        <f t="shared" si="24"/>
        <v>0.1111111111111111</v>
      </c>
    </row>
    <row r="16" spans="1:34" s="34" customFormat="1" ht="18" customHeight="1">
      <c r="A16" s="24" t="s">
        <v>36</v>
      </c>
      <c r="B16" s="25">
        <v>78</v>
      </c>
      <c r="C16" s="25">
        <v>42</v>
      </c>
      <c r="D16" s="25">
        <v>0</v>
      </c>
      <c r="E16" s="25">
        <v>11</v>
      </c>
      <c r="F16" s="171">
        <f t="shared" si="4"/>
        <v>0</v>
      </c>
      <c r="G16" s="28">
        <f t="shared" si="5"/>
        <v>0</v>
      </c>
      <c r="H16" s="28">
        <f t="shared" si="8"/>
        <v>50000</v>
      </c>
      <c r="I16" s="29">
        <f t="shared" si="6"/>
        <v>50000</v>
      </c>
      <c r="J16" s="30"/>
      <c r="K16" s="31">
        <v>0.01</v>
      </c>
      <c r="L16" s="32">
        <f t="shared" si="0"/>
        <v>50000</v>
      </c>
      <c r="M16" s="33">
        <v>0</v>
      </c>
      <c r="N16" s="33">
        <f t="shared" si="25"/>
        <v>0</v>
      </c>
      <c r="O16" s="33">
        <f t="shared" si="2"/>
        <v>50000</v>
      </c>
      <c r="P16" s="8" t="s">
        <v>106</v>
      </c>
      <c r="Q16" s="9">
        <f t="shared" si="9"/>
        <v>50000</v>
      </c>
      <c r="R16" s="9">
        <f t="shared" si="10"/>
        <v>50000</v>
      </c>
      <c r="S16" s="9">
        <f t="shared" si="11"/>
        <v>50000</v>
      </c>
      <c r="T16" s="9">
        <f t="shared" si="12"/>
        <v>50000</v>
      </c>
      <c r="U16" s="9">
        <f t="shared" si="13"/>
        <v>50000</v>
      </c>
      <c r="V16" s="9">
        <f t="shared" si="14"/>
        <v>50000</v>
      </c>
      <c r="W16" s="9">
        <f t="shared" si="15"/>
        <v>50000</v>
      </c>
      <c r="X16" s="9">
        <f t="shared" si="16"/>
        <v>50000</v>
      </c>
      <c r="Y16" s="33">
        <f t="shared" si="3"/>
        <v>0</v>
      </c>
      <c r="Z16" s="33" t="str">
        <f t="shared" si="7"/>
        <v>T11</v>
      </c>
      <c r="AA16" s="35">
        <f t="shared" si="17"/>
        <v>0</v>
      </c>
      <c r="AB16" s="35">
        <f t="shared" si="18"/>
        <v>0</v>
      </c>
      <c r="AC16" s="35">
        <f t="shared" si="19"/>
        <v>0</v>
      </c>
      <c r="AD16" s="35">
        <f t="shared" si="20"/>
        <v>0</v>
      </c>
      <c r="AE16" s="35">
        <f t="shared" si="21"/>
        <v>0</v>
      </c>
      <c r="AF16" s="35">
        <f t="shared" si="22"/>
        <v>0</v>
      </c>
      <c r="AG16" s="35">
        <f t="shared" si="23"/>
        <v>0</v>
      </c>
      <c r="AH16" s="35">
        <f t="shared" si="24"/>
        <v>0</v>
      </c>
    </row>
    <row r="17" spans="1:34" s="34" customFormat="1" ht="18" customHeight="1">
      <c r="A17" s="24" t="s">
        <v>28</v>
      </c>
      <c r="B17" s="25">
        <v>80</v>
      </c>
      <c r="C17" s="25">
        <v>38</v>
      </c>
      <c r="D17" s="25" t="s">
        <v>296</v>
      </c>
      <c r="E17" s="25">
        <v>12</v>
      </c>
      <c r="F17" s="171">
        <f t="shared" si="4"/>
        <v>0</v>
      </c>
      <c r="G17" s="28">
        <f t="shared" si="5"/>
        <v>300000</v>
      </c>
      <c r="H17" s="28">
        <f t="shared" si="8"/>
        <v>50000</v>
      </c>
      <c r="I17" s="29">
        <f t="shared" si="6"/>
        <v>350000</v>
      </c>
      <c r="J17" s="30"/>
      <c r="K17" s="31">
        <v>0.01</v>
      </c>
      <c r="L17" s="32">
        <f t="shared" si="0"/>
        <v>50000</v>
      </c>
      <c r="M17" s="33">
        <v>0</v>
      </c>
      <c r="N17" s="33">
        <f t="shared" si="25"/>
        <v>0</v>
      </c>
      <c r="O17" s="33">
        <f t="shared" si="2"/>
        <v>50000</v>
      </c>
      <c r="P17" s="8" t="s">
        <v>107</v>
      </c>
      <c r="Q17" s="9">
        <f t="shared" si="9"/>
        <v>50000</v>
      </c>
      <c r="R17" s="9">
        <f t="shared" si="10"/>
        <v>50000</v>
      </c>
      <c r="S17" s="9">
        <f t="shared" si="11"/>
        <v>50000</v>
      </c>
      <c r="T17" s="9">
        <f t="shared" si="12"/>
        <v>50000</v>
      </c>
      <c r="U17" s="9">
        <f t="shared" si="13"/>
        <v>50000</v>
      </c>
      <c r="V17" s="9">
        <f t="shared" si="14"/>
        <v>50000</v>
      </c>
      <c r="W17" s="9">
        <f t="shared" si="15"/>
        <v>50000</v>
      </c>
      <c r="X17" s="9">
        <f t="shared" si="16"/>
        <v>50000</v>
      </c>
      <c r="Y17" s="33">
        <f t="shared" si="3"/>
        <v>0</v>
      </c>
      <c r="Z17" s="33" t="str">
        <f t="shared" si="7"/>
        <v>T12</v>
      </c>
      <c r="AA17" s="35">
        <f t="shared" si="17"/>
        <v>0</v>
      </c>
      <c r="AB17" s="35">
        <f t="shared" si="18"/>
        <v>0</v>
      </c>
      <c r="AC17" s="35">
        <f t="shared" si="19"/>
        <v>0</v>
      </c>
      <c r="AD17" s="35">
        <f t="shared" si="20"/>
        <v>0</v>
      </c>
      <c r="AE17" s="35">
        <f t="shared" si="21"/>
        <v>0</v>
      </c>
      <c r="AF17" s="35">
        <f t="shared" si="22"/>
        <v>0</v>
      </c>
      <c r="AG17" s="35">
        <f t="shared" si="23"/>
        <v>0</v>
      </c>
      <c r="AH17" s="35">
        <f t="shared" si="24"/>
        <v>0</v>
      </c>
    </row>
    <row r="18" spans="1:34" s="34" customFormat="1" ht="18" customHeight="1">
      <c r="A18" s="24" t="s">
        <v>40</v>
      </c>
      <c r="B18" s="25">
        <v>82</v>
      </c>
      <c r="C18" s="25">
        <v>38</v>
      </c>
      <c r="D18" s="25">
        <v>0</v>
      </c>
      <c r="E18" s="25">
        <v>13</v>
      </c>
      <c r="F18" s="171">
        <f t="shared" si="4"/>
        <v>0</v>
      </c>
      <c r="G18" s="28">
        <f t="shared" si="5"/>
        <v>0</v>
      </c>
      <c r="H18" s="28">
        <f t="shared" si="8"/>
        <v>50000</v>
      </c>
      <c r="I18" s="29">
        <f t="shared" si="6"/>
        <v>50000</v>
      </c>
      <c r="J18" s="30"/>
      <c r="K18" s="31">
        <v>0.01</v>
      </c>
      <c r="L18" s="32">
        <f t="shared" si="0"/>
        <v>50000</v>
      </c>
      <c r="M18" s="33">
        <v>0</v>
      </c>
      <c r="N18" s="33">
        <f t="shared" si="25"/>
        <v>0</v>
      </c>
      <c r="O18" s="33">
        <f t="shared" si="2"/>
        <v>50000</v>
      </c>
      <c r="P18" s="8" t="s">
        <v>108</v>
      </c>
      <c r="Q18" s="9">
        <f t="shared" si="9"/>
        <v>50000</v>
      </c>
      <c r="R18" s="9">
        <f t="shared" si="10"/>
        <v>50000</v>
      </c>
      <c r="S18" s="9">
        <f t="shared" si="11"/>
        <v>50000</v>
      </c>
      <c r="T18" s="9">
        <f t="shared" si="12"/>
        <v>50000</v>
      </c>
      <c r="U18" s="9">
        <f t="shared" si="13"/>
        <v>50000</v>
      </c>
      <c r="V18" s="9">
        <f t="shared" si="14"/>
        <v>50000</v>
      </c>
      <c r="W18" s="9">
        <f t="shared" si="15"/>
        <v>50000</v>
      </c>
      <c r="X18" s="9">
        <f t="shared" si="16"/>
        <v>50000</v>
      </c>
      <c r="Y18" s="33">
        <f t="shared" si="3"/>
        <v>0</v>
      </c>
      <c r="Z18" s="33" t="str">
        <f t="shared" si="7"/>
        <v>T13</v>
      </c>
      <c r="AA18" s="35">
        <f t="shared" si="17"/>
        <v>0</v>
      </c>
      <c r="AB18" s="35">
        <f t="shared" si="18"/>
        <v>0</v>
      </c>
      <c r="AC18" s="35">
        <f t="shared" si="19"/>
        <v>0</v>
      </c>
      <c r="AD18" s="35">
        <f t="shared" si="20"/>
        <v>0</v>
      </c>
      <c r="AE18" s="35">
        <f t="shared" si="21"/>
        <v>0</v>
      </c>
      <c r="AF18" s="35">
        <f t="shared" si="22"/>
        <v>0</v>
      </c>
      <c r="AG18" s="35">
        <f t="shared" si="23"/>
        <v>0</v>
      </c>
      <c r="AH18" s="35">
        <f t="shared" si="24"/>
        <v>0</v>
      </c>
    </row>
    <row r="19" spans="1:34" s="34" customFormat="1" ht="18" customHeight="1">
      <c r="A19" s="24" t="s">
        <v>6</v>
      </c>
      <c r="B19" s="25">
        <v>83</v>
      </c>
      <c r="C19" s="25">
        <v>41</v>
      </c>
      <c r="D19" s="25">
        <v>0</v>
      </c>
      <c r="E19" s="25">
        <v>14</v>
      </c>
      <c r="F19" s="171">
        <f t="shared" si="4"/>
        <v>0</v>
      </c>
      <c r="G19" s="28">
        <f t="shared" si="5"/>
        <v>0</v>
      </c>
      <c r="H19" s="28">
        <f t="shared" si="8"/>
        <v>50000</v>
      </c>
      <c r="I19" s="29">
        <f t="shared" si="6"/>
        <v>50000</v>
      </c>
      <c r="J19" s="30"/>
      <c r="K19" s="31">
        <v>0.01</v>
      </c>
      <c r="L19" s="32">
        <f t="shared" si="0"/>
        <v>50000</v>
      </c>
      <c r="M19" s="33">
        <v>0</v>
      </c>
      <c r="N19" s="33">
        <f t="shared" si="25"/>
        <v>0</v>
      </c>
      <c r="O19" s="33">
        <f t="shared" si="2"/>
        <v>50000</v>
      </c>
      <c r="P19" s="8" t="s">
        <v>109</v>
      </c>
      <c r="Q19" s="9">
        <f t="shared" si="9"/>
        <v>50000</v>
      </c>
      <c r="R19" s="9">
        <f t="shared" si="10"/>
        <v>50000</v>
      </c>
      <c r="S19" s="9">
        <f t="shared" si="11"/>
        <v>50000</v>
      </c>
      <c r="T19" s="9">
        <f t="shared" si="12"/>
        <v>50000</v>
      </c>
      <c r="U19" s="9">
        <f t="shared" si="13"/>
        <v>50000</v>
      </c>
      <c r="V19" s="9">
        <f t="shared" si="14"/>
        <v>50000</v>
      </c>
      <c r="W19" s="9">
        <f t="shared" si="15"/>
        <v>50000</v>
      </c>
      <c r="X19" s="9">
        <f t="shared" si="16"/>
        <v>50000</v>
      </c>
      <c r="Y19" s="33">
        <f t="shared" si="3"/>
        <v>0</v>
      </c>
      <c r="Z19" s="33" t="str">
        <f t="shared" si="7"/>
        <v>T14</v>
      </c>
      <c r="AA19" s="35">
        <f t="shared" si="17"/>
        <v>0</v>
      </c>
      <c r="AB19" s="35">
        <f t="shared" si="18"/>
        <v>0</v>
      </c>
      <c r="AC19" s="35">
        <f t="shared" si="19"/>
        <v>0</v>
      </c>
      <c r="AD19" s="35">
        <f t="shared" si="20"/>
        <v>0</v>
      </c>
      <c r="AE19" s="35">
        <f t="shared" si="21"/>
        <v>0</v>
      </c>
      <c r="AF19" s="35">
        <f t="shared" si="22"/>
        <v>0</v>
      </c>
      <c r="AG19" s="35">
        <f t="shared" si="23"/>
        <v>0</v>
      </c>
      <c r="AH19" s="35">
        <f t="shared" si="24"/>
        <v>0</v>
      </c>
    </row>
    <row r="20" spans="1:34" s="34" customFormat="1" ht="18" customHeight="1">
      <c r="A20" s="24"/>
      <c r="B20" s="25"/>
      <c r="C20" s="25"/>
      <c r="D20" s="25"/>
      <c r="E20" s="25"/>
      <c r="F20" s="171">
        <f t="shared" si="4"/>
        <v>0</v>
      </c>
      <c r="G20" s="28">
        <f t="shared" si="5"/>
        <v>0</v>
      </c>
      <c r="H20" s="28">
        <f t="shared" si="8"/>
        <v>0</v>
      </c>
      <c r="I20" s="29">
        <f t="shared" si="6"/>
        <v>0</v>
      </c>
      <c r="J20" s="30"/>
      <c r="K20" s="31">
        <v>0.01</v>
      </c>
      <c r="L20" s="32">
        <f t="shared" si="0"/>
        <v>50000</v>
      </c>
      <c r="M20" s="33">
        <v>0</v>
      </c>
      <c r="N20" s="33">
        <f t="shared" si="25"/>
        <v>0</v>
      </c>
      <c r="O20" s="33">
        <f t="shared" si="2"/>
        <v>0</v>
      </c>
      <c r="P20" s="8" t="s">
        <v>110</v>
      </c>
      <c r="Q20" s="9">
        <f t="shared" si="9"/>
        <v>50000</v>
      </c>
      <c r="R20" s="9">
        <f t="shared" si="10"/>
        <v>50000</v>
      </c>
      <c r="S20" s="9">
        <f t="shared" si="11"/>
        <v>50000</v>
      </c>
      <c r="T20" s="9">
        <f t="shared" si="12"/>
        <v>50000</v>
      </c>
      <c r="U20" s="9">
        <f t="shared" si="13"/>
        <v>50000</v>
      </c>
      <c r="V20" s="9">
        <f t="shared" si="14"/>
        <v>50000</v>
      </c>
      <c r="W20" s="9">
        <f t="shared" si="15"/>
        <v>50000</v>
      </c>
      <c r="X20" s="9">
        <f t="shared" si="16"/>
        <v>50000</v>
      </c>
      <c r="Y20" s="33">
        <f t="shared" si="3"/>
        <v>0</v>
      </c>
      <c r="Z20" s="33" t="str">
        <f t="shared" si="7"/>
        <v>T15</v>
      </c>
      <c r="AA20" s="35">
        <f t="shared" si="17"/>
        <v>0</v>
      </c>
      <c r="AB20" s="35">
        <f t="shared" si="18"/>
        <v>0</v>
      </c>
      <c r="AC20" s="35">
        <f t="shared" si="19"/>
        <v>0</v>
      </c>
      <c r="AD20" s="35">
        <f t="shared" si="20"/>
        <v>0</v>
      </c>
      <c r="AE20" s="35">
        <f t="shared" si="21"/>
        <v>0</v>
      </c>
      <c r="AF20" s="35">
        <f t="shared" si="22"/>
        <v>0</v>
      </c>
      <c r="AG20" s="35">
        <f t="shared" si="23"/>
        <v>0</v>
      </c>
      <c r="AH20" s="35">
        <f t="shared" si="24"/>
        <v>0</v>
      </c>
    </row>
    <row r="21" spans="1:34" s="34" customFormat="1" ht="18" customHeight="1">
      <c r="A21" s="24"/>
      <c r="B21" s="25"/>
      <c r="C21" s="25"/>
      <c r="D21" s="25"/>
      <c r="E21" s="25"/>
      <c r="F21" s="171">
        <f t="shared" si="4"/>
        <v>0</v>
      </c>
      <c r="G21" s="28">
        <f t="shared" si="5"/>
        <v>0</v>
      </c>
      <c r="H21" s="28">
        <f t="shared" si="8"/>
        <v>0</v>
      </c>
      <c r="I21" s="29">
        <f t="shared" si="6"/>
        <v>0</v>
      </c>
      <c r="J21" s="30"/>
      <c r="K21" s="31">
        <v>0.01</v>
      </c>
      <c r="L21" s="32">
        <f t="shared" si="0"/>
        <v>50000</v>
      </c>
      <c r="M21" s="33">
        <v>0</v>
      </c>
      <c r="N21" s="33">
        <f t="shared" si="25"/>
        <v>0</v>
      </c>
      <c r="O21" s="33">
        <f t="shared" si="2"/>
        <v>0</v>
      </c>
      <c r="P21" s="8" t="s">
        <v>111</v>
      </c>
      <c r="Q21" s="9">
        <f t="shared" si="9"/>
        <v>50000</v>
      </c>
      <c r="R21" s="9">
        <f t="shared" si="10"/>
        <v>50000</v>
      </c>
      <c r="S21" s="9">
        <f t="shared" si="11"/>
        <v>50000</v>
      </c>
      <c r="T21" s="9">
        <f t="shared" si="12"/>
        <v>50000</v>
      </c>
      <c r="U21" s="9">
        <f t="shared" si="13"/>
        <v>50000</v>
      </c>
      <c r="V21" s="9">
        <f t="shared" si="14"/>
        <v>50000</v>
      </c>
      <c r="W21" s="9">
        <f t="shared" si="15"/>
        <v>50000</v>
      </c>
      <c r="X21" s="9">
        <f t="shared" si="16"/>
        <v>50000</v>
      </c>
      <c r="Y21" s="33">
        <f t="shared" si="3"/>
        <v>0</v>
      </c>
      <c r="Z21" s="33" t="str">
        <f t="shared" si="7"/>
        <v>T16</v>
      </c>
      <c r="AA21" s="35">
        <f t="shared" si="17"/>
        <v>0</v>
      </c>
      <c r="AB21" s="35">
        <f t="shared" si="18"/>
        <v>0</v>
      </c>
      <c r="AC21" s="35">
        <f t="shared" si="19"/>
        <v>0</v>
      </c>
      <c r="AD21" s="35">
        <f t="shared" si="20"/>
        <v>0</v>
      </c>
      <c r="AE21" s="35">
        <f t="shared" si="21"/>
        <v>0</v>
      </c>
      <c r="AF21" s="35">
        <f t="shared" si="22"/>
        <v>0</v>
      </c>
      <c r="AG21" s="35">
        <f t="shared" si="23"/>
        <v>0</v>
      </c>
      <c r="AH21" s="35">
        <f t="shared" si="24"/>
        <v>0</v>
      </c>
    </row>
    <row r="22" spans="1:34" s="8" customFormat="1" ht="18" customHeight="1">
      <c r="A22" s="24"/>
      <c r="B22" s="25"/>
      <c r="C22" s="25"/>
      <c r="D22" s="25"/>
      <c r="E22" s="25"/>
      <c r="F22" s="171">
        <f t="shared" si="4"/>
        <v>0</v>
      </c>
      <c r="G22" s="28">
        <f t="shared" si="5"/>
        <v>0</v>
      </c>
      <c r="H22" s="28">
        <f t="shared" si="8"/>
        <v>0</v>
      </c>
      <c r="I22" s="29">
        <f t="shared" si="6"/>
        <v>0</v>
      </c>
      <c r="J22" s="30"/>
      <c r="K22" s="31">
        <v>0.01</v>
      </c>
      <c r="L22" s="32">
        <f t="shared" si="0"/>
        <v>50000</v>
      </c>
      <c r="M22" s="33">
        <v>0</v>
      </c>
      <c r="N22" s="33">
        <f t="shared" si="25"/>
        <v>0</v>
      </c>
      <c r="O22" s="33">
        <f t="shared" si="2"/>
        <v>0</v>
      </c>
      <c r="P22" s="8" t="s">
        <v>112</v>
      </c>
      <c r="Q22" s="9">
        <f t="shared" si="9"/>
        <v>50000</v>
      </c>
      <c r="R22" s="9">
        <f t="shared" si="10"/>
        <v>50000</v>
      </c>
      <c r="S22" s="9">
        <f t="shared" si="11"/>
        <v>50000</v>
      </c>
      <c r="T22" s="9">
        <f t="shared" si="12"/>
        <v>50000</v>
      </c>
      <c r="U22" s="9">
        <f t="shared" si="13"/>
        <v>50000</v>
      </c>
      <c r="V22" s="9">
        <f t="shared" si="14"/>
        <v>50000</v>
      </c>
      <c r="W22" s="9">
        <f t="shared" si="15"/>
        <v>50000</v>
      </c>
      <c r="X22" s="9">
        <f t="shared" si="16"/>
        <v>44444.444444444445</v>
      </c>
      <c r="Y22" s="33">
        <f t="shared" si="3"/>
        <v>0</v>
      </c>
      <c r="Z22" s="33" t="str">
        <f t="shared" si="7"/>
        <v>T17</v>
      </c>
      <c r="AA22" s="35">
        <f t="shared" si="17"/>
        <v>0</v>
      </c>
      <c r="AB22" s="35">
        <f t="shared" si="18"/>
        <v>0</v>
      </c>
      <c r="AC22" s="35">
        <f t="shared" si="19"/>
        <v>0</v>
      </c>
      <c r="AD22" s="35">
        <f t="shared" si="20"/>
        <v>0</v>
      </c>
      <c r="AE22" s="35">
        <f t="shared" si="21"/>
        <v>0</v>
      </c>
      <c r="AF22" s="35">
        <f t="shared" si="22"/>
        <v>0</v>
      </c>
      <c r="AG22" s="35">
        <f t="shared" si="23"/>
        <v>0</v>
      </c>
      <c r="AH22" s="35">
        <f t="shared" si="24"/>
        <v>0</v>
      </c>
    </row>
    <row r="23" spans="1:34" s="8" customFormat="1" ht="18" customHeight="1">
      <c r="A23" s="24"/>
      <c r="B23" s="25"/>
      <c r="C23" s="25"/>
      <c r="D23" s="25"/>
      <c r="E23" s="25"/>
      <c r="F23" s="171">
        <f t="shared" si="4"/>
        <v>0</v>
      </c>
      <c r="G23" s="28">
        <f t="shared" si="5"/>
        <v>0</v>
      </c>
      <c r="H23" s="28">
        <f t="shared" si="8"/>
        <v>0</v>
      </c>
      <c r="I23" s="29">
        <f t="shared" si="6"/>
        <v>0</v>
      </c>
      <c r="J23" s="30"/>
      <c r="K23" s="31">
        <v>0.01</v>
      </c>
      <c r="L23" s="32">
        <f t="shared" si="0"/>
        <v>50000</v>
      </c>
      <c r="M23" s="33">
        <v>0</v>
      </c>
      <c r="N23" s="33">
        <f t="shared" si="25"/>
        <v>0</v>
      </c>
      <c r="O23" s="33">
        <f t="shared" si="2"/>
        <v>0</v>
      </c>
      <c r="P23" s="8" t="s">
        <v>113</v>
      </c>
      <c r="Q23" s="9">
        <f t="shared" si="9"/>
        <v>50000</v>
      </c>
      <c r="R23" s="9">
        <f t="shared" si="10"/>
        <v>50000</v>
      </c>
      <c r="S23" s="9">
        <f t="shared" si="11"/>
        <v>50000</v>
      </c>
      <c r="T23" s="9">
        <f t="shared" si="12"/>
        <v>50000</v>
      </c>
      <c r="U23" s="9">
        <f t="shared" si="13"/>
        <v>50000</v>
      </c>
      <c r="V23" s="9">
        <f t="shared" si="14"/>
        <v>50000</v>
      </c>
      <c r="W23" s="9">
        <f t="shared" si="15"/>
        <v>43750</v>
      </c>
      <c r="X23" s="9">
        <f t="shared" si="16"/>
        <v>38888.888888888891</v>
      </c>
      <c r="Y23" s="33">
        <f t="shared" si="3"/>
        <v>0</v>
      </c>
      <c r="Z23" s="33" t="str">
        <f t="shared" si="7"/>
        <v>T18</v>
      </c>
      <c r="AA23" s="35">
        <f t="shared" si="17"/>
        <v>0</v>
      </c>
      <c r="AB23" s="35">
        <f t="shared" si="18"/>
        <v>0</v>
      </c>
      <c r="AC23" s="35">
        <f t="shared" si="19"/>
        <v>0</v>
      </c>
      <c r="AD23" s="35">
        <f t="shared" si="20"/>
        <v>0</v>
      </c>
      <c r="AE23" s="35">
        <f t="shared" si="21"/>
        <v>0</v>
      </c>
      <c r="AF23" s="35">
        <f t="shared" si="22"/>
        <v>0</v>
      </c>
      <c r="AG23" s="35">
        <f t="shared" si="23"/>
        <v>0</v>
      </c>
      <c r="AH23" s="35">
        <f t="shared" si="24"/>
        <v>0</v>
      </c>
    </row>
    <row r="24" spans="1:34" s="8" customFormat="1" ht="18" customHeight="1">
      <c r="A24" s="24"/>
      <c r="B24" s="25"/>
      <c r="C24" s="25"/>
      <c r="D24" s="25"/>
      <c r="E24" s="25" t="s">
        <v>201</v>
      </c>
      <c r="F24" s="171"/>
      <c r="G24" s="28">
        <f t="shared" si="5"/>
        <v>0</v>
      </c>
      <c r="H24" s="28">
        <f t="shared" si="8"/>
        <v>0</v>
      </c>
      <c r="I24" s="29">
        <f t="shared" si="6"/>
        <v>0</v>
      </c>
      <c r="J24" s="30"/>
      <c r="K24" s="31">
        <v>0.01</v>
      </c>
      <c r="L24" s="32">
        <f t="shared" si="0"/>
        <v>50000</v>
      </c>
      <c r="M24" s="33">
        <v>0</v>
      </c>
      <c r="N24" s="33" t="e">
        <f t="shared" si="25"/>
        <v>#N/A</v>
      </c>
      <c r="O24" s="33" t="e">
        <f t="shared" si="2"/>
        <v>#N/A</v>
      </c>
      <c r="P24" s="8" t="s">
        <v>114</v>
      </c>
      <c r="Q24" s="9">
        <f t="shared" si="9"/>
        <v>50000</v>
      </c>
      <c r="R24" s="9">
        <f t="shared" si="10"/>
        <v>50000</v>
      </c>
      <c r="S24" s="9">
        <f t="shared" si="11"/>
        <v>50000</v>
      </c>
      <c r="T24" s="9">
        <f t="shared" si="12"/>
        <v>50000</v>
      </c>
      <c r="U24" s="9">
        <f t="shared" si="13"/>
        <v>50000</v>
      </c>
      <c r="V24" s="9">
        <f t="shared" si="14"/>
        <v>42857.142857142855</v>
      </c>
      <c r="W24" s="9">
        <f t="shared" si="15"/>
        <v>37500</v>
      </c>
      <c r="X24" s="9">
        <f t="shared" si="16"/>
        <v>33333.333333333336</v>
      </c>
      <c r="Y24" s="33">
        <f t="shared" si="3"/>
        <v>0</v>
      </c>
      <c r="Z24" s="33" t="str">
        <f t="shared" si="7"/>
        <v>T19</v>
      </c>
      <c r="AA24" s="35">
        <f t="shared" si="17"/>
        <v>0</v>
      </c>
      <c r="AB24" s="35">
        <f t="shared" si="18"/>
        <v>0</v>
      </c>
      <c r="AC24" s="35">
        <f t="shared" si="19"/>
        <v>0</v>
      </c>
      <c r="AD24" s="35">
        <f t="shared" si="20"/>
        <v>0</v>
      </c>
      <c r="AE24" s="35">
        <f t="shared" si="21"/>
        <v>0</v>
      </c>
      <c r="AF24" s="35">
        <f t="shared" si="22"/>
        <v>0</v>
      </c>
      <c r="AG24" s="35">
        <f t="shared" si="23"/>
        <v>0</v>
      </c>
      <c r="AH24" s="35">
        <f t="shared" si="24"/>
        <v>0</v>
      </c>
    </row>
    <row r="25" spans="1:34" s="8" customFormat="1" ht="18" customHeight="1">
      <c r="A25" s="24"/>
      <c r="B25" s="25"/>
      <c r="C25" s="25"/>
      <c r="D25" s="25"/>
      <c r="E25" s="25" t="s">
        <v>201</v>
      </c>
      <c r="F25" s="171"/>
      <c r="G25" s="28">
        <f t="shared" si="5"/>
        <v>0</v>
      </c>
      <c r="H25" s="28">
        <f t="shared" si="8"/>
        <v>0</v>
      </c>
      <c r="I25" s="29">
        <f t="shared" si="6"/>
        <v>0</v>
      </c>
      <c r="J25" s="30"/>
      <c r="K25" s="31">
        <v>0.01</v>
      </c>
      <c r="L25" s="32">
        <f t="shared" si="0"/>
        <v>50000</v>
      </c>
      <c r="M25" s="33">
        <v>0</v>
      </c>
      <c r="N25" s="33" t="e">
        <f t="shared" si="25"/>
        <v>#N/A</v>
      </c>
      <c r="O25" s="33" t="e">
        <f t="shared" si="2"/>
        <v>#N/A</v>
      </c>
      <c r="P25" s="8" t="s">
        <v>115</v>
      </c>
      <c r="Q25" s="9">
        <f t="shared" si="9"/>
        <v>50000</v>
      </c>
      <c r="R25" s="9">
        <f t="shared" si="10"/>
        <v>50000</v>
      </c>
      <c r="S25" s="9">
        <f t="shared" si="11"/>
        <v>50000</v>
      </c>
      <c r="T25" s="9">
        <f t="shared" si="12"/>
        <v>50000</v>
      </c>
      <c r="U25" s="9">
        <f t="shared" si="13"/>
        <v>41666.666666666664</v>
      </c>
      <c r="V25" s="9">
        <f t="shared" si="14"/>
        <v>35714.285714285717</v>
      </c>
      <c r="W25" s="9">
        <f t="shared" si="15"/>
        <v>31250</v>
      </c>
      <c r="X25" s="9">
        <f t="shared" si="16"/>
        <v>27777.777777777777</v>
      </c>
      <c r="Y25" s="33">
        <f t="shared" si="3"/>
        <v>0</v>
      </c>
      <c r="Z25" s="33" t="str">
        <f t="shared" si="7"/>
        <v>T20</v>
      </c>
      <c r="AA25" s="35">
        <f t="shared" si="17"/>
        <v>0</v>
      </c>
      <c r="AB25" s="35">
        <f t="shared" si="18"/>
        <v>0</v>
      </c>
      <c r="AC25" s="35">
        <f t="shared" si="19"/>
        <v>0</v>
      </c>
      <c r="AD25" s="35">
        <f t="shared" si="20"/>
        <v>0</v>
      </c>
      <c r="AE25" s="35">
        <f t="shared" si="21"/>
        <v>0</v>
      </c>
      <c r="AF25" s="35">
        <f t="shared" si="22"/>
        <v>0</v>
      </c>
      <c r="AG25" s="35">
        <f t="shared" si="23"/>
        <v>0</v>
      </c>
      <c r="AH25" s="35">
        <f t="shared" si="24"/>
        <v>0</v>
      </c>
    </row>
    <row r="26" spans="1:34" s="8" customFormat="1" ht="18" customHeight="1">
      <c r="A26" s="24"/>
      <c r="B26" s="25"/>
      <c r="C26" s="25"/>
      <c r="D26" s="25"/>
      <c r="E26" s="25" t="s">
        <v>201</v>
      </c>
      <c r="F26" s="171"/>
      <c r="G26" s="28">
        <f t="shared" si="5"/>
        <v>0</v>
      </c>
      <c r="H26" s="28">
        <f t="shared" si="8"/>
        <v>0</v>
      </c>
      <c r="I26" s="29">
        <f t="shared" si="6"/>
        <v>0</v>
      </c>
      <c r="J26" s="30"/>
      <c r="K26" s="31">
        <v>0.01</v>
      </c>
      <c r="L26" s="32">
        <f t="shared" si="0"/>
        <v>50000</v>
      </c>
      <c r="M26" s="33">
        <v>0</v>
      </c>
      <c r="N26" s="33" t="e">
        <f t="shared" si="25"/>
        <v>#N/A</v>
      </c>
      <c r="O26" s="33" t="e">
        <f>IF(E26=0,0,IF(E26=E25,VLOOKUP(E26,P:X,VLOOKUP(E26,P:Y,10,0),0),IF(P26=E26,VLOOKUP(E26,P:X,VLOOKUP(E26,P:Y,10,0),0),L26)))</f>
        <v>#N/A</v>
      </c>
      <c r="P26" s="8" t="s">
        <v>116</v>
      </c>
      <c r="Q26" s="9">
        <f t="shared" si="9"/>
        <v>50000</v>
      </c>
      <c r="R26" s="9">
        <f t="shared" si="10"/>
        <v>50000</v>
      </c>
      <c r="S26" s="9">
        <f t="shared" si="11"/>
        <v>50000</v>
      </c>
      <c r="T26" s="9">
        <f t="shared" si="12"/>
        <v>40000</v>
      </c>
      <c r="U26" s="9">
        <f t="shared" si="13"/>
        <v>33333.333333333336</v>
      </c>
      <c r="V26" s="9">
        <f t="shared" si="14"/>
        <v>28571.428571428572</v>
      </c>
      <c r="W26" s="9">
        <f t="shared" si="15"/>
        <v>25000</v>
      </c>
      <c r="X26" s="9">
        <f t="shared" si="16"/>
        <v>22222.222222222223</v>
      </c>
      <c r="Y26" s="33">
        <f t="shared" si="3"/>
        <v>0</v>
      </c>
      <c r="Z26" s="33" t="str">
        <f t="shared" si="7"/>
        <v>T21</v>
      </c>
      <c r="AA26" s="35">
        <f t="shared" si="17"/>
        <v>0</v>
      </c>
      <c r="AB26" s="35">
        <f t="shared" si="18"/>
        <v>0</v>
      </c>
      <c r="AC26" s="35">
        <f t="shared" si="19"/>
        <v>0</v>
      </c>
      <c r="AD26" s="35">
        <f t="shared" si="20"/>
        <v>0</v>
      </c>
      <c r="AE26" s="35">
        <f t="shared" si="21"/>
        <v>0</v>
      </c>
      <c r="AF26" s="35">
        <f t="shared" si="22"/>
        <v>0</v>
      </c>
      <c r="AG26" s="35">
        <f t="shared" si="23"/>
        <v>0</v>
      </c>
      <c r="AH26" s="35">
        <f t="shared" si="24"/>
        <v>0</v>
      </c>
    </row>
    <row r="27" spans="1:34" s="8" customFormat="1" ht="18" customHeight="1">
      <c r="A27" s="24"/>
      <c r="B27" s="25"/>
      <c r="C27" s="25"/>
      <c r="D27" s="25"/>
      <c r="E27" s="25" t="s">
        <v>201</v>
      </c>
      <c r="F27" s="171"/>
      <c r="G27" s="28">
        <f t="shared" si="5"/>
        <v>0</v>
      </c>
      <c r="H27" s="28">
        <f t="shared" si="8"/>
        <v>0</v>
      </c>
      <c r="I27" s="29">
        <f t="shared" si="6"/>
        <v>0</v>
      </c>
      <c r="J27" s="30"/>
      <c r="K27" s="31">
        <v>0.01</v>
      </c>
      <c r="L27" s="32">
        <f t="shared" si="0"/>
        <v>50000</v>
      </c>
      <c r="M27" s="33">
        <v>0</v>
      </c>
      <c r="N27" s="33" t="e">
        <f t="shared" si="25"/>
        <v>#N/A</v>
      </c>
      <c r="O27" s="33" t="e">
        <f t="shared" ref="O27:O29" si="26">IF(E27=0,0,IF(E27=E26,VLOOKUP(E27,P:X,VLOOKUP(E27,P:Y,10,0),0),IF(P27=E27,VLOOKUP(E27,P:X,VLOOKUP(E27,P:Y,10,0),0),L27)))</f>
        <v>#N/A</v>
      </c>
      <c r="P27" s="8" t="s">
        <v>117</v>
      </c>
      <c r="Q27" s="9">
        <f t="shared" si="9"/>
        <v>50000</v>
      </c>
      <c r="R27" s="9">
        <f t="shared" si="10"/>
        <v>50000</v>
      </c>
      <c r="S27" s="9">
        <f t="shared" si="11"/>
        <v>37500</v>
      </c>
      <c r="T27" s="9">
        <f t="shared" si="12"/>
        <v>30000</v>
      </c>
      <c r="U27" s="9">
        <f t="shared" si="13"/>
        <v>25000</v>
      </c>
      <c r="V27" s="9">
        <f t="shared" si="14"/>
        <v>21428.571428571428</v>
      </c>
      <c r="W27" s="9">
        <f t="shared" si="15"/>
        <v>18750</v>
      </c>
      <c r="X27" s="9">
        <f t="shared" si="16"/>
        <v>16666.666666666668</v>
      </c>
      <c r="Y27" s="33">
        <f t="shared" si="3"/>
        <v>0</v>
      </c>
      <c r="Z27" s="33" t="str">
        <f t="shared" si="7"/>
        <v>T22</v>
      </c>
      <c r="AA27" s="35">
        <f t="shared" si="17"/>
        <v>0</v>
      </c>
      <c r="AB27" s="35">
        <f t="shared" si="18"/>
        <v>0</v>
      </c>
      <c r="AC27" s="35">
        <f t="shared" si="19"/>
        <v>0</v>
      </c>
      <c r="AD27" s="35">
        <f t="shared" si="20"/>
        <v>0</v>
      </c>
      <c r="AE27" s="35">
        <f t="shared" si="21"/>
        <v>0</v>
      </c>
      <c r="AF27" s="35">
        <f t="shared" si="22"/>
        <v>0</v>
      </c>
      <c r="AG27" s="35">
        <f t="shared" si="23"/>
        <v>0</v>
      </c>
      <c r="AH27" s="35">
        <f t="shared" si="24"/>
        <v>0</v>
      </c>
    </row>
    <row r="28" spans="1:34" s="8" customFormat="1" ht="18" customHeight="1">
      <c r="A28" s="24"/>
      <c r="B28" s="25"/>
      <c r="C28" s="25"/>
      <c r="D28" s="25"/>
      <c r="E28" s="25" t="s">
        <v>201</v>
      </c>
      <c r="F28" s="171"/>
      <c r="G28" s="28">
        <f t="shared" si="5"/>
        <v>0</v>
      </c>
      <c r="H28" s="28">
        <f t="shared" si="8"/>
        <v>0</v>
      </c>
      <c r="I28" s="29">
        <f t="shared" si="6"/>
        <v>0</v>
      </c>
      <c r="J28" s="30"/>
      <c r="K28" s="31">
        <v>0.01</v>
      </c>
      <c r="L28" s="32">
        <f t="shared" si="0"/>
        <v>50000</v>
      </c>
      <c r="M28" s="33">
        <v>0</v>
      </c>
      <c r="N28" s="33" t="e">
        <f t="shared" si="25"/>
        <v>#N/A</v>
      </c>
      <c r="O28" s="33" t="e">
        <f t="shared" si="26"/>
        <v>#N/A</v>
      </c>
      <c r="P28" s="8" t="s">
        <v>118</v>
      </c>
      <c r="Q28" s="9">
        <f t="shared" si="9"/>
        <v>50000</v>
      </c>
      <c r="R28" s="9">
        <f t="shared" si="10"/>
        <v>33333.333333333336</v>
      </c>
      <c r="S28" s="9">
        <f t="shared" si="11"/>
        <v>25000</v>
      </c>
      <c r="T28" s="9">
        <f t="shared" si="12"/>
        <v>20000</v>
      </c>
      <c r="U28" s="9">
        <f t="shared" si="13"/>
        <v>16666.666666666668</v>
      </c>
      <c r="V28" s="9">
        <f t="shared" si="14"/>
        <v>14285.714285714286</v>
      </c>
      <c r="W28" s="9">
        <f t="shared" si="15"/>
        <v>12500</v>
      </c>
      <c r="X28" s="9">
        <f t="shared" si="16"/>
        <v>11111.111111111111</v>
      </c>
      <c r="Y28" s="33">
        <f t="shared" si="3"/>
        <v>0</v>
      </c>
      <c r="Z28" s="33" t="str">
        <f t="shared" si="7"/>
        <v>T23</v>
      </c>
      <c r="AA28" s="35">
        <f t="shared" si="17"/>
        <v>0</v>
      </c>
      <c r="AB28" s="35">
        <f t="shared" si="18"/>
        <v>0</v>
      </c>
      <c r="AC28" s="35">
        <f t="shared" si="19"/>
        <v>0</v>
      </c>
      <c r="AD28" s="35">
        <f t="shared" si="20"/>
        <v>0</v>
      </c>
      <c r="AE28" s="35">
        <f t="shared" si="21"/>
        <v>0</v>
      </c>
      <c r="AF28" s="35">
        <f t="shared" si="22"/>
        <v>0</v>
      </c>
      <c r="AG28" s="35">
        <f t="shared" si="23"/>
        <v>0</v>
      </c>
      <c r="AH28" s="35">
        <f t="shared" si="24"/>
        <v>0</v>
      </c>
    </row>
    <row r="29" spans="1:34" s="8" customFormat="1" ht="18" customHeight="1">
      <c r="A29" s="24"/>
      <c r="B29" s="25"/>
      <c r="C29" s="25"/>
      <c r="D29" s="25"/>
      <c r="E29" s="25" t="s">
        <v>201</v>
      </c>
      <c r="F29" s="171"/>
      <c r="G29" s="28">
        <f t="shared" si="5"/>
        <v>0</v>
      </c>
      <c r="H29" s="28">
        <f t="shared" si="8"/>
        <v>0</v>
      </c>
      <c r="I29" s="29">
        <f t="shared" si="6"/>
        <v>0</v>
      </c>
      <c r="J29" s="30"/>
      <c r="K29" s="31">
        <v>0.01</v>
      </c>
      <c r="L29" s="32">
        <f t="shared" si="0"/>
        <v>50000</v>
      </c>
      <c r="M29" s="33">
        <v>0</v>
      </c>
      <c r="N29" s="33" t="e">
        <f t="shared" si="25"/>
        <v>#N/A</v>
      </c>
      <c r="O29" s="33" t="e">
        <f t="shared" si="26"/>
        <v>#N/A</v>
      </c>
      <c r="P29" s="8" t="s">
        <v>119</v>
      </c>
      <c r="Q29" s="9">
        <f t="shared" si="9"/>
        <v>25000</v>
      </c>
      <c r="R29" s="9">
        <f t="shared" si="10"/>
        <v>16666.666666666668</v>
      </c>
      <c r="S29" s="9">
        <f t="shared" si="11"/>
        <v>12500</v>
      </c>
      <c r="T29" s="9">
        <f t="shared" si="12"/>
        <v>10000</v>
      </c>
      <c r="U29" s="9">
        <f t="shared" si="13"/>
        <v>8333.3333333333339</v>
      </c>
      <c r="V29" s="9">
        <f t="shared" si="14"/>
        <v>7142.8571428571431</v>
      </c>
      <c r="W29" s="9">
        <f t="shared" si="15"/>
        <v>6250</v>
      </c>
      <c r="X29" s="9">
        <f t="shared" si="16"/>
        <v>5555.5555555555557</v>
      </c>
      <c r="Y29" s="33">
        <f t="shared" si="3"/>
        <v>0</v>
      </c>
      <c r="Z29" s="33" t="str">
        <f t="shared" si="7"/>
        <v>T24</v>
      </c>
      <c r="AA29" s="35">
        <f t="shared" si="17"/>
        <v>0</v>
      </c>
      <c r="AB29" s="35">
        <f t="shared" si="18"/>
        <v>0</v>
      </c>
      <c r="AC29" s="35">
        <f t="shared" si="19"/>
        <v>0</v>
      </c>
      <c r="AD29" s="35">
        <f t="shared" si="20"/>
        <v>0</v>
      </c>
      <c r="AE29" s="35">
        <f t="shared" si="21"/>
        <v>0</v>
      </c>
      <c r="AF29" s="35">
        <f t="shared" si="22"/>
        <v>0</v>
      </c>
      <c r="AG29" s="35">
        <f t="shared" si="23"/>
        <v>0</v>
      </c>
      <c r="AH29" s="35">
        <f t="shared" si="24"/>
        <v>0</v>
      </c>
    </row>
    <row r="30" spans="1:34" ht="18" customHeight="1">
      <c r="A30" s="36"/>
      <c r="B30" s="37"/>
      <c r="C30" s="38"/>
      <c r="D30" s="39"/>
      <c r="E30" s="40"/>
      <c r="F30" s="39"/>
      <c r="G30" s="42"/>
      <c r="H30" s="42"/>
      <c r="I30" s="40"/>
      <c r="J30" s="43"/>
      <c r="K30" s="43"/>
      <c r="L30" s="43"/>
      <c r="M30" s="43"/>
      <c r="N30" s="43"/>
      <c r="O30" s="43"/>
      <c r="P30" s="8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4" ht="15">
      <c r="A31" s="36"/>
      <c r="B31" s="45"/>
      <c r="C31" s="46"/>
      <c r="D31" s="46"/>
      <c r="E31" s="46"/>
      <c r="F31" s="173"/>
      <c r="G31" s="48"/>
      <c r="H31" s="48"/>
      <c r="I31" s="36"/>
      <c r="J31" s="36"/>
      <c r="K31" s="36"/>
      <c r="L31" s="36"/>
      <c r="M31" s="36"/>
      <c r="N31" s="36"/>
      <c r="O31" s="36"/>
      <c r="P31" s="36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34" ht="15">
      <c r="A32" s="36"/>
      <c r="B32" s="45"/>
      <c r="C32" s="46"/>
      <c r="D32" s="46"/>
      <c r="E32" s="46"/>
      <c r="F32" s="173"/>
      <c r="G32" s="48"/>
      <c r="H32" s="48"/>
      <c r="I32" s="36"/>
      <c r="J32" s="36"/>
      <c r="K32" s="36"/>
      <c r="L32" s="36"/>
      <c r="M32" s="36"/>
      <c r="N32" s="36"/>
      <c r="O32" s="36"/>
      <c r="P32" s="36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">
      <c r="A33" s="36"/>
      <c r="B33" s="45"/>
      <c r="C33" s="46"/>
      <c r="D33" s="46"/>
      <c r="E33" s="46"/>
      <c r="F33" s="173"/>
      <c r="G33" s="48"/>
      <c r="H33" s="48"/>
      <c r="I33" s="36"/>
      <c r="J33" s="36"/>
      <c r="K33" s="36"/>
      <c r="L33" s="36"/>
      <c r="M33" s="36"/>
      <c r="N33" s="36"/>
      <c r="O33" s="36"/>
      <c r="P33" s="36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">
      <c r="A34" s="36"/>
      <c r="B34" s="45"/>
      <c r="C34" s="37"/>
      <c r="D34" s="39"/>
      <c r="E34" s="40"/>
      <c r="F34" s="39"/>
      <c r="G34" s="42"/>
      <c r="H34" s="42"/>
      <c r="I34" s="40"/>
      <c r="J34" s="43"/>
      <c r="K34" s="43"/>
      <c r="L34" s="43"/>
      <c r="M34" s="43"/>
      <c r="N34" s="43"/>
      <c r="O34" s="43"/>
      <c r="P34" s="8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>
      <c r="B35" s="45"/>
      <c r="P35" s="8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>
      <c r="A36" s="50"/>
      <c r="B36" s="50"/>
      <c r="I36" s="44"/>
      <c r="P36" s="8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>
      <c r="A37" s="50"/>
      <c r="B37" s="50"/>
      <c r="I37" s="44"/>
      <c r="P37" s="8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>
      <c r="A38" s="50"/>
      <c r="B38" s="50"/>
      <c r="I38" s="44"/>
      <c r="P38" s="8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>
      <c r="A39" s="50"/>
      <c r="B39" s="50"/>
      <c r="I39" s="44"/>
      <c r="P39" s="8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>
      <c r="A40" s="50"/>
      <c r="B40" s="50"/>
      <c r="I40" s="44"/>
      <c r="P40" s="8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>
      <c r="A41" s="50"/>
      <c r="B41" s="50"/>
      <c r="I41" s="44"/>
      <c r="P41" s="8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>
      <c r="A42" s="50"/>
      <c r="B42" s="50"/>
      <c r="I42" s="44"/>
      <c r="P42" s="8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>
      <c r="A43" s="50"/>
      <c r="B43" s="50"/>
      <c r="I43" s="44"/>
      <c r="P43" s="8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>
      <c r="A44" s="50"/>
      <c r="B44" s="50"/>
      <c r="I44" s="44"/>
      <c r="P44" s="8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>
      <c r="A45" s="50"/>
      <c r="B45" s="50"/>
      <c r="I45" s="44"/>
      <c r="P45" s="8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>
      <c r="A46" s="50"/>
      <c r="B46" s="50"/>
      <c r="I46" s="44"/>
      <c r="P46" s="8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>
      <c r="A47" s="50"/>
      <c r="B47" s="50"/>
      <c r="I47" s="44"/>
      <c r="P47" s="8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>
      <c r="A48" s="50"/>
      <c r="B48" s="50"/>
      <c r="I48" s="44"/>
      <c r="P48" s="8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>
      <c r="A49" s="50"/>
      <c r="B49" s="50"/>
      <c r="I49" s="44"/>
      <c r="P49" s="8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>
      <c r="A50" s="50"/>
      <c r="B50" s="50"/>
      <c r="I50" s="44"/>
      <c r="P50" s="8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>
      <c r="A51" s="50"/>
      <c r="B51" s="50"/>
      <c r="I51" s="44"/>
      <c r="P51" s="8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>
      <c r="A52" s="50"/>
      <c r="B52" s="50"/>
      <c r="I52" s="44"/>
      <c r="P52" s="8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>
      <c r="A53" s="50"/>
      <c r="B53" s="50"/>
      <c r="I53" s="44"/>
      <c r="P53" s="8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>
      <c r="A54" s="50"/>
      <c r="B54" s="50"/>
      <c r="I54" s="44"/>
      <c r="P54" s="8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>
      <c r="A55" s="50"/>
      <c r="B55" s="50"/>
      <c r="I55" s="44"/>
      <c r="P55" s="8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>
      <c r="A56" s="50"/>
      <c r="B56" s="50"/>
      <c r="I56" s="44"/>
      <c r="P56" s="8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>
      <c r="A57" s="50"/>
      <c r="B57" s="50"/>
      <c r="I57" s="44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>
      <c r="A58" s="50"/>
      <c r="B58" s="50"/>
      <c r="I58" s="44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>
      <c r="A59" s="50"/>
      <c r="B59" s="50"/>
      <c r="I59" s="44"/>
      <c r="P59" s="8"/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>
      <c r="A60" s="50"/>
      <c r="B60" s="50"/>
      <c r="I60" s="44"/>
      <c r="P60" s="8"/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>
      <c r="A61" s="50"/>
      <c r="B61" s="50"/>
      <c r="I61" s="44"/>
      <c r="P61" s="8"/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>
      <c r="A62" s="50"/>
      <c r="B62" s="50"/>
      <c r="I62" s="44"/>
      <c r="P62" s="8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>
      <c r="A63" s="50"/>
      <c r="B63" s="50"/>
      <c r="I63" s="44"/>
      <c r="P63" s="8"/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>
      <c r="A64" s="50"/>
      <c r="B64" s="50"/>
      <c r="I64" s="44"/>
      <c r="P64" s="8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>
      <c r="A65" s="50"/>
      <c r="B65" s="50"/>
      <c r="I65" s="44"/>
      <c r="P65" s="8"/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>
      <c r="A66" s="50"/>
      <c r="B66" s="50"/>
      <c r="I66" s="44"/>
      <c r="P66" s="8"/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>
      <c r="A67" s="50"/>
      <c r="B67" s="50"/>
      <c r="I67" s="44"/>
      <c r="P67" s="8"/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>
      <c r="A68" s="50"/>
      <c r="B68" s="50"/>
      <c r="I68" s="44"/>
      <c r="P68" s="8"/>
      <c r="Q68" s="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>
      <c r="A69" s="50"/>
      <c r="B69" s="50"/>
      <c r="I69" s="44"/>
      <c r="P69" s="8"/>
      <c r="Q69" s="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>
      <c r="A70" s="50"/>
      <c r="B70" s="50"/>
      <c r="I70" s="44"/>
      <c r="P70" s="8"/>
      <c r="Q70" s="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>
      <c r="A71" s="50"/>
      <c r="B71" s="50"/>
      <c r="I71" s="44"/>
      <c r="P71" s="8"/>
      <c r="Q71" s="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>
      <c r="A72" s="50"/>
      <c r="B72" s="50"/>
      <c r="I72" s="44"/>
      <c r="P72" s="8"/>
      <c r="Q72" s="9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>
      <c r="A73" s="50"/>
      <c r="B73" s="50"/>
      <c r="I73" s="44"/>
      <c r="P73" s="8"/>
      <c r="Q73" s="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>
      <c r="A74" s="50"/>
      <c r="B74" s="50"/>
      <c r="I74" s="44"/>
      <c r="P74" s="8"/>
      <c r="Q74" s="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>
      <c r="A75" s="50"/>
      <c r="B75" s="50"/>
      <c r="I75" s="44"/>
      <c r="P75" s="8"/>
      <c r="Q75" s="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>
      <c r="A76" s="50"/>
      <c r="B76" s="50"/>
      <c r="I76" s="44"/>
      <c r="P76" s="8"/>
      <c r="Q76" s="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>
      <c r="A77" s="50"/>
      <c r="B77" s="50"/>
      <c r="I77" s="44"/>
      <c r="P77" s="8"/>
      <c r="Q77" s="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>
      <c r="A78" s="50"/>
      <c r="B78" s="50"/>
      <c r="I78" s="44"/>
      <c r="P78" s="8"/>
      <c r="Q78" s="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>
      <c r="A79" s="50"/>
      <c r="B79" s="50"/>
      <c r="I79" s="44"/>
      <c r="P79" s="8"/>
      <c r="Q79" s="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>
      <c r="A80" s="50"/>
      <c r="B80" s="50"/>
      <c r="I80" s="44"/>
      <c r="P80" s="8"/>
      <c r="Q80" s="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>
      <c r="A81" s="50"/>
      <c r="B81" s="50"/>
      <c r="I81" s="44"/>
      <c r="P81" s="8"/>
      <c r="Q81" s="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>
      <c r="A82" s="50"/>
      <c r="B82" s="50"/>
      <c r="I82" s="44"/>
      <c r="P82" s="8"/>
      <c r="Q82" s="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>
      <c r="A83" s="50"/>
      <c r="B83" s="50"/>
      <c r="I83" s="44"/>
      <c r="P83" s="8"/>
      <c r="Q83" s="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>
      <c r="A84" s="50"/>
      <c r="B84" s="50"/>
      <c r="I84" s="44"/>
      <c r="P84" s="8"/>
      <c r="Q84" s="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>
      <c r="A85" s="50"/>
      <c r="B85" s="50"/>
      <c r="I85" s="44"/>
      <c r="P85" s="8"/>
      <c r="Q85" s="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>
      <c r="A86" s="50"/>
      <c r="B86" s="50"/>
      <c r="I86" s="44"/>
      <c r="P86" s="8"/>
      <c r="Q86" s="9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>
      <c r="A87" s="50"/>
      <c r="B87" s="50"/>
      <c r="I87" s="44"/>
      <c r="P87" s="8"/>
      <c r="Q87" s="9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>
      <c r="A88" s="50"/>
      <c r="B88" s="50"/>
      <c r="I88" s="44"/>
      <c r="P88" s="8"/>
      <c r="Q88" s="9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>
      <c r="A89" s="50"/>
      <c r="B89" s="50"/>
      <c r="I89" s="44"/>
      <c r="P89" s="8"/>
      <c r="Q89" s="9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>
      <c r="A90" s="50"/>
      <c r="B90" s="50"/>
      <c r="I90" s="44"/>
      <c r="P90" s="8"/>
      <c r="Q90" s="9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>
      <c r="A91" s="50"/>
      <c r="B91" s="50"/>
      <c r="I91" s="44"/>
      <c r="P91" s="8"/>
      <c r="Q91" s="9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>
      <c r="A92" s="50"/>
      <c r="B92" s="50"/>
      <c r="I92" s="44"/>
      <c r="P92" s="8"/>
      <c r="Q92" s="9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>
      <c r="A93" s="50"/>
      <c r="B93" s="50"/>
      <c r="I93" s="44"/>
      <c r="P93" s="8"/>
      <c r="Q93" s="9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>
      <c r="A94" s="50"/>
      <c r="B94" s="50"/>
      <c r="I94" s="44"/>
      <c r="P94" s="53"/>
      <c r="Q94" s="44"/>
    </row>
    <row r="95" spans="1:28">
      <c r="A95" s="50"/>
      <c r="B95" s="50"/>
      <c r="I95" s="44"/>
      <c r="P95" s="53"/>
      <c r="Q95" s="44"/>
    </row>
    <row r="96" spans="1:28">
      <c r="A96" s="50"/>
      <c r="B96" s="50"/>
      <c r="I96" s="44"/>
      <c r="P96" s="53"/>
      <c r="Q96" s="44"/>
    </row>
    <row r="97" spans="1:17">
      <c r="A97" s="50"/>
      <c r="B97" s="50"/>
      <c r="I97" s="44"/>
      <c r="P97" s="53"/>
      <c r="Q97" s="44"/>
    </row>
    <row r="98" spans="1:17">
      <c r="A98" s="50"/>
      <c r="B98" s="50"/>
      <c r="I98" s="44"/>
      <c r="P98" s="53"/>
      <c r="Q98" s="44"/>
    </row>
    <row r="99" spans="1:17">
      <c r="A99" s="50"/>
      <c r="B99" s="50"/>
      <c r="I99" s="44"/>
      <c r="P99" s="53"/>
      <c r="Q99" s="44"/>
    </row>
    <row r="100" spans="1:17">
      <c r="A100" s="50"/>
      <c r="B100" s="50"/>
      <c r="I100" s="44"/>
      <c r="P100" s="53"/>
      <c r="Q100" s="44"/>
    </row>
    <row r="101" spans="1:17">
      <c r="A101" s="50"/>
      <c r="B101" s="50"/>
      <c r="I101" s="44"/>
      <c r="P101" s="53"/>
      <c r="Q101" s="44"/>
    </row>
    <row r="102" spans="1:17">
      <c r="A102" s="50"/>
      <c r="B102" s="50"/>
      <c r="I102" s="44"/>
      <c r="P102" s="53"/>
      <c r="Q102" s="44"/>
    </row>
    <row r="103" spans="1:17">
      <c r="A103" s="50"/>
      <c r="B103" s="50"/>
      <c r="I103" s="44"/>
      <c r="P103" s="53"/>
      <c r="Q103" s="44"/>
    </row>
    <row r="104" spans="1:17">
      <c r="A104" s="50"/>
      <c r="B104" s="50"/>
      <c r="I104" s="44"/>
      <c r="P104" s="53"/>
      <c r="Q104" s="44"/>
    </row>
  </sheetData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H104"/>
  <sheetViews>
    <sheetView showZeros="0" topLeftCell="A3" workbookViewId="0">
      <selection activeCell="A13" sqref="A13"/>
    </sheetView>
  </sheetViews>
  <sheetFormatPr defaultColWidth="9.15234375" defaultRowHeight="17.600000000000001"/>
  <cols>
    <col min="1" max="1" width="29.23046875" style="49" customWidth="1"/>
    <col min="2" max="2" width="8.4609375" style="54" customWidth="1"/>
    <col min="3" max="3" width="6.84375" style="50" customWidth="1"/>
    <col min="4" max="4" width="16.69140625" style="50" customWidth="1"/>
    <col min="5" max="5" width="8.23046875" style="50" customWidth="1"/>
    <col min="6" max="6" width="9.53515625" style="54" customWidth="1"/>
    <col min="7" max="7" width="10.15234375" style="52" customWidth="1"/>
    <col min="8" max="8" width="11.84375" style="52" customWidth="1"/>
    <col min="9" max="9" width="14.4609375" style="50" customWidth="1"/>
    <col min="10" max="10" width="6.4609375" style="44" customWidth="1"/>
    <col min="11" max="11" width="5.69140625" style="44" customWidth="1"/>
    <col min="12" max="12" width="10.4609375" style="44" customWidth="1"/>
    <col min="13" max="15" width="10.4609375" style="44" hidden="1" customWidth="1"/>
    <col min="16" max="16" width="7.4609375" style="44" hidden="1" customWidth="1"/>
    <col min="17" max="17" width="9.23046875" style="53" hidden="1" customWidth="1"/>
    <col min="18" max="34" width="9.15234375" style="44" hidden="1" customWidth="1"/>
    <col min="35" max="35" width="0" style="44" hidden="1" customWidth="1"/>
    <col min="36" max="16384" width="9.15234375" style="44"/>
  </cols>
  <sheetData>
    <row r="1" spans="1:34" s="6" customFormat="1" ht="33.65" customHeight="1">
      <c r="A1" s="262" t="s">
        <v>82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4"/>
      <c r="N1" s="4"/>
      <c r="O1" s="4"/>
      <c r="P1" s="5"/>
      <c r="Q1" s="5"/>
      <c r="R1" s="5"/>
      <c r="S1" s="5"/>
      <c r="T1" s="5"/>
      <c r="U1" s="5"/>
    </row>
    <row r="2" spans="1:34" s="8" customFormat="1" ht="36" customHeight="1" thickBot="1">
      <c r="A2" s="263" t="s">
        <v>289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7"/>
      <c r="N2" s="7"/>
      <c r="O2" s="7"/>
      <c r="Q2" s="9"/>
    </row>
    <row r="3" spans="1:34" s="8" customFormat="1" ht="18.649999999999999" customHeight="1">
      <c r="A3" s="264" t="s">
        <v>292</v>
      </c>
      <c r="B3" s="264"/>
      <c r="C3" s="264"/>
      <c r="D3" s="264"/>
      <c r="E3" s="264"/>
      <c r="F3" s="264"/>
      <c r="G3" s="264"/>
      <c r="H3" s="264"/>
      <c r="I3" s="264"/>
      <c r="J3" s="10"/>
      <c r="K3" s="265" t="s">
        <v>85</v>
      </c>
      <c r="L3" s="266"/>
      <c r="M3" s="11"/>
      <c r="N3" s="11"/>
      <c r="O3" s="11"/>
      <c r="Q3" s="9"/>
    </row>
    <row r="4" spans="1:34" s="8" customFormat="1" ht="21.65" customHeight="1" thickBot="1">
      <c r="A4" s="264"/>
      <c r="B4" s="264"/>
      <c r="C4" s="264"/>
      <c r="D4" s="264"/>
      <c r="E4" s="264"/>
      <c r="F4" s="264"/>
      <c r="G4" s="264"/>
      <c r="H4" s="264"/>
      <c r="I4" s="264"/>
      <c r="J4" s="12"/>
      <c r="K4" s="267">
        <v>5000000</v>
      </c>
      <c r="L4" s="268"/>
      <c r="M4" s="13"/>
      <c r="N4" s="13"/>
      <c r="O4" s="13"/>
      <c r="Q4" s="9"/>
    </row>
    <row r="5" spans="1:34" s="8" customFormat="1" ht="27" customHeight="1">
      <c r="A5" s="161" t="s">
        <v>86</v>
      </c>
      <c r="B5" s="15" t="s">
        <v>49</v>
      </c>
      <c r="C5" s="16" t="s">
        <v>87</v>
      </c>
      <c r="D5" s="17" t="s">
        <v>88</v>
      </c>
      <c r="E5" s="18" t="s">
        <v>89</v>
      </c>
      <c r="F5" s="172" t="s">
        <v>90</v>
      </c>
      <c r="G5" s="20" t="s">
        <v>91</v>
      </c>
      <c r="H5" s="20" t="s">
        <v>92</v>
      </c>
      <c r="I5" s="21" t="s">
        <v>93</v>
      </c>
      <c r="J5" s="22"/>
      <c r="K5" s="260" t="s">
        <v>94</v>
      </c>
      <c r="L5" s="261"/>
      <c r="M5" s="23"/>
      <c r="N5" s="23"/>
      <c r="O5" s="23"/>
      <c r="Q5" s="9">
        <v>2</v>
      </c>
      <c r="R5" s="8">
        <v>3</v>
      </c>
      <c r="S5" s="8">
        <v>4</v>
      </c>
      <c r="T5" s="8">
        <v>5</v>
      </c>
      <c r="U5" s="8">
        <v>6</v>
      </c>
      <c r="V5" s="8">
        <v>7</v>
      </c>
      <c r="W5" s="8">
        <v>8</v>
      </c>
      <c r="X5" s="8">
        <v>9</v>
      </c>
      <c r="Y5" s="8" t="s">
        <v>95</v>
      </c>
      <c r="AA5" s="9">
        <v>2</v>
      </c>
      <c r="AB5" s="8">
        <v>3</v>
      </c>
      <c r="AC5" s="8">
        <v>4</v>
      </c>
      <c r="AD5" s="8">
        <v>5</v>
      </c>
      <c r="AE5" s="8">
        <v>6</v>
      </c>
      <c r="AF5" s="8">
        <v>7</v>
      </c>
      <c r="AG5" s="8">
        <v>8</v>
      </c>
      <c r="AH5" s="8">
        <v>9</v>
      </c>
    </row>
    <row r="6" spans="1:34" s="34" customFormat="1" ht="18" customHeight="1">
      <c r="A6" s="159" t="s">
        <v>38</v>
      </c>
      <c r="B6" s="26">
        <v>44</v>
      </c>
      <c r="C6" s="26" t="s">
        <v>201</v>
      </c>
      <c r="D6" s="160">
        <v>0</v>
      </c>
      <c r="E6" s="26">
        <v>1</v>
      </c>
      <c r="F6" s="171">
        <f>N6</f>
        <v>12</v>
      </c>
      <c r="G6" s="28">
        <f>IF(D6&gt;0,L$12,0)</f>
        <v>0</v>
      </c>
      <c r="H6" s="28">
        <f>IF(E6="",0,IFERROR(O6,0))</f>
        <v>1000000</v>
      </c>
      <c r="I6" s="29">
        <f>G6+H6</f>
        <v>1000000</v>
      </c>
      <c r="J6" s="30"/>
      <c r="K6" s="31">
        <v>0.2</v>
      </c>
      <c r="L6" s="32">
        <f t="shared" ref="L6:L29" si="0">$K$4*K6</f>
        <v>1000000</v>
      </c>
      <c r="M6" s="33">
        <v>12</v>
      </c>
      <c r="N6" s="33">
        <f t="shared" ref="N6:N7" si="1">IF(E6=0,0,IF(E6=E5,VLOOKUP(E6,Z:AH,VLOOKUP(E6,P:Y,10,0),0),IF(P6=E6,VLOOKUP(E6,Z:AH,VLOOKUP(E6,P:Y,10,0),0),M6)))</f>
        <v>12</v>
      </c>
      <c r="O6" s="33">
        <f t="shared" ref="O6:O25" si="2">IF(E6=0,0,IF(E6=E5,VLOOKUP(E6,P:X,VLOOKUP(E6,P:Y,10,0),0),IF(P6=E6,VLOOKUP(E6,P:X,VLOOKUP(E6,P:Y,10,0),0),L6)))</f>
        <v>1000000</v>
      </c>
      <c r="P6" s="8" t="s">
        <v>96</v>
      </c>
      <c r="Q6" s="9"/>
      <c r="R6" s="8"/>
      <c r="S6" s="8"/>
      <c r="T6" s="8"/>
      <c r="U6" s="8"/>
      <c r="V6" s="8"/>
      <c r="W6" s="8"/>
      <c r="X6" s="8"/>
      <c r="Y6" s="33">
        <f t="shared" ref="Y6:Y29" si="3">COUNTIF(E6:E29,P6)</f>
        <v>0</v>
      </c>
      <c r="Z6" s="33" t="str">
        <f>+P6</f>
        <v>T1</v>
      </c>
      <c r="AA6" s="9"/>
      <c r="AB6" s="8"/>
      <c r="AC6" s="8"/>
      <c r="AD6" s="8"/>
      <c r="AE6" s="8"/>
      <c r="AF6" s="8"/>
      <c r="AG6" s="8"/>
      <c r="AH6" s="8"/>
    </row>
    <row r="7" spans="1:34" s="34" customFormat="1" ht="18" customHeight="1">
      <c r="A7" s="159" t="s">
        <v>42</v>
      </c>
      <c r="B7" s="26">
        <v>41</v>
      </c>
      <c r="C7" s="26" t="s">
        <v>201</v>
      </c>
      <c r="D7" s="26">
        <v>0</v>
      </c>
      <c r="E7" s="26">
        <v>2</v>
      </c>
      <c r="F7" s="171">
        <f t="shared" ref="F7:F23" si="4">N7</f>
        <v>10</v>
      </c>
      <c r="G7" s="28">
        <f t="shared" ref="G7:G29" si="5">IF(D7&gt;0,L$12,0)</f>
        <v>0</v>
      </c>
      <c r="H7" s="28">
        <f>IF(E7="",0,IFERROR(O7,0))</f>
        <v>800000</v>
      </c>
      <c r="I7" s="29">
        <f t="shared" ref="I7:I29" si="6">G7+H7</f>
        <v>800000</v>
      </c>
      <c r="J7" s="30"/>
      <c r="K7" s="31">
        <v>0.16</v>
      </c>
      <c r="L7" s="32">
        <f t="shared" si="0"/>
        <v>800000</v>
      </c>
      <c r="M7" s="33">
        <v>10</v>
      </c>
      <c r="N7" s="33">
        <f t="shared" si="1"/>
        <v>10</v>
      </c>
      <c r="O7" s="33">
        <f t="shared" si="2"/>
        <v>800000</v>
      </c>
      <c r="P7" s="8" t="s">
        <v>97</v>
      </c>
      <c r="Q7" s="9">
        <f>SUM($L7:$L8)/Q$5</f>
        <v>725000</v>
      </c>
      <c r="R7" s="9">
        <f>SUM($L7:$L9)/R$5</f>
        <v>650000</v>
      </c>
      <c r="S7" s="9">
        <f>SUM($L7:$L10)/S$5</f>
        <v>587500</v>
      </c>
      <c r="T7" s="9">
        <f>SUM($L7:$L11)/T$5</f>
        <v>540000</v>
      </c>
      <c r="U7" s="9">
        <f>SUM($L7:$L12)/U$5</f>
        <v>500000</v>
      </c>
      <c r="V7" s="9">
        <f>SUM($L7:$L13)/V$5</f>
        <v>464285.71428571426</v>
      </c>
      <c r="W7" s="9">
        <f>SUM($L7:$L14)/W$5</f>
        <v>425000</v>
      </c>
      <c r="X7" s="9">
        <f>SUM($L7:$L15)/X$5</f>
        <v>388888.88888888888</v>
      </c>
      <c r="Y7" s="33">
        <f t="shared" si="3"/>
        <v>0</v>
      </c>
      <c r="Z7" s="33" t="str">
        <f t="shared" ref="Z7:Z29" si="7">+P7</f>
        <v>T2</v>
      </c>
      <c r="AA7" s="35">
        <f>SUM($M7:$M8)/AA$5</f>
        <v>9</v>
      </c>
      <c r="AB7" s="35">
        <f>SUM($M7:$M9)/AB$5</f>
        <v>8.3333333333333339</v>
      </c>
      <c r="AC7" s="35">
        <f>SUM($M7:$M10)/AC$5</f>
        <v>7.75</v>
      </c>
      <c r="AD7" s="35">
        <f>SUM($M7:$M11)/AD$5</f>
        <v>7.2</v>
      </c>
      <c r="AE7" s="35">
        <f>SUM($M7:$M12)/AE$5</f>
        <v>6.666666666666667</v>
      </c>
      <c r="AF7" s="35">
        <f>SUM($M7:$M13)/AF$5</f>
        <v>6.1428571428571432</v>
      </c>
      <c r="AG7" s="35">
        <f>SUM($M7:$M14)/AG$5</f>
        <v>5.625</v>
      </c>
      <c r="AH7" s="35">
        <f>SUM($M7:$M15)/AH$5</f>
        <v>5.1111111111111107</v>
      </c>
    </row>
    <row r="8" spans="1:34" s="34" customFormat="1" ht="18" customHeight="1">
      <c r="A8" s="159" t="s">
        <v>10</v>
      </c>
      <c r="B8" s="26">
        <v>39</v>
      </c>
      <c r="C8" s="26" t="s">
        <v>201</v>
      </c>
      <c r="D8" s="26" t="s">
        <v>295</v>
      </c>
      <c r="E8" s="26">
        <v>3</v>
      </c>
      <c r="F8" s="171">
        <f t="shared" si="4"/>
        <v>8</v>
      </c>
      <c r="G8" s="28">
        <f t="shared" si="5"/>
        <v>300000</v>
      </c>
      <c r="H8" s="28">
        <f t="shared" ref="H8:H29" si="8">IF(E8="",0,IFERROR(O8,0))</f>
        <v>650000</v>
      </c>
      <c r="I8" s="29">
        <f t="shared" si="6"/>
        <v>950000</v>
      </c>
      <c r="J8" s="30"/>
      <c r="K8" s="31">
        <v>0.13</v>
      </c>
      <c r="L8" s="32">
        <f t="shared" si="0"/>
        <v>650000</v>
      </c>
      <c r="M8" s="33">
        <v>8</v>
      </c>
      <c r="N8" s="33">
        <f>IF(E8=0,0,IF(E8=E7,VLOOKUP(E8,Z:AH,VLOOKUP(E8,P:Y,10,0),0),IF(P8=E8,VLOOKUP(E8,Z:AH,VLOOKUP(E8,P:Y,10,0),0),M8)))</f>
        <v>8</v>
      </c>
      <c r="O8" s="33">
        <f t="shared" si="2"/>
        <v>650000</v>
      </c>
      <c r="P8" s="8" t="s">
        <v>98</v>
      </c>
      <c r="Q8" s="9">
        <f t="shared" ref="Q8:Q29" si="9">SUM($L8:$L9)/Q$5</f>
        <v>575000</v>
      </c>
      <c r="R8" s="9">
        <f t="shared" ref="R8:R29" si="10">SUM($L8:$L10)/R$5</f>
        <v>516666.66666666669</v>
      </c>
      <c r="S8" s="9">
        <f t="shared" ref="S8:S29" si="11">SUM($L8:$L11)/S$5</f>
        <v>475000</v>
      </c>
      <c r="T8" s="9">
        <f t="shared" ref="T8:T29" si="12">SUM($L8:$L12)/T$5</f>
        <v>440000</v>
      </c>
      <c r="U8" s="9">
        <f t="shared" ref="U8:U29" si="13">SUM($L8:$L13)/U$5</f>
        <v>408333.33333333331</v>
      </c>
      <c r="V8" s="9">
        <f t="shared" ref="V8:V29" si="14">SUM($L8:$L14)/V$5</f>
        <v>371428.57142857142</v>
      </c>
      <c r="W8" s="9">
        <f t="shared" ref="W8:W29" si="15">SUM($L8:$L15)/W$5</f>
        <v>337500</v>
      </c>
      <c r="X8" s="9">
        <f t="shared" ref="X8:X29" si="16">SUM($L8:$L16)/X$5</f>
        <v>305555.55555555556</v>
      </c>
      <c r="Y8" s="33">
        <f t="shared" si="3"/>
        <v>0</v>
      </c>
      <c r="Z8" s="33" t="str">
        <f t="shared" si="7"/>
        <v>T3</v>
      </c>
      <c r="AA8" s="35">
        <f t="shared" ref="AA8:AA29" si="17">SUM($M8:$M9)/AA$5</f>
        <v>7.5</v>
      </c>
      <c r="AB8" s="35">
        <f t="shared" ref="AB8:AB29" si="18">SUM($M8:$M10)/AB$5</f>
        <v>7</v>
      </c>
      <c r="AC8" s="35">
        <f t="shared" ref="AC8:AC29" si="19">SUM($M8:$M11)/AC$5</f>
        <v>6.5</v>
      </c>
      <c r="AD8" s="35">
        <f t="shared" ref="AD8:AD29" si="20">SUM($M8:$M12)/AD$5</f>
        <v>6</v>
      </c>
      <c r="AE8" s="35">
        <f t="shared" ref="AE8:AE29" si="21">SUM($M8:$M13)/AE$5</f>
        <v>5.5</v>
      </c>
      <c r="AF8" s="35">
        <f t="shared" ref="AF8:AF29" si="22">SUM($M8:$M14)/AF$5</f>
        <v>5</v>
      </c>
      <c r="AG8" s="35">
        <f t="shared" ref="AG8:AG29" si="23">SUM($M8:$M15)/AG$5</f>
        <v>4.5</v>
      </c>
      <c r="AH8" s="35">
        <f t="shared" ref="AH8:AH29" si="24">SUM($M8:$M16)/AH$5</f>
        <v>4</v>
      </c>
    </row>
    <row r="9" spans="1:34" s="34" customFormat="1" ht="18" customHeight="1">
      <c r="A9" s="159" t="s">
        <v>44</v>
      </c>
      <c r="B9" s="26">
        <v>38</v>
      </c>
      <c r="C9" s="26" t="s">
        <v>201</v>
      </c>
      <c r="D9" s="26">
        <v>0</v>
      </c>
      <c r="E9" s="26">
        <v>4</v>
      </c>
      <c r="F9" s="171">
        <f t="shared" si="4"/>
        <v>7</v>
      </c>
      <c r="G9" s="28">
        <f t="shared" si="5"/>
        <v>0</v>
      </c>
      <c r="H9" s="28">
        <f t="shared" si="8"/>
        <v>500000</v>
      </c>
      <c r="I9" s="29">
        <f t="shared" si="6"/>
        <v>500000</v>
      </c>
      <c r="J9" s="30"/>
      <c r="K9" s="31">
        <v>0.1</v>
      </c>
      <c r="L9" s="32">
        <f t="shared" si="0"/>
        <v>500000</v>
      </c>
      <c r="M9" s="33">
        <v>7</v>
      </c>
      <c r="N9" s="33">
        <f t="shared" ref="N9:N29" si="25">IF(E9=0,0,IF(E9=E8,VLOOKUP(E9,Z:AH,VLOOKUP(E9,P:Y,10,0),0),IF(P9=E9,VLOOKUP(E9,Z:AH,VLOOKUP(E9,P:Y,10,0),0),M9)))</f>
        <v>7</v>
      </c>
      <c r="O9" s="33">
        <f t="shared" si="2"/>
        <v>500000</v>
      </c>
      <c r="P9" s="8" t="s">
        <v>99</v>
      </c>
      <c r="Q9" s="9">
        <f t="shared" si="9"/>
        <v>450000</v>
      </c>
      <c r="R9" s="9">
        <f t="shared" si="10"/>
        <v>416666.66666666669</v>
      </c>
      <c r="S9" s="9">
        <f t="shared" si="11"/>
        <v>387500</v>
      </c>
      <c r="T9" s="9">
        <f t="shared" si="12"/>
        <v>360000</v>
      </c>
      <c r="U9" s="9">
        <f t="shared" si="13"/>
        <v>325000</v>
      </c>
      <c r="V9" s="9">
        <f t="shared" si="14"/>
        <v>292857.14285714284</v>
      </c>
      <c r="W9" s="9">
        <f t="shared" si="15"/>
        <v>262500</v>
      </c>
      <c r="X9" s="9">
        <f t="shared" si="16"/>
        <v>238888.88888888888</v>
      </c>
      <c r="Y9" s="33">
        <f t="shared" si="3"/>
        <v>0</v>
      </c>
      <c r="Z9" s="33" t="str">
        <f t="shared" si="7"/>
        <v>T4</v>
      </c>
      <c r="AA9" s="35">
        <f t="shared" si="17"/>
        <v>6.5</v>
      </c>
      <c r="AB9" s="35">
        <f t="shared" si="18"/>
        <v>6</v>
      </c>
      <c r="AC9" s="35">
        <f t="shared" si="19"/>
        <v>5.5</v>
      </c>
      <c r="AD9" s="35">
        <f t="shared" si="20"/>
        <v>5</v>
      </c>
      <c r="AE9" s="35">
        <f t="shared" si="21"/>
        <v>4.5</v>
      </c>
      <c r="AF9" s="35">
        <f t="shared" si="22"/>
        <v>4</v>
      </c>
      <c r="AG9" s="35">
        <f t="shared" si="23"/>
        <v>3.5</v>
      </c>
      <c r="AH9" s="35">
        <f t="shared" si="24"/>
        <v>3.1111111111111112</v>
      </c>
    </row>
    <row r="10" spans="1:34" s="34" customFormat="1" ht="18" customHeight="1">
      <c r="A10" s="159" t="s">
        <v>20</v>
      </c>
      <c r="B10" s="26">
        <v>37</v>
      </c>
      <c r="C10" s="26" t="s">
        <v>201</v>
      </c>
      <c r="D10" s="26">
        <v>0</v>
      </c>
      <c r="E10" s="26">
        <v>5</v>
      </c>
      <c r="F10" s="171">
        <f t="shared" si="4"/>
        <v>6</v>
      </c>
      <c r="G10" s="28">
        <f t="shared" si="5"/>
        <v>0</v>
      </c>
      <c r="H10" s="28">
        <f t="shared" si="8"/>
        <v>400000</v>
      </c>
      <c r="I10" s="29">
        <f t="shared" si="6"/>
        <v>400000</v>
      </c>
      <c r="J10" s="30"/>
      <c r="K10" s="31">
        <v>0.08</v>
      </c>
      <c r="L10" s="32">
        <f t="shared" si="0"/>
        <v>400000</v>
      </c>
      <c r="M10" s="33">
        <v>6</v>
      </c>
      <c r="N10" s="33">
        <f t="shared" si="25"/>
        <v>6</v>
      </c>
      <c r="O10" s="33">
        <f t="shared" si="2"/>
        <v>400000</v>
      </c>
      <c r="P10" s="8" t="s">
        <v>100</v>
      </c>
      <c r="Q10" s="9">
        <f t="shared" si="9"/>
        <v>375000</v>
      </c>
      <c r="R10" s="9">
        <f t="shared" si="10"/>
        <v>350000</v>
      </c>
      <c r="S10" s="9">
        <f t="shared" si="11"/>
        <v>325000</v>
      </c>
      <c r="T10" s="9">
        <f t="shared" si="12"/>
        <v>290000</v>
      </c>
      <c r="U10" s="9">
        <f t="shared" si="13"/>
        <v>258333.33333333334</v>
      </c>
      <c r="V10" s="9">
        <f t="shared" si="14"/>
        <v>228571.42857142858</v>
      </c>
      <c r="W10" s="9">
        <f t="shared" si="15"/>
        <v>206250</v>
      </c>
      <c r="X10" s="9">
        <f t="shared" si="16"/>
        <v>188888.88888888888</v>
      </c>
      <c r="Y10" s="33">
        <f t="shared" si="3"/>
        <v>0</v>
      </c>
      <c r="Z10" s="33" t="str">
        <f t="shared" si="7"/>
        <v>T5</v>
      </c>
      <c r="AA10" s="35">
        <f t="shared" si="17"/>
        <v>5.5</v>
      </c>
      <c r="AB10" s="35">
        <f t="shared" si="18"/>
        <v>5</v>
      </c>
      <c r="AC10" s="35">
        <f t="shared" si="19"/>
        <v>4.5</v>
      </c>
      <c r="AD10" s="35">
        <f t="shared" si="20"/>
        <v>4</v>
      </c>
      <c r="AE10" s="35">
        <f t="shared" si="21"/>
        <v>3.5</v>
      </c>
      <c r="AF10" s="35">
        <f t="shared" si="22"/>
        <v>3</v>
      </c>
      <c r="AG10" s="35">
        <f t="shared" si="23"/>
        <v>2.625</v>
      </c>
      <c r="AH10" s="35">
        <f t="shared" si="24"/>
        <v>2.3333333333333335</v>
      </c>
    </row>
    <row r="11" spans="1:34" s="34" customFormat="1" ht="18" customHeight="1">
      <c r="A11" s="159" t="s">
        <v>24</v>
      </c>
      <c r="B11" s="26">
        <v>35</v>
      </c>
      <c r="C11" s="26" t="s">
        <v>201</v>
      </c>
      <c r="D11" s="26">
        <v>0</v>
      </c>
      <c r="E11" s="26">
        <v>6</v>
      </c>
      <c r="F11" s="171">
        <f t="shared" si="4"/>
        <v>5</v>
      </c>
      <c r="G11" s="28">
        <f t="shared" si="5"/>
        <v>0</v>
      </c>
      <c r="H11" s="28">
        <f t="shared" si="8"/>
        <v>350000.00000000006</v>
      </c>
      <c r="I11" s="29">
        <f t="shared" si="6"/>
        <v>350000.00000000006</v>
      </c>
      <c r="J11" s="30"/>
      <c r="K11" s="31">
        <v>7.0000000000000007E-2</v>
      </c>
      <c r="L11" s="32">
        <f t="shared" si="0"/>
        <v>350000.00000000006</v>
      </c>
      <c r="M11" s="33">
        <v>5</v>
      </c>
      <c r="N11" s="33">
        <f t="shared" si="25"/>
        <v>5</v>
      </c>
      <c r="O11" s="33">
        <f t="shared" si="2"/>
        <v>350000.00000000006</v>
      </c>
      <c r="P11" s="8" t="s">
        <v>101</v>
      </c>
      <c r="Q11" s="9">
        <f t="shared" si="9"/>
        <v>325000</v>
      </c>
      <c r="R11" s="9">
        <f t="shared" si="10"/>
        <v>300000</v>
      </c>
      <c r="S11" s="9">
        <f t="shared" si="11"/>
        <v>262500</v>
      </c>
      <c r="T11" s="9">
        <f t="shared" si="12"/>
        <v>230000</v>
      </c>
      <c r="U11" s="9">
        <f t="shared" si="13"/>
        <v>200000</v>
      </c>
      <c r="V11" s="9">
        <f t="shared" si="14"/>
        <v>178571.42857142858</v>
      </c>
      <c r="W11" s="9">
        <f t="shared" si="15"/>
        <v>162500</v>
      </c>
      <c r="X11" s="9">
        <f t="shared" si="16"/>
        <v>150000</v>
      </c>
      <c r="Y11" s="33">
        <f t="shared" si="3"/>
        <v>0</v>
      </c>
      <c r="Z11" s="33" t="str">
        <f t="shared" si="7"/>
        <v>T6</v>
      </c>
      <c r="AA11" s="35">
        <f t="shared" si="17"/>
        <v>4.5</v>
      </c>
      <c r="AB11" s="35">
        <f t="shared" si="18"/>
        <v>4</v>
      </c>
      <c r="AC11" s="35">
        <f t="shared" si="19"/>
        <v>3.5</v>
      </c>
      <c r="AD11" s="35">
        <f t="shared" si="20"/>
        <v>3</v>
      </c>
      <c r="AE11" s="35">
        <f t="shared" si="21"/>
        <v>2.5</v>
      </c>
      <c r="AF11" s="35">
        <f t="shared" si="22"/>
        <v>2.1428571428571428</v>
      </c>
      <c r="AG11" s="35">
        <f t="shared" si="23"/>
        <v>1.875</v>
      </c>
      <c r="AH11" s="35">
        <f t="shared" si="24"/>
        <v>1.6666666666666667</v>
      </c>
    </row>
    <row r="12" spans="1:34" s="34" customFormat="1" ht="18" customHeight="1">
      <c r="A12" s="159" t="s">
        <v>28</v>
      </c>
      <c r="B12" s="26">
        <v>34</v>
      </c>
      <c r="C12" s="26" t="s">
        <v>201</v>
      </c>
      <c r="D12" s="26">
        <v>0</v>
      </c>
      <c r="E12" s="26">
        <v>7</v>
      </c>
      <c r="F12" s="171">
        <f t="shared" si="4"/>
        <v>4</v>
      </c>
      <c r="G12" s="28">
        <f t="shared" si="5"/>
        <v>0</v>
      </c>
      <c r="H12" s="28">
        <f t="shared" si="8"/>
        <v>300000</v>
      </c>
      <c r="I12" s="29">
        <f t="shared" si="6"/>
        <v>300000</v>
      </c>
      <c r="J12" s="30"/>
      <c r="K12" s="31">
        <v>0.06</v>
      </c>
      <c r="L12" s="32">
        <f t="shared" si="0"/>
        <v>300000</v>
      </c>
      <c r="M12" s="33">
        <v>4</v>
      </c>
      <c r="N12" s="33">
        <f t="shared" si="25"/>
        <v>4</v>
      </c>
      <c r="O12" s="33">
        <f t="shared" si="2"/>
        <v>300000</v>
      </c>
      <c r="P12" s="8" t="s">
        <v>102</v>
      </c>
      <c r="Q12" s="9">
        <f t="shared" si="9"/>
        <v>275000</v>
      </c>
      <c r="R12" s="9">
        <f t="shared" si="10"/>
        <v>233333.33333333334</v>
      </c>
      <c r="S12" s="9">
        <f t="shared" si="11"/>
        <v>200000</v>
      </c>
      <c r="T12" s="9">
        <f t="shared" si="12"/>
        <v>170000</v>
      </c>
      <c r="U12" s="9">
        <f t="shared" si="13"/>
        <v>150000</v>
      </c>
      <c r="V12" s="9">
        <f t="shared" si="14"/>
        <v>135714.28571428571</v>
      </c>
      <c r="W12" s="9">
        <f t="shared" si="15"/>
        <v>125000</v>
      </c>
      <c r="X12" s="9">
        <f t="shared" si="16"/>
        <v>116666.66666666667</v>
      </c>
      <c r="Y12" s="33">
        <f t="shared" si="3"/>
        <v>0</v>
      </c>
      <c r="Z12" s="33" t="str">
        <f t="shared" si="7"/>
        <v>T7</v>
      </c>
      <c r="AA12" s="35">
        <f t="shared" si="17"/>
        <v>3.5</v>
      </c>
      <c r="AB12" s="35">
        <f t="shared" si="18"/>
        <v>3</v>
      </c>
      <c r="AC12" s="35">
        <f t="shared" si="19"/>
        <v>2.5</v>
      </c>
      <c r="AD12" s="35">
        <f t="shared" si="20"/>
        <v>2</v>
      </c>
      <c r="AE12" s="35">
        <f t="shared" si="21"/>
        <v>1.6666666666666667</v>
      </c>
      <c r="AF12" s="35">
        <f t="shared" si="22"/>
        <v>1.4285714285714286</v>
      </c>
      <c r="AG12" s="35">
        <f t="shared" si="23"/>
        <v>1.25</v>
      </c>
      <c r="AH12" s="35">
        <f t="shared" si="24"/>
        <v>1.1111111111111112</v>
      </c>
    </row>
    <row r="13" spans="1:34" s="34" customFormat="1" ht="18" customHeight="1">
      <c r="A13" s="159" t="s">
        <v>22</v>
      </c>
      <c r="B13" s="26">
        <v>32</v>
      </c>
      <c r="C13" s="26" t="s">
        <v>201</v>
      </c>
      <c r="D13" s="26">
        <v>0</v>
      </c>
      <c r="E13" s="26">
        <v>8</v>
      </c>
      <c r="F13" s="171">
        <f t="shared" si="4"/>
        <v>3</v>
      </c>
      <c r="G13" s="28">
        <f t="shared" si="5"/>
        <v>0</v>
      </c>
      <c r="H13" s="28">
        <f t="shared" si="8"/>
        <v>250000</v>
      </c>
      <c r="I13" s="29">
        <f t="shared" si="6"/>
        <v>250000</v>
      </c>
      <c r="J13" s="30"/>
      <c r="K13" s="31">
        <v>0.05</v>
      </c>
      <c r="L13" s="32">
        <f t="shared" si="0"/>
        <v>250000</v>
      </c>
      <c r="M13" s="33">
        <v>3</v>
      </c>
      <c r="N13" s="33">
        <f t="shared" si="25"/>
        <v>3</v>
      </c>
      <c r="O13" s="33">
        <f t="shared" si="2"/>
        <v>250000</v>
      </c>
      <c r="P13" s="8" t="s">
        <v>103</v>
      </c>
      <c r="Q13" s="9">
        <f t="shared" si="9"/>
        <v>200000</v>
      </c>
      <c r="R13" s="9">
        <f t="shared" si="10"/>
        <v>166666.66666666666</v>
      </c>
      <c r="S13" s="9">
        <f t="shared" si="11"/>
        <v>137500</v>
      </c>
      <c r="T13" s="9">
        <f t="shared" si="12"/>
        <v>120000</v>
      </c>
      <c r="U13" s="9">
        <f t="shared" si="13"/>
        <v>108333.33333333333</v>
      </c>
      <c r="V13" s="9">
        <f t="shared" si="14"/>
        <v>100000</v>
      </c>
      <c r="W13" s="9">
        <f t="shared" si="15"/>
        <v>93750</v>
      </c>
      <c r="X13" s="9">
        <f t="shared" si="16"/>
        <v>88888.888888888891</v>
      </c>
      <c r="Y13" s="33">
        <f t="shared" si="3"/>
        <v>0</v>
      </c>
      <c r="Z13" s="33" t="str">
        <f t="shared" si="7"/>
        <v>T8</v>
      </c>
      <c r="AA13" s="35">
        <f t="shared" si="17"/>
        <v>2.5</v>
      </c>
      <c r="AB13" s="35">
        <f t="shared" si="18"/>
        <v>2</v>
      </c>
      <c r="AC13" s="35">
        <f t="shared" si="19"/>
        <v>1.5</v>
      </c>
      <c r="AD13" s="35">
        <f t="shared" si="20"/>
        <v>1.2</v>
      </c>
      <c r="AE13" s="35">
        <f t="shared" si="21"/>
        <v>1</v>
      </c>
      <c r="AF13" s="35">
        <f t="shared" si="22"/>
        <v>0.8571428571428571</v>
      </c>
      <c r="AG13" s="35">
        <f t="shared" si="23"/>
        <v>0.75</v>
      </c>
      <c r="AH13" s="35">
        <f t="shared" si="24"/>
        <v>0.66666666666666663</v>
      </c>
    </row>
    <row r="14" spans="1:34" s="34" customFormat="1" ht="18" customHeight="1">
      <c r="A14" s="159" t="s">
        <v>40</v>
      </c>
      <c r="B14" s="26">
        <v>32</v>
      </c>
      <c r="C14" s="26" t="s">
        <v>201</v>
      </c>
      <c r="D14" s="26">
        <v>0</v>
      </c>
      <c r="E14" s="26">
        <v>9</v>
      </c>
      <c r="F14" s="171">
        <f t="shared" si="4"/>
        <v>2</v>
      </c>
      <c r="G14" s="28">
        <f t="shared" si="5"/>
        <v>0</v>
      </c>
      <c r="H14" s="28">
        <f t="shared" si="8"/>
        <v>150000</v>
      </c>
      <c r="I14" s="29">
        <f t="shared" si="6"/>
        <v>150000</v>
      </c>
      <c r="J14" s="30"/>
      <c r="K14" s="31">
        <v>0.03</v>
      </c>
      <c r="L14" s="32">
        <f t="shared" si="0"/>
        <v>150000</v>
      </c>
      <c r="M14" s="33">
        <v>2</v>
      </c>
      <c r="N14" s="33">
        <f t="shared" si="25"/>
        <v>2</v>
      </c>
      <c r="O14" s="33">
        <f t="shared" si="2"/>
        <v>150000</v>
      </c>
      <c r="P14" s="8" t="s">
        <v>104</v>
      </c>
      <c r="Q14" s="9">
        <f t="shared" si="9"/>
        <v>125000</v>
      </c>
      <c r="R14" s="9">
        <f t="shared" si="10"/>
        <v>100000</v>
      </c>
      <c r="S14" s="9">
        <f t="shared" si="11"/>
        <v>87500</v>
      </c>
      <c r="T14" s="9">
        <f t="shared" si="12"/>
        <v>80000</v>
      </c>
      <c r="U14" s="9">
        <f t="shared" si="13"/>
        <v>75000</v>
      </c>
      <c r="V14" s="9">
        <f t="shared" si="14"/>
        <v>71428.571428571435</v>
      </c>
      <c r="W14" s="9">
        <f t="shared" si="15"/>
        <v>68750</v>
      </c>
      <c r="X14" s="9">
        <f t="shared" si="16"/>
        <v>66666.666666666672</v>
      </c>
      <c r="Y14" s="33">
        <f t="shared" si="3"/>
        <v>0</v>
      </c>
      <c r="Z14" s="33" t="str">
        <f t="shared" si="7"/>
        <v>T9</v>
      </c>
      <c r="AA14" s="35">
        <f t="shared" si="17"/>
        <v>1.5</v>
      </c>
      <c r="AB14" s="35">
        <f t="shared" si="18"/>
        <v>1</v>
      </c>
      <c r="AC14" s="35">
        <f t="shared" si="19"/>
        <v>0.75</v>
      </c>
      <c r="AD14" s="35">
        <f t="shared" si="20"/>
        <v>0.6</v>
      </c>
      <c r="AE14" s="35">
        <f t="shared" si="21"/>
        <v>0.5</v>
      </c>
      <c r="AF14" s="35">
        <f t="shared" si="22"/>
        <v>0.42857142857142855</v>
      </c>
      <c r="AG14" s="35">
        <f t="shared" si="23"/>
        <v>0.375</v>
      </c>
      <c r="AH14" s="35">
        <f t="shared" si="24"/>
        <v>0.33333333333333331</v>
      </c>
    </row>
    <row r="15" spans="1:34" s="34" customFormat="1" ht="18" customHeight="1">
      <c r="A15" s="159" t="s">
        <v>34</v>
      </c>
      <c r="B15" s="26">
        <v>32</v>
      </c>
      <c r="C15" s="26" t="s">
        <v>201</v>
      </c>
      <c r="D15" s="26">
        <v>0</v>
      </c>
      <c r="E15" s="26">
        <v>10</v>
      </c>
      <c r="F15" s="171">
        <f t="shared" si="4"/>
        <v>1</v>
      </c>
      <c r="G15" s="28">
        <f t="shared" si="5"/>
        <v>0</v>
      </c>
      <c r="H15" s="28">
        <f t="shared" si="8"/>
        <v>100000</v>
      </c>
      <c r="I15" s="29">
        <f t="shared" si="6"/>
        <v>100000</v>
      </c>
      <c r="J15" s="30"/>
      <c r="K15" s="31">
        <v>0.02</v>
      </c>
      <c r="L15" s="32">
        <f t="shared" si="0"/>
        <v>100000</v>
      </c>
      <c r="M15" s="33">
        <v>1</v>
      </c>
      <c r="N15" s="33">
        <f t="shared" si="25"/>
        <v>1</v>
      </c>
      <c r="O15" s="33">
        <f t="shared" si="2"/>
        <v>100000</v>
      </c>
      <c r="P15" s="8" t="s">
        <v>105</v>
      </c>
      <c r="Q15" s="9">
        <f t="shared" si="9"/>
        <v>75000</v>
      </c>
      <c r="R15" s="9">
        <f t="shared" si="10"/>
        <v>66666.666666666672</v>
      </c>
      <c r="S15" s="9">
        <f t="shared" si="11"/>
        <v>62500</v>
      </c>
      <c r="T15" s="9">
        <f t="shared" si="12"/>
        <v>60000</v>
      </c>
      <c r="U15" s="9">
        <f t="shared" si="13"/>
        <v>58333.333333333336</v>
      </c>
      <c r="V15" s="9">
        <f t="shared" si="14"/>
        <v>57142.857142857145</v>
      </c>
      <c r="W15" s="9">
        <f t="shared" si="15"/>
        <v>56250</v>
      </c>
      <c r="X15" s="9">
        <f t="shared" si="16"/>
        <v>55555.555555555555</v>
      </c>
      <c r="Y15" s="33">
        <f t="shared" si="3"/>
        <v>0</v>
      </c>
      <c r="Z15" s="33" t="str">
        <f t="shared" si="7"/>
        <v>T10</v>
      </c>
      <c r="AA15" s="35">
        <f t="shared" si="17"/>
        <v>0.5</v>
      </c>
      <c r="AB15" s="35">
        <f t="shared" si="18"/>
        <v>0.33333333333333331</v>
      </c>
      <c r="AC15" s="35">
        <f t="shared" si="19"/>
        <v>0.25</v>
      </c>
      <c r="AD15" s="35">
        <f t="shared" si="20"/>
        <v>0.2</v>
      </c>
      <c r="AE15" s="35">
        <f t="shared" si="21"/>
        <v>0.16666666666666666</v>
      </c>
      <c r="AF15" s="35">
        <f t="shared" si="22"/>
        <v>0.14285714285714285</v>
      </c>
      <c r="AG15" s="35">
        <f t="shared" si="23"/>
        <v>0.125</v>
      </c>
      <c r="AH15" s="35">
        <f t="shared" si="24"/>
        <v>0.1111111111111111</v>
      </c>
    </row>
    <row r="16" spans="1:34" s="34" customFormat="1" ht="18" customHeight="1">
      <c r="A16" s="159" t="s">
        <v>2</v>
      </c>
      <c r="B16" s="26">
        <v>31</v>
      </c>
      <c r="C16" s="26" t="s">
        <v>201</v>
      </c>
      <c r="D16" s="26" t="s">
        <v>304</v>
      </c>
      <c r="E16" s="26">
        <v>11</v>
      </c>
      <c r="F16" s="171">
        <f t="shared" si="4"/>
        <v>0</v>
      </c>
      <c r="G16" s="28">
        <f t="shared" si="5"/>
        <v>300000</v>
      </c>
      <c r="H16" s="28">
        <f t="shared" si="8"/>
        <v>50000</v>
      </c>
      <c r="I16" s="29">
        <f t="shared" si="6"/>
        <v>350000</v>
      </c>
      <c r="J16" s="30"/>
      <c r="K16" s="31">
        <v>0.01</v>
      </c>
      <c r="L16" s="32">
        <f t="shared" si="0"/>
        <v>50000</v>
      </c>
      <c r="M16" s="33">
        <v>0</v>
      </c>
      <c r="N16" s="33">
        <f t="shared" si="25"/>
        <v>0</v>
      </c>
      <c r="O16" s="33">
        <f t="shared" si="2"/>
        <v>50000</v>
      </c>
      <c r="P16" s="8" t="s">
        <v>106</v>
      </c>
      <c r="Q16" s="9">
        <f t="shared" si="9"/>
        <v>50000</v>
      </c>
      <c r="R16" s="9">
        <f t="shared" si="10"/>
        <v>50000</v>
      </c>
      <c r="S16" s="9">
        <f t="shared" si="11"/>
        <v>50000</v>
      </c>
      <c r="T16" s="9">
        <f t="shared" si="12"/>
        <v>50000</v>
      </c>
      <c r="U16" s="9">
        <f t="shared" si="13"/>
        <v>50000</v>
      </c>
      <c r="V16" s="9">
        <f t="shared" si="14"/>
        <v>50000</v>
      </c>
      <c r="W16" s="9">
        <f t="shared" si="15"/>
        <v>50000</v>
      </c>
      <c r="X16" s="9">
        <f t="shared" si="16"/>
        <v>50000</v>
      </c>
      <c r="Y16" s="33">
        <f t="shared" si="3"/>
        <v>0</v>
      </c>
      <c r="Z16" s="33" t="str">
        <f t="shared" si="7"/>
        <v>T11</v>
      </c>
      <c r="AA16" s="35">
        <f t="shared" si="17"/>
        <v>0</v>
      </c>
      <c r="AB16" s="35">
        <f t="shared" si="18"/>
        <v>0</v>
      </c>
      <c r="AC16" s="35">
        <f t="shared" si="19"/>
        <v>0</v>
      </c>
      <c r="AD16" s="35">
        <f t="shared" si="20"/>
        <v>0</v>
      </c>
      <c r="AE16" s="35">
        <f t="shared" si="21"/>
        <v>0</v>
      </c>
      <c r="AF16" s="35">
        <f t="shared" si="22"/>
        <v>0</v>
      </c>
      <c r="AG16" s="35">
        <f t="shared" si="23"/>
        <v>0</v>
      </c>
      <c r="AH16" s="35">
        <f t="shared" si="24"/>
        <v>0</v>
      </c>
    </row>
    <row r="17" spans="1:34" s="34" customFormat="1" ht="18" customHeight="1">
      <c r="A17" s="159" t="s">
        <v>6</v>
      </c>
      <c r="B17" s="26">
        <v>29</v>
      </c>
      <c r="C17" s="26" t="s">
        <v>201</v>
      </c>
      <c r="D17" s="26">
        <v>0</v>
      </c>
      <c r="E17" s="26">
        <v>12</v>
      </c>
      <c r="F17" s="171">
        <f t="shared" si="4"/>
        <v>0</v>
      </c>
      <c r="G17" s="28">
        <f t="shared" si="5"/>
        <v>0</v>
      </c>
      <c r="H17" s="28">
        <f t="shared" si="8"/>
        <v>50000</v>
      </c>
      <c r="I17" s="29">
        <f t="shared" si="6"/>
        <v>50000</v>
      </c>
      <c r="J17" s="30"/>
      <c r="K17" s="31">
        <v>0.01</v>
      </c>
      <c r="L17" s="32">
        <f t="shared" si="0"/>
        <v>50000</v>
      </c>
      <c r="M17" s="33">
        <v>0</v>
      </c>
      <c r="N17" s="33">
        <f t="shared" si="25"/>
        <v>0</v>
      </c>
      <c r="O17" s="33">
        <f t="shared" si="2"/>
        <v>50000</v>
      </c>
      <c r="P17" s="8" t="s">
        <v>107</v>
      </c>
      <c r="Q17" s="9">
        <f t="shared" si="9"/>
        <v>50000</v>
      </c>
      <c r="R17" s="9">
        <f t="shared" si="10"/>
        <v>50000</v>
      </c>
      <c r="S17" s="9">
        <f t="shared" si="11"/>
        <v>50000</v>
      </c>
      <c r="T17" s="9">
        <f t="shared" si="12"/>
        <v>50000</v>
      </c>
      <c r="U17" s="9">
        <f t="shared" si="13"/>
        <v>50000</v>
      </c>
      <c r="V17" s="9">
        <f t="shared" si="14"/>
        <v>50000</v>
      </c>
      <c r="W17" s="9">
        <f t="shared" si="15"/>
        <v>50000</v>
      </c>
      <c r="X17" s="9">
        <f t="shared" si="16"/>
        <v>50000</v>
      </c>
      <c r="Y17" s="33">
        <f t="shared" si="3"/>
        <v>0</v>
      </c>
      <c r="Z17" s="33" t="str">
        <f t="shared" si="7"/>
        <v>T12</v>
      </c>
      <c r="AA17" s="35">
        <f t="shared" si="17"/>
        <v>0</v>
      </c>
      <c r="AB17" s="35">
        <f t="shared" si="18"/>
        <v>0</v>
      </c>
      <c r="AC17" s="35">
        <f t="shared" si="19"/>
        <v>0</v>
      </c>
      <c r="AD17" s="35">
        <f t="shared" si="20"/>
        <v>0</v>
      </c>
      <c r="AE17" s="35">
        <f t="shared" si="21"/>
        <v>0</v>
      </c>
      <c r="AF17" s="35">
        <f t="shared" si="22"/>
        <v>0</v>
      </c>
      <c r="AG17" s="35">
        <f t="shared" si="23"/>
        <v>0</v>
      </c>
      <c r="AH17" s="35">
        <f t="shared" si="24"/>
        <v>0</v>
      </c>
    </row>
    <row r="18" spans="1:34" s="34" customFormat="1" ht="18" customHeight="1">
      <c r="A18" s="159" t="s">
        <v>36</v>
      </c>
      <c r="B18" s="26">
        <v>27</v>
      </c>
      <c r="C18" s="26" t="s">
        <v>201</v>
      </c>
      <c r="D18" s="26">
        <v>0</v>
      </c>
      <c r="E18" s="26">
        <v>13</v>
      </c>
      <c r="F18" s="171">
        <f t="shared" si="4"/>
        <v>0</v>
      </c>
      <c r="G18" s="28">
        <f t="shared" si="5"/>
        <v>0</v>
      </c>
      <c r="H18" s="28">
        <f t="shared" si="8"/>
        <v>50000</v>
      </c>
      <c r="I18" s="29">
        <f t="shared" si="6"/>
        <v>50000</v>
      </c>
      <c r="J18" s="30"/>
      <c r="K18" s="31">
        <v>0.01</v>
      </c>
      <c r="L18" s="32">
        <f t="shared" si="0"/>
        <v>50000</v>
      </c>
      <c r="M18" s="33">
        <v>0</v>
      </c>
      <c r="N18" s="33">
        <f t="shared" si="25"/>
        <v>0</v>
      </c>
      <c r="O18" s="33">
        <f t="shared" si="2"/>
        <v>50000</v>
      </c>
      <c r="P18" s="8" t="s">
        <v>108</v>
      </c>
      <c r="Q18" s="9">
        <f t="shared" si="9"/>
        <v>50000</v>
      </c>
      <c r="R18" s="9">
        <f t="shared" si="10"/>
        <v>50000</v>
      </c>
      <c r="S18" s="9">
        <f t="shared" si="11"/>
        <v>50000</v>
      </c>
      <c r="T18" s="9">
        <f t="shared" si="12"/>
        <v>50000</v>
      </c>
      <c r="U18" s="9">
        <f t="shared" si="13"/>
        <v>50000</v>
      </c>
      <c r="V18" s="9">
        <f t="shared" si="14"/>
        <v>50000</v>
      </c>
      <c r="W18" s="9">
        <f t="shared" si="15"/>
        <v>50000</v>
      </c>
      <c r="X18" s="9">
        <f t="shared" si="16"/>
        <v>50000</v>
      </c>
      <c r="Y18" s="33">
        <f t="shared" si="3"/>
        <v>0</v>
      </c>
      <c r="Z18" s="33" t="str">
        <f t="shared" si="7"/>
        <v>T13</v>
      </c>
      <c r="AA18" s="35">
        <f t="shared" si="17"/>
        <v>0</v>
      </c>
      <c r="AB18" s="35">
        <f t="shared" si="18"/>
        <v>0</v>
      </c>
      <c r="AC18" s="35">
        <f t="shared" si="19"/>
        <v>0</v>
      </c>
      <c r="AD18" s="35">
        <f t="shared" si="20"/>
        <v>0</v>
      </c>
      <c r="AE18" s="35">
        <f t="shared" si="21"/>
        <v>0</v>
      </c>
      <c r="AF18" s="35">
        <f t="shared" si="22"/>
        <v>0</v>
      </c>
      <c r="AG18" s="35">
        <f t="shared" si="23"/>
        <v>0</v>
      </c>
      <c r="AH18" s="35">
        <f t="shared" si="24"/>
        <v>0</v>
      </c>
    </row>
    <row r="19" spans="1:34" s="34" customFormat="1" ht="18" customHeight="1">
      <c r="A19" s="159" t="s">
        <v>4</v>
      </c>
      <c r="B19" s="26">
        <v>27</v>
      </c>
      <c r="C19" s="26" t="s">
        <v>201</v>
      </c>
      <c r="D19" s="26">
        <v>0</v>
      </c>
      <c r="E19" s="26">
        <v>14</v>
      </c>
      <c r="F19" s="171">
        <f t="shared" si="4"/>
        <v>0</v>
      </c>
      <c r="G19" s="28">
        <f t="shared" si="5"/>
        <v>0</v>
      </c>
      <c r="H19" s="28">
        <f t="shared" si="8"/>
        <v>50000</v>
      </c>
      <c r="I19" s="29">
        <f t="shared" si="6"/>
        <v>50000</v>
      </c>
      <c r="J19" s="30"/>
      <c r="K19" s="31">
        <v>0.01</v>
      </c>
      <c r="L19" s="32">
        <f t="shared" si="0"/>
        <v>50000</v>
      </c>
      <c r="M19" s="33">
        <v>0</v>
      </c>
      <c r="N19" s="33">
        <f t="shared" si="25"/>
        <v>0</v>
      </c>
      <c r="O19" s="33">
        <f t="shared" si="2"/>
        <v>50000</v>
      </c>
      <c r="P19" s="8" t="s">
        <v>109</v>
      </c>
      <c r="Q19" s="9">
        <f t="shared" si="9"/>
        <v>50000</v>
      </c>
      <c r="R19" s="9">
        <f t="shared" si="10"/>
        <v>50000</v>
      </c>
      <c r="S19" s="9">
        <f t="shared" si="11"/>
        <v>50000</v>
      </c>
      <c r="T19" s="9">
        <f t="shared" si="12"/>
        <v>50000</v>
      </c>
      <c r="U19" s="9">
        <f t="shared" si="13"/>
        <v>50000</v>
      </c>
      <c r="V19" s="9">
        <f t="shared" si="14"/>
        <v>50000</v>
      </c>
      <c r="W19" s="9">
        <f t="shared" si="15"/>
        <v>50000</v>
      </c>
      <c r="X19" s="9">
        <f t="shared" si="16"/>
        <v>50000</v>
      </c>
      <c r="Y19" s="33">
        <f t="shared" si="3"/>
        <v>0</v>
      </c>
      <c r="Z19" s="33" t="str">
        <f t="shared" si="7"/>
        <v>T14</v>
      </c>
      <c r="AA19" s="35">
        <f t="shared" si="17"/>
        <v>0</v>
      </c>
      <c r="AB19" s="35">
        <f t="shared" si="18"/>
        <v>0</v>
      </c>
      <c r="AC19" s="35">
        <f t="shared" si="19"/>
        <v>0</v>
      </c>
      <c r="AD19" s="35">
        <f t="shared" si="20"/>
        <v>0</v>
      </c>
      <c r="AE19" s="35">
        <f t="shared" si="21"/>
        <v>0</v>
      </c>
      <c r="AF19" s="35">
        <f t="shared" si="22"/>
        <v>0</v>
      </c>
      <c r="AG19" s="35">
        <f t="shared" si="23"/>
        <v>0</v>
      </c>
      <c r="AH19" s="35">
        <f t="shared" si="24"/>
        <v>0</v>
      </c>
    </row>
    <row r="20" spans="1:34" s="34" customFormat="1" ht="18" customHeight="1">
      <c r="A20" s="24"/>
      <c r="B20" s="25"/>
      <c r="C20" s="25"/>
      <c r="D20" s="25"/>
      <c r="E20" s="25"/>
      <c r="F20" s="171">
        <f t="shared" si="4"/>
        <v>0</v>
      </c>
      <c r="G20" s="28">
        <f t="shared" si="5"/>
        <v>0</v>
      </c>
      <c r="H20" s="28">
        <f t="shared" si="8"/>
        <v>0</v>
      </c>
      <c r="I20" s="29">
        <f t="shared" si="6"/>
        <v>0</v>
      </c>
      <c r="J20" s="30"/>
      <c r="K20" s="31">
        <v>0.01</v>
      </c>
      <c r="L20" s="32">
        <f t="shared" si="0"/>
        <v>50000</v>
      </c>
      <c r="M20" s="33">
        <v>0</v>
      </c>
      <c r="N20" s="33">
        <f t="shared" si="25"/>
        <v>0</v>
      </c>
      <c r="O20" s="33">
        <f t="shared" si="2"/>
        <v>0</v>
      </c>
      <c r="P20" s="8" t="s">
        <v>110</v>
      </c>
      <c r="Q20" s="9">
        <f t="shared" si="9"/>
        <v>50000</v>
      </c>
      <c r="R20" s="9">
        <f t="shared" si="10"/>
        <v>50000</v>
      </c>
      <c r="S20" s="9">
        <f t="shared" si="11"/>
        <v>50000</v>
      </c>
      <c r="T20" s="9">
        <f t="shared" si="12"/>
        <v>50000</v>
      </c>
      <c r="U20" s="9">
        <f t="shared" si="13"/>
        <v>50000</v>
      </c>
      <c r="V20" s="9">
        <f t="shared" si="14"/>
        <v>50000</v>
      </c>
      <c r="W20" s="9">
        <f t="shared" si="15"/>
        <v>50000</v>
      </c>
      <c r="X20" s="9">
        <f t="shared" si="16"/>
        <v>50000</v>
      </c>
      <c r="Y20" s="33">
        <f t="shared" si="3"/>
        <v>0</v>
      </c>
      <c r="Z20" s="33" t="str">
        <f t="shared" si="7"/>
        <v>T15</v>
      </c>
      <c r="AA20" s="35">
        <f t="shared" si="17"/>
        <v>0</v>
      </c>
      <c r="AB20" s="35">
        <f t="shared" si="18"/>
        <v>0</v>
      </c>
      <c r="AC20" s="35">
        <f t="shared" si="19"/>
        <v>0</v>
      </c>
      <c r="AD20" s="35">
        <f t="shared" si="20"/>
        <v>0</v>
      </c>
      <c r="AE20" s="35">
        <f t="shared" si="21"/>
        <v>0</v>
      </c>
      <c r="AF20" s="35">
        <f t="shared" si="22"/>
        <v>0</v>
      </c>
      <c r="AG20" s="35">
        <f t="shared" si="23"/>
        <v>0</v>
      </c>
      <c r="AH20" s="35">
        <f t="shared" si="24"/>
        <v>0</v>
      </c>
    </row>
    <row r="21" spans="1:34" s="34" customFormat="1" ht="18" customHeight="1">
      <c r="A21" s="24"/>
      <c r="B21" s="25"/>
      <c r="C21" s="25"/>
      <c r="D21" s="25"/>
      <c r="E21" s="25"/>
      <c r="F21" s="171">
        <f t="shared" si="4"/>
        <v>0</v>
      </c>
      <c r="G21" s="28">
        <f t="shared" si="5"/>
        <v>0</v>
      </c>
      <c r="H21" s="28">
        <f t="shared" si="8"/>
        <v>0</v>
      </c>
      <c r="I21" s="29">
        <f t="shared" si="6"/>
        <v>0</v>
      </c>
      <c r="J21" s="30"/>
      <c r="K21" s="31">
        <v>0.01</v>
      </c>
      <c r="L21" s="32">
        <f t="shared" si="0"/>
        <v>50000</v>
      </c>
      <c r="M21" s="33">
        <v>0</v>
      </c>
      <c r="N21" s="33">
        <f t="shared" si="25"/>
        <v>0</v>
      </c>
      <c r="O21" s="33">
        <f t="shared" si="2"/>
        <v>0</v>
      </c>
      <c r="P21" s="8" t="s">
        <v>111</v>
      </c>
      <c r="Q21" s="9">
        <f t="shared" si="9"/>
        <v>50000</v>
      </c>
      <c r="R21" s="9">
        <f t="shared" si="10"/>
        <v>50000</v>
      </c>
      <c r="S21" s="9">
        <f t="shared" si="11"/>
        <v>50000</v>
      </c>
      <c r="T21" s="9">
        <f t="shared" si="12"/>
        <v>50000</v>
      </c>
      <c r="U21" s="9">
        <f t="shared" si="13"/>
        <v>50000</v>
      </c>
      <c r="V21" s="9">
        <f t="shared" si="14"/>
        <v>50000</v>
      </c>
      <c r="W21" s="9">
        <f t="shared" si="15"/>
        <v>50000</v>
      </c>
      <c r="X21" s="9">
        <f t="shared" si="16"/>
        <v>50000</v>
      </c>
      <c r="Y21" s="33">
        <f t="shared" si="3"/>
        <v>0</v>
      </c>
      <c r="Z21" s="33" t="str">
        <f t="shared" si="7"/>
        <v>T16</v>
      </c>
      <c r="AA21" s="35">
        <f t="shared" si="17"/>
        <v>0</v>
      </c>
      <c r="AB21" s="35">
        <f t="shared" si="18"/>
        <v>0</v>
      </c>
      <c r="AC21" s="35">
        <f t="shared" si="19"/>
        <v>0</v>
      </c>
      <c r="AD21" s="35">
        <f t="shared" si="20"/>
        <v>0</v>
      </c>
      <c r="AE21" s="35">
        <f t="shared" si="21"/>
        <v>0</v>
      </c>
      <c r="AF21" s="35">
        <f t="shared" si="22"/>
        <v>0</v>
      </c>
      <c r="AG21" s="35">
        <f t="shared" si="23"/>
        <v>0</v>
      </c>
      <c r="AH21" s="35">
        <f t="shared" si="24"/>
        <v>0</v>
      </c>
    </row>
    <row r="22" spans="1:34" s="8" customFormat="1" ht="18" customHeight="1">
      <c r="A22" s="24"/>
      <c r="B22" s="25"/>
      <c r="C22" s="25"/>
      <c r="D22" s="25"/>
      <c r="E22" s="25"/>
      <c r="F22" s="171">
        <f t="shared" si="4"/>
        <v>0</v>
      </c>
      <c r="G22" s="28">
        <f t="shared" si="5"/>
        <v>0</v>
      </c>
      <c r="H22" s="28">
        <f t="shared" si="8"/>
        <v>0</v>
      </c>
      <c r="I22" s="29">
        <f t="shared" si="6"/>
        <v>0</v>
      </c>
      <c r="J22" s="30"/>
      <c r="K22" s="31">
        <v>0.01</v>
      </c>
      <c r="L22" s="32">
        <f t="shared" si="0"/>
        <v>50000</v>
      </c>
      <c r="M22" s="33">
        <v>0</v>
      </c>
      <c r="N22" s="33">
        <f t="shared" si="25"/>
        <v>0</v>
      </c>
      <c r="O22" s="33">
        <f t="shared" si="2"/>
        <v>0</v>
      </c>
      <c r="P22" s="8" t="s">
        <v>112</v>
      </c>
      <c r="Q22" s="9">
        <f t="shared" si="9"/>
        <v>50000</v>
      </c>
      <c r="R22" s="9">
        <f t="shared" si="10"/>
        <v>50000</v>
      </c>
      <c r="S22" s="9">
        <f t="shared" si="11"/>
        <v>50000</v>
      </c>
      <c r="T22" s="9">
        <f t="shared" si="12"/>
        <v>50000</v>
      </c>
      <c r="U22" s="9">
        <f t="shared" si="13"/>
        <v>50000</v>
      </c>
      <c r="V22" s="9">
        <f t="shared" si="14"/>
        <v>50000</v>
      </c>
      <c r="W22" s="9">
        <f t="shared" si="15"/>
        <v>50000</v>
      </c>
      <c r="X22" s="9">
        <f t="shared" si="16"/>
        <v>44444.444444444445</v>
      </c>
      <c r="Y22" s="33">
        <f t="shared" si="3"/>
        <v>0</v>
      </c>
      <c r="Z22" s="33" t="str">
        <f t="shared" si="7"/>
        <v>T17</v>
      </c>
      <c r="AA22" s="35">
        <f t="shared" si="17"/>
        <v>0</v>
      </c>
      <c r="AB22" s="35">
        <f t="shared" si="18"/>
        <v>0</v>
      </c>
      <c r="AC22" s="35">
        <f t="shared" si="19"/>
        <v>0</v>
      </c>
      <c r="AD22" s="35">
        <f t="shared" si="20"/>
        <v>0</v>
      </c>
      <c r="AE22" s="35">
        <f t="shared" si="21"/>
        <v>0</v>
      </c>
      <c r="AF22" s="35">
        <f t="shared" si="22"/>
        <v>0</v>
      </c>
      <c r="AG22" s="35">
        <f t="shared" si="23"/>
        <v>0</v>
      </c>
      <c r="AH22" s="35">
        <f t="shared" si="24"/>
        <v>0</v>
      </c>
    </row>
    <row r="23" spans="1:34" s="8" customFormat="1" ht="18" customHeight="1">
      <c r="A23" s="24"/>
      <c r="B23" s="25"/>
      <c r="C23" s="25"/>
      <c r="D23" s="25"/>
      <c r="E23" s="25"/>
      <c r="F23" s="171">
        <f t="shared" si="4"/>
        <v>0</v>
      </c>
      <c r="G23" s="28">
        <f t="shared" si="5"/>
        <v>0</v>
      </c>
      <c r="H23" s="28">
        <f t="shared" si="8"/>
        <v>0</v>
      </c>
      <c r="I23" s="29">
        <f t="shared" si="6"/>
        <v>0</v>
      </c>
      <c r="J23" s="30"/>
      <c r="K23" s="31">
        <v>0.01</v>
      </c>
      <c r="L23" s="32">
        <f t="shared" si="0"/>
        <v>50000</v>
      </c>
      <c r="M23" s="33">
        <v>0</v>
      </c>
      <c r="N23" s="33">
        <f t="shared" si="25"/>
        <v>0</v>
      </c>
      <c r="O23" s="33">
        <f t="shared" si="2"/>
        <v>0</v>
      </c>
      <c r="P23" s="8" t="s">
        <v>113</v>
      </c>
      <c r="Q23" s="9">
        <f t="shared" si="9"/>
        <v>50000</v>
      </c>
      <c r="R23" s="9">
        <f t="shared" si="10"/>
        <v>50000</v>
      </c>
      <c r="S23" s="9">
        <f t="shared" si="11"/>
        <v>50000</v>
      </c>
      <c r="T23" s="9">
        <f t="shared" si="12"/>
        <v>50000</v>
      </c>
      <c r="U23" s="9">
        <f t="shared" si="13"/>
        <v>50000</v>
      </c>
      <c r="V23" s="9">
        <f t="shared" si="14"/>
        <v>50000</v>
      </c>
      <c r="W23" s="9">
        <f t="shared" si="15"/>
        <v>43750</v>
      </c>
      <c r="X23" s="9">
        <f t="shared" si="16"/>
        <v>38888.888888888891</v>
      </c>
      <c r="Y23" s="33">
        <f t="shared" si="3"/>
        <v>0</v>
      </c>
      <c r="Z23" s="33" t="str">
        <f t="shared" si="7"/>
        <v>T18</v>
      </c>
      <c r="AA23" s="35">
        <f t="shared" si="17"/>
        <v>0</v>
      </c>
      <c r="AB23" s="35">
        <f t="shared" si="18"/>
        <v>0</v>
      </c>
      <c r="AC23" s="35">
        <f t="shared" si="19"/>
        <v>0</v>
      </c>
      <c r="AD23" s="35">
        <f t="shared" si="20"/>
        <v>0</v>
      </c>
      <c r="AE23" s="35">
        <f t="shared" si="21"/>
        <v>0</v>
      </c>
      <c r="AF23" s="35">
        <f t="shared" si="22"/>
        <v>0</v>
      </c>
      <c r="AG23" s="35">
        <f t="shared" si="23"/>
        <v>0</v>
      </c>
      <c r="AH23" s="35">
        <f t="shared" si="24"/>
        <v>0</v>
      </c>
    </row>
    <row r="24" spans="1:34" s="8" customFormat="1" ht="18" customHeight="1">
      <c r="A24" s="24"/>
      <c r="B24" s="25"/>
      <c r="C24" s="25"/>
      <c r="D24" s="25"/>
      <c r="E24" s="25" t="s">
        <v>201</v>
      </c>
      <c r="F24" s="171"/>
      <c r="G24" s="28">
        <f t="shared" si="5"/>
        <v>0</v>
      </c>
      <c r="H24" s="28">
        <f t="shared" si="8"/>
        <v>0</v>
      </c>
      <c r="I24" s="29">
        <f t="shared" si="6"/>
        <v>0</v>
      </c>
      <c r="J24" s="30"/>
      <c r="K24" s="31">
        <v>0.01</v>
      </c>
      <c r="L24" s="32">
        <f t="shared" si="0"/>
        <v>50000</v>
      </c>
      <c r="M24" s="33">
        <v>0</v>
      </c>
      <c r="N24" s="33" t="e">
        <f t="shared" si="25"/>
        <v>#N/A</v>
      </c>
      <c r="O24" s="33" t="e">
        <f t="shared" si="2"/>
        <v>#N/A</v>
      </c>
      <c r="P24" s="8" t="s">
        <v>114</v>
      </c>
      <c r="Q24" s="9">
        <f t="shared" si="9"/>
        <v>50000</v>
      </c>
      <c r="R24" s="9">
        <f t="shared" si="10"/>
        <v>50000</v>
      </c>
      <c r="S24" s="9">
        <f t="shared" si="11"/>
        <v>50000</v>
      </c>
      <c r="T24" s="9">
        <f t="shared" si="12"/>
        <v>50000</v>
      </c>
      <c r="U24" s="9">
        <f t="shared" si="13"/>
        <v>50000</v>
      </c>
      <c r="V24" s="9">
        <f t="shared" si="14"/>
        <v>42857.142857142855</v>
      </c>
      <c r="W24" s="9">
        <f t="shared" si="15"/>
        <v>37500</v>
      </c>
      <c r="X24" s="9">
        <f t="shared" si="16"/>
        <v>33333.333333333336</v>
      </c>
      <c r="Y24" s="33">
        <f t="shared" si="3"/>
        <v>0</v>
      </c>
      <c r="Z24" s="33" t="str">
        <f t="shared" si="7"/>
        <v>T19</v>
      </c>
      <c r="AA24" s="35">
        <f t="shared" si="17"/>
        <v>0</v>
      </c>
      <c r="AB24" s="35">
        <f t="shared" si="18"/>
        <v>0</v>
      </c>
      <c r="AC24" s="35">
        <f t="shared" si="19"/>
        <v>0</v>
      </c>
      <c r="AD24" s="35">
        <f t="shared" si="20"/>
        <v>0</v>
      </c>
      <c r="AE24" s="35">
        <f t="shared" si="21"/>
        <v>0</v>
      </c>
      <c r="AF24" s="35">
        <f t="shared" si="22"/>
        <v>0</v>
      </c>
      <c r="AG24" s="35">
        <f t="shared" si="23"/>
        <v>0</v>
      </c>
      <c r="AH24" s="35">
        <f t="shared" si="24"/>
        <v>0</v>
      </c>
    </row>
    <row r="25" spans="1:34" s="8" customFormat="1" ht="18" customHeight="1">
      <c r="A25" s="24"/>
      <c r="B25" s="25"/>
      <c r="C25" s="25"/>
      <c r="D25" s="25"/>
      <c r="E25" s="25" t="s">
        <v>201</v>
      </c>
      <c r="F25" s="171"/>
      <c r="G25" s="28">
        <f t="shared" si="5"/>
        <v>0</v>
      </c>
      <c r="H25" s="28">
        <f t="shared" si="8"/>
        <v>0</v>
      </c>
      <c r="I25" s="29">
        <f t="shared" si="6"/>
        <v>0</v>
      </c>
      <c r="J25" s="30"/>
      <c r="K25" s="31">
        <v>0.01</v>
      </c>
      <c r="L25" s="32">
        <f t="shared" si="0"/>
        <v>50000</v>
      </c>
      <c r="M25" s="33">
        <v>0</v>
      </c>
      <c r="N25" s="33" t="e">
        <f t="shared" si="25"/>
        <v>#N/A</v>
      </c>
      <c r="O25" s="33" t="e">
        <f t="shared" si="2"/>
        <v>#N/A</v>
      </c>
      <c r="P25" s="8" t="s">
        <v>115</v>
      </c>
      <c r="Q25" s="9">
        <f t="shared" si="9"/>
        <v>50000</v>
      </c>
      <c r="R25" s="9">
        <f t="shared" si="10"/>
        <v>50000</v>
      </c>
      <c r="S25" s="9">
        <f t="shared" si="11"/>
        <v>50000</v>
      </c>
      <c r="T25" s="9">
        <f t="shared" si="12"/>
        <v>50000</v>
      </c>
      <c r="U25" s="9">
        <f t="shared" si="13"/>
        <v>41666.666666666664</v>
      </c>
      <c r="V25" s="9">
        <f t="shared" si="14"/>
        <v>35714.285714285717</v>
      </c>
      <c r="W25" s="9">
        <f t="shared" si="15"/>
        <v>31250</v>
      </c>
      <c r="X25" s="9">
        <f t="shared" si="16"/>
        <v>27777.777777777777</v>
      </c>
      <c r="Y25" s="33">
        <f t="shared" si="3"/>
        <v>0</v>
      </c>
      <c r="Z25" s="33" t="str">
        <f t="shared" si="7"/>
        <v>T20</v>
      </c>
      <c r="AA25" s="35">
        <f t="shared" si="17"/>
        <v>0</v>
      </c>
      <c r="AB25" s="35">
        <f t="shared" si="18"/>
        <v>0</v>
      </c>
      <c r="AC25" s="35">
        <f t="shared" si="19"/>
        <v>0</v>
      </c>
      <c r="AD25" s="35">
        <f t="shared" si="20"/>
        <v>0</v>
      </c>
      <c r="AE25" s="35">
        <f t="shared" si="21"/>
        <v>0</v>
      </c>
      <c r="AF25" s="35">
        <f t="shared" si="22"/>
        <v>0</v>
      </c>
      <c r="AG25" s="35">
        <f t="shared" si="23"/>
        <v>0</v>
      </c>
      <c r="AH25" s="35">
        <f t="shared" si="24"/>
        <v>0</v>
      </c>
    </row>
    <row r="26" spans="1:34" s="8" customFormat="1" ht="18" customHeight="1">
      <c r="A26" s="24"/>
      <c r="B26" s="25"/>
      <c r="C26" s="25"/>
      <c r="D26" s="25"/>
      <c r="E26" s="25" t="s">
        <v>201</v>
      </c>
      <c r="F26" s="171"/>
      <c r="G26" s="28">
        <f t="shared" si="5"/>
        <v>0</v>
      </c>
      <c r="H26" s="28">
        <f t="shared" si="8"/>
        <v>0</v>
      </c>
      <c r="I26" s="29">
        <f t="shared" si="6"/>
        <v>0</v>
      </c>
      <c r="J26" s="30"/>
      <c r="K26" s="31">
        <v>0.01</v>
      </c>
      <c r="L26" s="32">
        <f t="shared" si="0"/>
        <v>50000</v>
      </c>
      <c r="M26" s="33">
        <v>0</v>
      </c>
      <c r="N26" s="33" t="e">
        <f t="shared" si="25"/>
        <v>#N/A</v>
      </c>
      <c r="O26" s="33" t="e">
        <f>IF(E26=0,0,IF(E26=E25,VLOOKUP(E26,P:X,VLOOKUP(E26,P:Y,10,0),0),IF(P26=E26,VLOOKUP(E26,P:X,VLOOKUP(E26,P:Y,10,0),0),L26)))</f>
        <v>#N/A</v>
      </c>
      <c r="P26" s="8" t="s">
        <v>116</v>
      </c>
      <c r="Q26" s="9">
        <f t="shared" si="9"/>
        <v>50000</v>
      </c>
      <c r="R26" s="9">
        <f t="shared" si="10"/>
        <v>50000</v>
      </c>
      <c r="S26" s="9">
        <f t="shared" si="11"/>
        <v>50000</v>
      </c>
      <c r="T26" s="9">
        <f t="shared" si="12"/>
        <v>40000</v>
      </c>
      <c r="U26" s="9">
        <f t="shared" si="13"/>
        <v>33333.333333333336</v>
      </c>
      <c r="V26" s="9">
        <f t="shared" si="14"/>
        <v>28571.428571428572</v>
      </c>
      <c r="W26" s="9">
        <f t="shared" si="15"/>
        <v>25000</v>
      </c>
      <c r="X26" s="9">
        <f t="shared" si="16"/>
        <v>22222.222222222223</v>
      </c>
      <c r="Y26" s="33">
        <f t="shared" si="3"/>
        <v>0</v>
      </c>
      <c r="Z26" s="33" t="str">
        <f t="shared" si="7"/>
        <v>T21</v>
      </c>
      <c r="AA26" s="35">
        <f t="shared" si="17"/>
        <v>0</v>
      </c>
      <c r="AB26" s="35">
        <f t="shared" si="18"/>
        <v>0</v>
      </c>
      <c r="AC26" s="35">
        <f t="shared" si="19"/>
        <v>0</v>
      </c>
      <c r="AD26" s="35">
        <f t="shared" si="20"/>
        <v>0</v>
      </c>
      <c r="AE26" s="35">
        <f t="shared" si="21"/>
        <v>0</v>
      </c>
      <c r="AF26" s="35">
        <f t="shared" si="22"/>
        <v>0</v>
      </c>
      <c r="AG26" s="35">
        <f t="shared" si="23"/>
        <v>0</v>
      </c>
      <c r="AH26" s="35">
        <f t="shared" si="24"/>
        <v>0</v>
      </c>
    </row>
    <row r="27" spans="1:34" s="8" customFormat="1" ht="18" customHeight="1">
      <c r="A27" s="24"/>
      <c r="B27" s="25"/>
      <c r="C27" s="25"/>
      <c r="D27" s="25"/>
      <c r="E27" s="25" t="s">
        <v>201</v>
      </c>
      <c r="F27" s="171"/>
      <c r="G27" s="28">
        <f t="shared" si="5"/>
        <v>0</v>
      </c>
      <c r="H27" s="28">
        <f t="shared" si="8"/>
        <v>0</v>
      </c>
      <c r="I27" s="29">
        <f t="shared" si="6"/>
        <v>0</v>
      </c>
      <c r="J27" s="30"/>
      <c r="K27" s="31">
        <v>0.01</v>
      </c>
      <c r="L27" s="32">
        <f t="shared" si="0"/>
        <v>50000</v>
      </c>
      <c r="M27" s="33">
        <v>0</v>
      </c>
      <c r="N27" s="33" t="e">
        <f t="shared" si="25"/>
        <v>#N/A</v>
      </c>
      <c r="O27" s="33" t="e">
        <f t="shared" ref="O27:O29" si="26">IF(E27=0,0,IF(E27=E26,VLOOKUP(E27,P:X,VLOOKUP(E27,P:Y,10,0),0),IF(P27=E27,VLOOKUP(E27,P:X,VLOOKUP(E27,P:Y,10,0),0),L27)))</f>
        <v>#N/A</v>
      </c>
      <c r="P27" s="8" t="s">
        <v>117</v>
      </c>
      <c r="Q27" s="9">
        <f t="shared" si="9"/>
        <v>50000</v>
      </c>
      <c r="R27" s="9">
        <f t="shared" si="10"/>
        <v>50000</v>
      </c>
      <c r="S27" s="9">
        <f t="shared" si="11"/>
        <v>37500</v>
      </c>
      <c r="T27" s="9">
        <f t="shared" si="12"/>
        <v>30000</v>
      </c>
      <c r="U27" s="9">
        <f t="shared" si="13"/>
        <v>25000</v>
      </c>
      <c r="V27" s="9">
        <f t="shared" si="14"/>
        <v>21428.571428571428</v>
      </c>
      <c r="W27" s="9">
        <f t="shared" si="15"/>
        <v>18750</v>
      </c>
      <c r="X27" s="9">
        <f t="shared" si="16"/>
        <v>16666.666666666668</v>
      </c>
      <c r="Y27" s="33">
        <f t="shared" si="3"/>
        <v>0</v>
      </c>
      <c r="Z27" s="33" t="str">
        <f t="shared" si="7"/>
        <v>T22</v>
      </c>
      <c r="AA27" s="35">
        <f t="shared" si="17"/>
        <v>0</v>
      </c>
      <c r="AB27" s="35">
        <f t="shared" si="18"/>
        <v>0</v>
      </c>
      <c r="AC27" s="35">
        <f t="shared" si="19"/>
        <v>0</v>
      </c>
      <c r="AD27" s="35">
        <f t="shared" si="20"/>
        <v>0</v>
      </c>
      <c r="AE27" s="35">
        <f t="shared" si="21"/>
        <v>0</v>
      </c>
      <c r="AF27" s="35">
        <f t="shared" si="22"/>
        <v>0</v>
      </c>
      <c r="AG27" s="35">
        <f t="shared" si="23"/>
        <v>0</v>
      </c>
      <c r="AH27" s="35">
        <f t="shared" si="24"/>
        <v>0</v>
      </c>
    </row>
    <row r="28" spans="1:34" s="8" customFormat="1" ht="18" customHeight="1">
      <c r="A28" s="24"/>
      <c r="B28" s="25"/>
      <c r="C28" s="25"/>
      <c r="D28" s="25"/>
      <c r="E28" s="25" t="s">
        <v>201</v>
      </c>
      <c r="F28" s="171"/>
      <c r="G28" s="28">
        <f t="shared" si="5"/>
        <v>0</v>
      </c>
      <c r="H28" s="28">
        <f t="shared" si="8"/>
        <v>0</v>
      </c>
      <c r="I28" s="29">
        <f t="shared" si="6"/>
        <v>0</v>
      </c>
      <c r="J28" s="30"/>
      <c r="K28" s="31">
        <v>0.01</v>
      </c>
      <c r="L28" s="32">
        <f t="shared" si="0"/>
        <v>50000</v>
      </c>
      <c r="M28" s="33">
        <v>0</v>
      </c>
      <c r="N28" s="33" t="e">
        <f t="shared" si="25"/>
        <v>#N/A</v>
      </c>
      <c r="O28" s="33" t="e">
        <f t="shared" si="26"/>
        <v>#N/A</v>
      </c>
      <c r="P28" s="8" t="s">
        <v>118</v>
      </c>
      <c r="Q28" s="9">
        <f t="shared" si="9"/>
        <v>50000</v>
      </c>
      <c r="R28" s="9">
        <f t="shared" si="10"/>
        <v>33333.333333333336</v>
      </c>
      <c r="S28" s="9">
        <f t="shared" si="11"/>
        <v>25000</v>
      </c>
      <c r="T28" s="9">
        <f t="shared" si="12"/>
        <v>20000</v>
      </c>
      <c r="U28" s="9">
        <f t="shared" si="13"/>
        <v>16666.666666666668</v>
      </c>
      <c r="V28" s="9">
        <f t="shared" si="14"/>
        <v>14285.714285714286</v>
      </c>
      <c r="W28" s="9">
        <f t="shared" si="15"/>
        <v>12500</v>
      </c>
      <c r="X28" s="9">
        <f t="shared" si="16"/>
        <v>11111.111111111111</v>
      </c>
      <c r="Y28" s="33">
        <f t="shared" si="3"/>
        <v>0</v>
      </c>
      <c r="Z28" s="33" t="str">
        <f t="shared" si="7"/>
        <v>T23</v>
      </c>
      <c r="AA28" s="35">
        <f t="shared" si="17"/>
        <v>0</v>
      </c>
      <c r="AB28" s="35">
        <f t="shared" si="18"/>
        <v>0</v>
      </c>
      <c r="AC28" s="35">
        <f t="shared" si="19"/>
        <v>0</v>
      </c>
      <c r="AD28" s="35">
        <f t="shared" si="20"/>
        <v>0</v>
      </c>
      <c r="AE28" s="35">
        <f t="shared" si="21"/>
        <v>0</v>
      </c>
      <c r="AF28" s="35">
        <f t="shared" si="22"/>
        <v>0</v>
      </c>
      <c r="AG28" s="35">
        <f t="shared" si="23"/>
        <v>0</v>
      </c>
      <c r="AH28" s="35">
        <f t="shared" si="24"/>
        <v>0</v>
      </c>
    </row>
    <row r="29" spans="1:34" s="8" customFormat="1" ht="18" customHeight="1">
      <c r="A29" s="24"/>
      <c r="B29" s="25"/>
      <c r="C29" s="25"/>
      <c r="D29" s="25"/>
      <c r="E29" s="25" t="s">
        <v>201</v>
      </c>
      <c r="F29" s="171"/>
      <c r="G29" s="28">
        <f t="shared" si="5"/>
        <v>0</v>
      </c>
      <c r="H29" s="28">
        <f t="shared" si="8"/>
        <v>0</v>
      </c>
      <c r="I29" s="29">
        <f t="shared" si="6"/>
        <v>0</v>
      </c>
      <c r="J29" s="30"/>
      <c r="K29" s="31">
        <v>0.01</v>
      </c>
      <c r="L29" s="32">
        <f t="shared" si="0"/>
        <v>50000</v>
      </c>
      <c r="M29" s="33">
        <v>0</v>
      </c>
      <c r="N29" s="33" t="e">
        <f t="shared" si="25"/>
        <v>#N/A</v>
      </c>
      <c r="O29" s="33" t="e">
        <f t="shared" si="26"/>
        <v>#N/A</v>
      </c>
      <c r="P29" s="8" t="s">
        <v>119</v>
      </c>
      <c r="Q29" s="9">
        <f t="shared" si="9"/>
        <v>25000</v>
      </c>
      <c r="R29" s="9">
        <f t="shared" si="10"/>
        <v>16666.666666666668</v>
      </c>
      <c r="S29" s="9">
        <f t="shared" si="11"/>
        <v>12500</v>
      </c>
      <c r="T29" s="9">
        <f t="shared" si="12"/>
        <v>10000</v>
      </c>
      <c r="U29" s="9">
        <f t="shared" si="13"/>
        <v>8333.3333333333339</v>
      </c>
      <c r="V29" s="9">
        <f t="shared" si="14"/>
        <v>7142.8571428571431</v>
      </c>
      <c r="W29" s="9">
        <f t="shared" si="15"/>
        <v>6250</v>
      </c>
      <c r="X29" s="9">
        <f t="shared" si="16"/>
        <v>5555.5555555555557</v>
      </c>
      <c r="Y29" s="33">
        <f t="shared" si="3"/>
        <v>0</v>
      </c>
      <c r="Z29" s="33" t="str">
        <f t="shared" si="7"/>
        <v>T24</v>
      </c>
      <c r="AA29" s="35">
        <f t="shared" si="17"/>
        <v>0</v>
      </c>
      <c r="AB29" s="35">
        <f t="shared" si="18"/>
        <v>0</v>
      </c>
      <c r="AC29" s="35">
        <f t="shared" si="19"/>
        <v>0</v>
      </c>
      <c r="AD29" s="35">
        <f t="shared" si="20"/>
        <v>0</v>
      </c>
      <c r="AE29" s="35">
        <f t="shared" si="21"/>
        <v>0</v>
      </c>
      <c r="AF29" s="35">
        <f t="shared" si="22"/>
        <v>0</v>
      </c>
      <c r="AG29" s="35">
        <f t="shared" si="23"/>
        <v>0</v>
      </c>
      <c r="AH29" s="35">
        <f t="shared" si="24"/>
        <v>0</v>
      </c>
    </row>
    <row r="30" spans="1:34" ht="18" customHeight="1">
      <c r="A30" s="36"/>
      <c r="B30" s="37"/>
      <c r="C30" s="38"/>
      <c r="D30" s="39"/>
      <c r="E30" s="40"/>
      <c r="F30" s="39"/>
      <c r="G30" s="42"/>
      <c r="H30" s="42"/>
      <c r="I30" s="40"/>
      <c r="J30" s="43"/>
      <c r="K30" s="43"/>
      <c r="L30" s="43"/>
      <c r="M30" s="43"/>
      <c r="N30" s="43"/>
      <c r="O30" s="43"/>
      <c r="P30" s="8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4" ht="15">
      <c r="A31" s="36"/>
      <c r="B31" s="45"/>
      <c r="C31" s="46"/>
      <c r="D31" s="46"/>
      <c r="E31" s="46"/>
      <c r="F31" s="173"/>
      <c r="G31" s="48"/>
      <c r="H31" s="48"/>
      <c r="I31" s="36"/>
      <c r="J31" s="36"/>
      <c r="K31" s="36"/>
      <c r="L31" s="36"/>
      <c r="M31" s="36"/>
      <c r="N31" s="36"/>
      <c r="O31" s="36"/>
      <c r="P31" s="36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34" ht="15">
      <c r="A32" s="36"/>
      <c r="B32" s="45"/>
      <c r="C32" s="46"/>
      <c r="D32" s="46"/>
      <c r="E32" s="46"/>
      <c r="F32" s="173"/>
      <c r="G32" s="48"/>
      <c r="H32" s="48"/>
      <c r="I32" s="36"/>
      <c r="J32" s="36"/>
      <c r="K32" s="36"/>
      <c r="L32" s="36"/>
      <c r="M32" s="36"/>
      <c r="N32" s="36"/>
      <c r="O32" s="36"/>
      <c r="P32" s="36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">
      <c r="A33" s="36"/>
      <c r="B33" s="45"/>
      <c r="C33" s="46"/>
      <c r="D33" s="46"/>
      <c r="E33" s="46"/>
      <c r="F33" s="173"/>
      <c r="G33" s="48"/>
      <c r="H33" s="48"/>
      <c r="I33" s="36"/>
      <c r="J33" s="36"/>
      <c r="K33" s="36"/>
      <c r="L33" s="36"/>
      <c r="M33" s="36"/>
      <c r="N33" s="36"/>
      <c r="O33" s="36"/>
      <c r="P33" s="36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">
      <c r="A34" s="36"/>
      <c r="B34" s="45"/>
      <c r="C34" s="37"/>
      <c r="D34" s="39"/>
      <c r="E34" s="40"/>
      <c r="F34" s="39"/>
      <c r="G34" s="42"/>
      <c r="H34" s="42"/>
      <c r="I34" s="40"/>
      <c r="J34" s="43"/>
      <c r="K34" s="43"/>
      <c r="L34" s="43"/>
      <c r="M34" s="43"/>
      <c r="N34" s="43"/>
      <c r="O34" s="43"/>
      <c r="P34" s="8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>
      <c r="B35" s="45"/>
      <c r="P35" s="8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>
      <c r="A36" s="50"/>
      <c r="B36" s="50"/>
      <c r="I36" s="44"/>
      <c r="P36" s="8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>
      <c r="A37" s="50"/>
      <c r="B37" s="50"/>
      <c r="I37" s="44"/>
      <c r="P37" s="8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>
      <c r="A38" s="50"/>
      <c r="B38" s="50"/>
      <c r="I38" s="44"/>
      <c r="P38" s="8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>
      <c r="A39" s="50"/>
      <c r="B39" s="50"/>
      <c r="I39" s="44"/>
      <c r="P39" s="8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>
      <c r="A40" s="50"/>
      <c r="B40" s="50"/>
      <c r="I40" s="44"/>
      <c r="P40" s="8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>
      <c r="A41" s="50"/>
      <c r="B41" s="50"/>
      <c r="I41" s="44"/>
      <c r="P41" s="8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>
      <c r="A42" s="50"/>
      <c r="B42" s="50"/>
      <c r="I42" s="44"/>
      <c r="P42" s="8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>
      <c r="A43" s="50"/>
      <c r="B43" s="50"/>
      <c r="I43" s="44"/>
      <c r="P43" s="8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>
      <c r="A44" s="50"/>
      <c r="B44" s="50"/>
      <c r="I44" s="44"/>
      <c r="P44" s="8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>
      <c r="A45" s="50"/>
      <c r="B45" s="50"/>
      <c r="I45" s="44"/>
      <c r="P45" s="8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>
      <c r="A46" s="50"/>
      <c r="B46" s="50"/>
      <c r="I46" s="44"/>
      <c r="P46" s="8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>
      <c r="A47" s="50"/>
      <c r="B47" s="50"/>
      <c r="I47" s="44"/>
      <c r="P47" s="8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>
      <c r="A48" s="50"/>
      <c r="B48" s="50"/>
      <c r="I48" s="44"/>
      <c r="P48" s="8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>
      <c r="A49" s="50"/>
      <c r="B49" s="50"/>
      <c r="I49" s="44"/>
      <c r="P49" s="8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>
      <c r="A50" s="50"/>
      <c r="B50" s="50"/>
      <c r="I50" s="44"/>
      <c r="P50" s="8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>
      <c r="A51" s="50"/>
      <c r="B51" s="50"/>
      <c r="I51" s="44"/>
      <c r="P51" s="8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>
      <c r="A52" s="50"/>
      <c r="B52" s="50"/>
      <c r="I52" s="44"/>
      <c r="P52" s="8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>
      <c r="A53" s="50"/>
      <c r="B53" s="50"/>
      <c r="I53" s="44"/>
      <c r="P53" s="8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>
      <c r="A54" s="50"/>
      <c r="B54" s="50"/>
      <c r="I54" s="44"/>
      <c r="P54" s="8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>
      <c r="A55" s="50"/>
      <c r="B55" s="50"/>
      <c r="I55" s="44"/>
      <c r="P55" s="8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>
      <c r="A56" s="50"/>
      <c r="B56" s="50"/>
      <c r="I56" s="44"/>
      <c r="P56" s="8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>
      <c r="A57" s="50"/>
      <c r="B57" s="50"/>
      <c r="I57" s="44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>
      <c r="A58" s="50"/>
      <c r="B58" s="50"/>
      <c r="I58" s="44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>
      <c r="A59" s="50"/>
      <c r="B59" s="50"/>
      <c r="I59" s="44"/>
      <c r="P59" s="8"/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>
      <c r="A60" s="50"/>
      <c r="B60" s="50"/>
      <c r="I60" s="44"/>
      <c r="P60" s="8"/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>
      <c r="A61" s="50"/>
      <c r="B61" s="50"/>
      <c r="I61" s="44"/>
      <c r="P61" s="8"/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>
      <c r="A62" s="50"/>
      <c r="B62" s="50"/>
      <c r="I62" s="44"/>
      <c r="P62" s="8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>
      <c r="A63" s="50"/>
      <c r="B63" s="50"/>
      <c r="I63" s="44"/>
      <c r="P63" s="8"/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>
      <c r="A64" s="50"/>
      <c r="B64" s="50"/>
      <c r="I64" s="44"/>
      <c r="P64" s="8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>
      <c r="A65" s="50"/>
      <c r="B65" s="50"/>
      <c r="I65" s="44"/>
      <c r="P65" s="8"/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>
      <c r="A66" s="50"/>
      <c r="B66" s="50"/>
      <c r="I66" s="44"/>
      <c r="P66" s="8"/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>
      <c r="A67" s="50"/>
      <c r="B67" s="50"/>
      <c r="I67" s="44"/>
      <c r="P67" s="8"/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>
      <c r="A68" s="50"/>
      <c r="B68" s="50"/>
      <c r="I68" s="44"/>
      <c r="P68" s="8"/>
      <c r="Q68" s="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>
      <c r="A69" s="50"/>
      <c r="B69" s="50"/>
      <c r="I69" s="44"/>
      <c r="P69" s="8"/>
      <c r="Q69" s="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>
      <c r="A70" s="50"/>
      <c r="B70" s="50"/>
      <c r="I70" s="44"/>
      <c r="P70" s="8"/>
      <c r="Q70" s="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>
      <c r="A71" s="50"/>
      <c r="B71" s="50"/>
      <c r="I71" s="44"/>
      <c r="P71" s="8"/>
      <c r="Q71" s="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>
      <c r="A72" s="50"/>
      <c r="B72" s="50"/>
      <c r="I72" s="44"/>
      <c r="P72" s="8"/>
      <c r="Q72" s="9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>
      <c r="A73" s="50"/>
      <c r="B73" s="50"/>
      <c r="I73" s="44"/>
      <c r="P73" s="8"/>
      <c r="Q73" s="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>
      <c r="A74" s="50"/>
      <c r="B74" s="50"/>
      <c r="I74" s="44"/>
      <c r="P74" s="8"/>
      <c r="Q74" s="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>
      <c r="A75" s="50"/>
      <c r="B75" s="50"/>
      <c r="I75" s="44"/>
      <c r="P75" s="8"/>
      <c r="Q75" s="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>
      <c r="A76" s="50"/>
      <c r="B76" s="50"/>
      <c r="I76" s="44"/>
      <c r="P76" s="8"/>
      <c r="Q76" s="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>
      <c r="A77" s="50"/>
      <c r="B77" s="50"/>
      <c r="I77" s="44"/>
      <c r="P77" s="8"/>
      <c r="Q77" s="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>
      <c r="A78" s="50"/>
      <c r="B78" s="50"/>
      <c r="I78" s="44"/>
      <c r="P78" s="8"/>
      <c r="Q78" s="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>
      <c r="A79" s="50"/>
      <c r="B79" s="50"/>
      <c r="I79" s="44"/>
      <c r="P79" s="8"/>
      <c r="Q79" s="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>
      <c r="A80" s="50"/>
      <c r="B80" s="50"/>
      <c r="I80" s="44"/>
      <c r="P80" s="8"/>
      <c r="Q80" s="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>
      <c r="A81" s="50"/>
      <c r="B81" s="50"/>
      <c r="I81" s="44"/>
      <c r="P81" s="8"/>
      <c r="Q81" s="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>
      <c r="A82" s="50"/>
      <c r="B82" s="50"/>
      <c r="I82" s="44"/>
      <c r="P82" s="8"/>
      <c r="Q82" s="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>
      <c r="A83" s="50"/>
      <c r="B83" s="50"/>
      <c r="I83" s="44"/>
      <c r="P83" s="8"/>
      <c r="Q83" s="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>
      <c r="A84" s="50"/>
      <c r="B84" s="50"/>
      <c r="I84" s="44"/>
      <c r="P84" s="8"/>
      <c r="Q84" s="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>
      <c r="A85" s="50"/>
      <c r="B85" s="50"/>
      <c r="I85" s="44"/>
      <c r="P85" s="8"/>
      <c r="Q85" s="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>
      <c r="A86" s="50"/>
      <c r="B86" s="50"/>
      <c r="I86" s="44"/>
      <c r="P86" s="8"/>
      <c r="Q86" s="9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>
      <c r="A87" s="50"/>
      <c r="B87" s="50"/>
      <c r="I87" s="44"/>
      <c r="P87" s="8"/>
      <c r="Q87" s="9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>
      <c r="A88" s="50"/>
      <c r="B88" s="50"/>
      <c r="I88" s="44"/>
      <c r="P88" s="8"/>
      <c r="Q88" s="9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>
      <c r="A89" s="50"/>
      <c r="B89" s="50"/>
      <c r="I89" s="44"/>
      <c r="P89" s="8"/>
      <c r="Q89" s="9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>
      <c r="A90" s="50"/>
      <c r="B90" s="50"/>
      <c r="I90" s="44"/>
      <c r="P90" s="8"/>
      <c r="Q90" s="9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>
      <c r="A91" s="50"/>
      <c r="B91" s="50"/>
      <c r="I91" s="44"/>
      <c r="P91" s="8"/>
      <c r="Q91" s="9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>
      <c r="A92" s="50"/>
      <c r="B92" s="50"/>
      <c r="I92" s="44"/>
      <c r="P92" s="8"/>
      <c r="Q92" s="9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>
      <c r="A93" s="50"/>
      <c r="B93" s="50"/>
      <c r="I93" s="44"/>
      <c r="P93" s="8"/>
      <c r="Q93" s="9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>
      <c r="A94" s="50"/>
      <c r="B94" s="50"/>
      <c r="I94" s="44"/>
      <c r="P94" s="53"/>
      <c r="Q94" s="44"/>
    </row>
    <row r="95" spans="1:28">
      <c r="A95" s="50"/>
      <c r="B95" s="50"/>
      <c r="I95" s="44"/>
      <c r="P95" s="53"/>
      <c r="Q95" s="44"/>
    </row>
    <row r="96" spans="1:28">
      <c r="A96" s="50"/>
      <c r="B96" s="50"/>
      <c r="I96" s="44"/>
      <c r="P96" s="53"/>
      <c r="Q96" s="44"/>
    </row>
    <row r="97" spans="1:17">
      <c r="A97" s="50"/>
      <c r="B97" s="50"/>
      <c r="I97" s="44"/>
      <c r="P97" s="53"/>
      <c r="Q97" s="44"/>
    </row>
    <row r="98" spans="1:17">
      <c r="A98" s="50"/>
      <c r="B98" s="50"/>
      <c r="I98" s="44"/>
      <c r="P98" s="53"/>
      <c r="Q98" s="44"/>
    </row>
    <row r="99" spans="1:17">
      <c r="A99" s="50"/>
      <c r="B99" s="50"/>
      <c r="I99" s="44"/>
      <c r="P99" s="53"/>
      <c r="Q99" s="44"/>
    </row>
    <row r="100" spans="1:17">
      <c r="A100" s="50"/>
      <c r="B100" s="50"/>
      <c r="I100" s="44"/>
      <c r="P100" s="53"/>
      <c r="Q100" s="44"/>
    </row>
    <row r="101" spans="1:17">
      <c r="A101" s="50"/>
      <c r="B101" s="50"/>
      <c r="I101" s="44"/>
      <c r="P101" s="53"/>
      <c r="Q101" s="44"/>
    </row>
    <row r="102" spans="1:17">
      <c r="A102" s="50"/>
      <c r="B102" s="50"/>
      <c r="I102" s="44"/>
      <c r="P102" s="53"/>
      <c r="Q102" s="44"/>
    </row>
    <row r="103" spans="1:17">
      <c r="A103" s="50"/>
      <c r="B103" s="50"/>
      <c r="I103" s="44"/>
      <c r="P103" s="53"/>
      <c r="Q103" s="44"/>
    </row>
    <row r="104" spans="1:17">
      <c r="A104" s="50"/>
      <c r="B104" s="50"/>
      <c r="I104" s="44"/>
      <c r="P104" s="53"/>
      <c r="Q104" s="44"/>
    </row>
  </sheetData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H104"/>
  <sheetViews>
    <sheetView showZeros="0" topLeftCell="A7" workbookViewId="0">
      <selection activeCell="E20" sqref="E20"/>
    </sheetView>
  </sheetViews>
  <sheetFormatPr defaultColWidth="9.15234375" defaultRowHeight="17.600000000000001"/>
  <cols>
    <col min="1" max="1" width="29.23046875" style="49" customWidth="1"/>
    <col min="2" max="2" width="8.4609375" style="54" customWidth="1"/>
    <col min="3" max="3" width="6.84375" style="50" customWidth="1"/>
    <col min="4" max="4" width="16.69140625" style="50" customWidth="1"/>
    <col min="5" max="5" width="8.23046875" style="50" customWidth="1"/>
    <col min="6" max="6" width="9.53515625" style="54" customWidth="1"/>
    <col min="7" max="7" width="10.15234375" style="52" customWidth="1"/>
    <col min="8" max="8" width="11.84375" style="52" customWidth="1"/>
    <col min="9" max="9" width="14.4609375" style="50" customWidth="1"/>
    <col min="10" max="10" width="6.4609375" style="44" customWidth="1"/>
    <col min="11" max="11" width="5.69140625" style="44" customWidth="1"/>
    <col min="12" max="12" width="10.4609375" style="44" customWidth="1"/>
    <col min="13" max="15" width="10.4609375" style="44" hidden="1" customWidth="1"/>
    <col min="16" max="16" width="7.4609375" style="44" hidden="1" customWidth="1"/>
    <col min="17" max="17" width="9.23046875" style="53" hidden="1" customWidth="1"/>
    <col min="18" max="34" width="9.15234375" style="44" hidden="1" customWidth="1"/>
    <col min="35" max="35" width="0" style="44" hidden="1" customWidth="1"/>
    <col min="36" max="16384" width="9.15234375" style="44"/>
  </cols>
  <sheetData>
    <row r="1" spans="1:34" s="6" customFormat="1" ht="33.65" customHeight="1">
      <c r="A1" s="262" t="s">
        <v>82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4"/>
      <c r="N1" s="4"/>
      <c r="O1" s="4"/>
      <c r="P1" s="5"/>
      <c r="Q1" s="5"/>
      <c r="R1" s="5"/>
      <c r="S1" s="5"/>
      <c r="T1" s="5"/>
      <c r="U1" s="5"/>
    </row>
    <row r="2" spans="1:34" s="8" customFormat="1" ht="36" customHeight="1" thickBot="1">
      <c r="A2" s="263" t="s">
        <v>182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7"/>
      <c r="N2" s="7"/>
      <c r="O2" s="7"/>
      <c r="Q2" s="9"/>
    </row>
    <row r="3" spans="1:34" s="8" customFormat="1" ht="18.649999999999999" customHeight="1">
      <c r="A3" s="264" t="s">
        <v>288</v>
      </c>
      <c r="B3" s="264"/>
      <c r="C3" s="264"/>
      <c r="D3" s="264"/>
      <c r="E3" s="264"/>
      <c r="F3" s="264"/>
      <c r="G3" s="264"/>
      <c r="H3" s="264"/>
      <c r="I3" s="264"/>
      <c r="J3" s="10"/>
      <c r="K3" s="265" t="s">
        <v>85</v>
      </c>
      <c r="L3" s="266"/>
      <c r="M3" s="11"/>
      <c r="N3" s="11"/>
      <c r="O3" s="11"/>
      <c r="Q3" s="9"/>
    </row>
    <row r="4" spans="1:34" s="8" customFormat="1" ht="21.65" customHeight="1" thickBot="1">
      <c r="A4" s="264"/>
      <c r="B4" s="264"/>
      <c r="C4" s="264"/>
      <c r="D4" s="264"/>
      <c r="E4" s="264"/>
      <c r="F4" s="264"/>
      <c r="G4" s="264"/>
      <c r="H4" s="264"/>
      <c r="I4" s="264"/>
      <c r="J4" s="12"/>
      <c r="K4" s="267">
        <v>7000000</v>
      </c>
      <c r="L4" s="268"/>
      <c r="M4" s="13"/>
      <c r="N4" s="13"/>
      <c r="O4" s="13"/>
      <c r="Q4" s="9"/>
    </row>
    <row r="5" spans="1:34" s="8" customFormat="1" ht="27" customHeight="1">
      <c r="A5" s="161" t="s">
        <v>86</v>
      </c>
      <c r="B5" s="15" t="s">
        <v>49</v>
      </c>
      <c r="C5" s="16" t="s">
        <v>87</v>
      </c>
      <c r="D5" s="17" t="s">
        <v>88</v>
      </c>
      <c r="E5" s="18" t="s">
        <v>89</v>
      </c>
      <c r="F5" s="172" t="s">
        <v>90</v>
      </c>
      <c r="G5" s="20" t="s">
        <v>91</v>
      </c>
      <c r="H5" s="20" t="s">
        <v>92</v>
      </c>
      <c r="I5" s="21" t="s">
        <v>93</v>
      </c>
      <c r="J5" s="22"/>
      <c r="K5" s="260" t="s">
        <v>94</v>
      </c>
      <c r="L5" s="261"/>
      <c r="M5" s="23"/>
      <c r="N5" s="23"/>
      <c r="O5" s="23"/>
      <c r="Q5" s="9">
        <v>2</v>
      </c>
      <c r="R5" s="8">
        <v>3</v>
      </c>
      <c r="S5" s="8">
        <v>4</v>
      </c>
      <c r="T5" s="8">
        <v>5</v>
      </c>
      <c r="U5" s="8">
        <v>6</v>
      </c>
      <c r="V5" s="8">
        <v>7</v>
      </c>
      <c r="W5" s="8">
        <v>8</v>
      </c>
      <c r="X5" s="8">
        <v>9</v>
      </c>
      <c r="Y5" s="8" t="s">
        <v>95</v>
      </c>
      <c r="AA5" s="9">
        <v>2</v>
      </c>
      <c r="AB5" s="8">
        <v>3</v>
      </c>
      <c r="AC5" s="8">
        <v>4</v>
      </c>
      <c r="AD5" s="8">
        <v>5</v>
      </c>
      <c r="AE5" s="8">
        <v>6</v>
      </c>
      <c r="AF5" s="8">
        <v>7</v>
      </c>
      <c r="AG5" s="8">
        <v>8</v>
      </c>
      <c r="AH5" s="8">
        <v>9</v>
      </c>
    </row>
    <row r="6" spans="1:34" s="34" customFormat="1" ht="18" customHeight="1">
      <c r="A6" s="24" t="s">
        <v>44</v>
      </c>
      <c r="B6" s="25">
        <v>70</v>
      </c>
      <c r="C6" s="25">
        <v>37</v>
      </c>
      <c r="D6" s="26"/>
      <c r="E6" s="25">
        <v>1</v>
      </c>
      <c r="F6" s="171">
        <f>N6</f>
        <v>12</v>
      </c>
      <c r="G6" s="28">
        <f>IF(D6&gt;0,L$12,0)</f>
        <v>0</v>
      </c>
      <c r="H6" s="28">
        <f>IF(E6="",0,IFERROR(O6,0))</f>
        <v>1400000</v>
      </c>
      <c r="I6" s="29">
        <f>G6+H6</f>
        <v>1400000</v>
      </c>
      <c r="J6" s="30"/>
      <c r="K6" s="31">
        <v>0.2</v>
      </c>
      <c r="L6" s="32">
        <f t="shared" ref="L6:L29" si="0">$K$4*K6</f>
        <v>1400000</v>
      </c>
      <c r="M6" s="33">
        <v>12</v>
      </c>
      <c r="N6" s="33">
        <f t="shared" ref="N6:N7" si="1">IF(E6=0,0,IF(E6=E5,VLOOKUP(E6,Z:AH,VLOOKUP(E6,P:Y,10,0),0),IF(P6=E6,VLOOKUP(E6,Z:AH,VLOOKUP(E6,P:Y,10,0),0),M6)))</f>
        <v>12</v>
      </c>
      <c r="O6" s="33">
        <f t="shared" ref="O6:O25" si="2">IF(E6=0,0,IF(E6=E5,VLOOKUP(E6,P:X,VLOOKUP(E6,P:Y,10,0),0),IF(P6=E6,VLOOKUP(E6,P:X,VLOOKUP(E6,P:Y,10,0),0),L6)))</f>
        <v>1400000</v>
      </c>
      <c r="P6" s="8" t="s">
        <v>96</v>
      </c>
      <c r="Q6" s="9"/>
      <c r="R6" s="8"/>
      <c r="S6" s="8"/>
      <c r="T6" s="8"/>
      <c r="U6" s="8"/>
      <c r="V6" s="8"/>
      <c r="W6" s="8"/>
      <c r="X6" s="8"/>
      <c r="Y6" s="33">
        <f t="shared" ref="Y6:Y29" si="3">COUNTIF(E6:E29,P6)</f>
        <v>0</v>
      </c>
      <c r="Z6" s="33" t="str">
        <f>+P6</f>
        <v>T1</v>
      </c>
      <c r="AA6" s="9"/>
      <c r="AB6" s="8"/>
      <c r="AC6" s="8"/>
      <c r="AD6" s="8"/>
      <c r="AE6" s="8"/>
      <c r="AF6" s="8"/>
      <c r="AG6" s="8"/>
      <c r="AH6" s="8"/>
    </row>
    <row r="7" spans="1:34" s="34" customFormat="1" ht="18" customHeight="1">
      <c r="A7" s="24" t="s">
        <v>2</v>
      </c>
      <c r="B7" s="25">
        <v>70</v>
      </c>
      <c r="C7" s="25">
        <v>32</v>
      </c>
      <c r="D7" s="25"/>
      <c r="E7" s="25">
        <v>2</v>
      </c>
      <c r="F7" s="171">
        <f t="shared" ref="F7:F23" si="4">N7</f>
        <v>10</v>
      </c>
      <c r="G7" s="28">
        <f t="shared" ref="G7:G29" si="5">IF(D7&gt;0,L$12,0)</f>
        <v>0</v>
      </c>
      <c r="H7" s="28">
        <f>IF(E7="",0,IFERROR(O7,0))</f>
        <v>1120000</v>
      </c>
      <c r="I7" s="29">
        <f t="shared" ref="I7:I29" si="6">G7+H7</f>
        <v>1120000</v>
      </c>
      <c r="J7" s="30"/>
      <c r="K7" s="31">
        <v>0.16</v>
      </c>
      <c r="L7" s="32">
        <f t="shared" si="0"/>
        <v>1120000</v>
      </c>
      <c r="M7" s="33">
        <v>10</v>
      </c>
      <c r="N7" s="33">
        <f t="shared" si="1"/>
        <v>10</v>
      </c>
      <c r="O7" s="33">
        <f t="shared" si="2"/>
        <v>1120000</v>
      </c>
      <c r="P7" s="8" t="s">
        <v>97</v>
      </c>
      <c r="Q7" s="9">
        <f>SUM($L7:$L8)/Q$5</f>
        <v>1015000</v>
      </c>
      <c r="R7" s="9">
        <f>SUM($L7:$L9)/R$5</f>
        <v>910000</v>
      </c>
      <c r="S7" s="9">
        <f>SUM($L7:$L10)/S$5</f>
        <v>822500</v>
      </c>
      <c r="T7" s="9">
        <f>SUM($L7:$L11)/T$5</f>
        <v>756000</v>
      </c>
      <c r="U7" s="9">
        <f>SUM($L7:$L12)/U$5</f>
        <v>700000</v>
      </c>
      <c r="V7" s="9">
        <f>SUM($L7:$L13)/V$5</f>
        <v>650000</v>
      </c>
      <c r="W7" s="9">
        <f>SUM($L7:$L14)/W$5</f>
        <v>595000</v>
      </c>
      <c r="X7" s="9">
        <f>SUM($L7:$L15)/X$5</f>
        <v>544444.4444444445</v>
      </c>
      <c r="Y7" s="33">
        <f t="shared" si="3"/>
        <v>0</v>
      </c>
      <c r="Z7" s="33" t="str">
        <f t="shared" ref="Z7:Z29" si="7">+P7</f>
        <v>T2</v>
      </c>
      <c r="AA7" s="35">
        <f>SUM($M7:$M8)/AA$5</f>
        <v>9</v>
      </c>
      <c r="AB7" s="35">
        <f>SUM($M7:$M9)/AB$5</f>
        <v>8.3333333333333339</v>
      </c>
      <c r="AC7" s="35">
        <f>SUM($M7:$M10)/AC$5</f>
        <v>7.75</v>
      </c>
      <c r="AD7" s="35">
        <f>SUM($M7:$M11)/AD$5</f>
        <v>7.2</v>
      </c>
      <c r="AE7" s="35">
        <f>SUM($M7:$M12)/AE$5</f>
        <v>6.666666666666667</v>
      </c>
      <c r="AF7" s="35">
        <f>SUM($M7:$M13)/AF$5</f>
        <v>6.1428571428571432</v>
      </c>
      <c r="AG7" s="35">
        <f>SUM($M7:$M14)/AG$5</f>
        <v>5.625</v>
      </c>
      <c r="AH7" s="35">
        <f>SUM($M7:$M15)/AH$5</f>
        <v>5.1111111111111107</v>
      </c>
    </row>
    <row r="8" spans="1:34" s="34" customFormat="1" ht="18" customHeight="1">
      <c r="A8" s="24" t="s">
        <v>10</v>
      </c>
      <c r="B8" s="25">
        <v>70</v>
      </c>
      <c r="C8" s="25">
        <v>31</v>
      </c>
      <c r="D8" s="25"/>
      <c r="E8" s="25">
        <v>3</v>
      </c>
      <c r="F8" s="171">
        <f t="shared" si="4"/>
        <v>8</v>
      </c>
      <c r="G8" s="28">
        <f t="shared" si="5"/>
        <v>0</v>
      </c>
      <c r="H8" s="28">
        <f t="shared" ref="H8:H29" si="8">IF(E8="",0,IFERROR(O8,0))</f>
        <v>910000</v>
      </c>
      <c r="I8" s="29">
        <f t="shared" si="6"/>
        <v>910000</v>
      </c>
      <c r="J8" s="30"/>
      <c r="K8" s="31">
        <v>0.13</v>
      </c>
      <c r="L8" s="32">
        <f t="shared" si="0"/>
        <v>910000</v>
      </c>
      <c r="M8" s="33">
        <v>8</v>
      </c>
      <c r="N8" s="33">
        <f>IF(E8=0,0,IF(E8=E7,VLOOKUP(E8,Z:AH,VLOOKUP(E8,P:Y,10,0),0),IF(P8=E8,VLOOKUP(E8,Z:AH,VLOOKUP(E8,P:Y,10,0),0),M8)))</f>
        <v>8</v>
      </c>
      <c r="O8" s="33">
        <f t="shared" si="2"/>
        <v>910000</v>
      </c>
      <c r="P8" s="8" t="s">
        <v>98</v>
      </c>
      <c r="Q8" s="9">
        <f t="shared" ref="Q8:Q29" si="9">SUM($L8:$L9)/Q$5</f>
        <v>805000</v>
      </c>
      <c r="R8" s="9">
        <f t="shared" ref="R8:R29" si="10">SUM($L8:$L10)/R$5</f>
        <v>723333.33333333337</v>
      </c>
      <c r="S8" s="9">
        <f t="shared" ref="S8:S29" si="11">SUM($L8:$L11)/S$5</f>
        <v>665000</v>
      </c>
      <c r="T8" s="9">
        <f t="shared" ref="T8:T29" si="12">SUM($L8:$L12)/T$5</f>
        <v>616000</v>
      </c>
      <c r="U8" s="9">
        <f t="shared" ref="U8:U29" si="13">SUM($L8:$L13)/U$5</f>
        <v>571666.66666666663</v>
      </c>
      <c r="V8" s="9">
        <f t="shared" ref="V8:V29" si="14">SUM($L8:$L14)/V$5</f>
        <v>520000</v>
      </c>
      <c r="W8" s="9">
        <f t="shared" ref="W8:W29" si="15">SUM($L8:$L15)/W$5</f>
        <v>472500</v>
      </c>
      <c r="X8" s="9">
        <f t="shared" ref="X8:X29" si="16">SUM($L8:$L16)/X$5</f>
        <v>427777.77777777775</v>
      </c>
      <c r="Y8" s="33">
        <f t="shared" si="3"/>
        <v>0</v>
      </c>
      <c r="Z8" s="33" t="str">
        <f t="shared" si="7"/>
        <v>T3</v>
      </c>
      <c r="AA8" s="35">
        <f t="shared" ref="AA8:AA29" si="17">SUM($M8:$M9)/AA$5</f>
        <v>7.5</v>
      </c>
      <c r="AB8" s="35">
        <f t="shared" ref="AB8:AB29" si="18">SUM($M8:$M10)/AB$5</f>
        <v>7</v>
      </c>
      <c r="AC8" s="35">
        <f t="shared" ref="AC8:AC29" si="19">SUM($M8:$M11)/AC$5</f>
        <v>6.5</v>
      </c>
      <c r="AD8" s="35">
        <f t="shared" ref="AD8:AD29" si="20">SUM($M8:$M12)/AD$5</f>
        <v>6</v>
      </c>
      <c r="AE8" s="35">
        <f t="shared" ref="AE8:AE29" si="21">SUM($M8:$M13)/AE$5</f>
        <v>5.5</v>
      </c>
      <c r="AF8" s="35">
        <f t="shared" ref="AF8:AF29" si="22">SUM($M8:$M14)/AF$5</f>
        <v>5</v>
      </c>
      <c r="AG8" s="35">
        <f t="shared" ref="AG8:AG29" si="23">SUM($M8:$M15)/AG$5</f>
        <v>4.5</v>
      </c>
      <c r="AH8" s="35">
        <f t="shared" ref="AH8:AH29" si="24">SUM($M8:$M16)/AH$5</f>
        <v>4</v>
      </c>
    </row>
    <row r="9" spans="1:34" s="34" customFormat="1" ht="18" customHeight="1">
      <c r="A9" s="24" t="s">
        <v>4</v>
      </c>
      <c r="B9" s="25">
        <v>72</v>
      </c>
      <c r="C9" s="25">
        <v>35</v>
      </c>
      <c r="D9" s="25"/>
      <c r="E9" s="25">
        <v>4</v>
      </c>
      <c r="F9" s="171">
        <f t="shared" si="4"/>
        <v>7</v>
      </c>
      <c r="G9" s="28">
        <f t="shared" si="5"/>
        <v>0</v>
      </c>
      <c r="H9" s="28">
        <f t="shared" si="8"/>
        <v>700000</v>
      </c>
      <c r="I9" s="29">
        <f t="shared" si="6"/>
        <v>700000</v>
      </c>
      <c r="J9" s="30"/>
      <c r="K9" s="31">
        <v>0.1</v>
      </c>
      <c r="L9" s="32">
        <f t="shared" si="0"/>
        <v>700000</v>
      </c>
      <c r="M9" s="33">
        <v>7</v>
      </c>
      <c r="N9" s="33">
        <f t="shared" ref="N9:N29" si="25">IF(E9=0,0,IF(E9=E8,VLOOKUP(E9,Z:AH,VLOOKUP(E9,P:Y,10,0),0),IF(P9=E9,VLOOKUP(E9,Z:AH,VLOOKUP(E9,P:Y,10,0),0),M9)))</f>
        <v>7</v>
      </c>
      <c r="O9" s="33">
        <f t="shared" si="2"/>
        <v>700000</v>
      </c>
      <c r="P9" s="8" t="s">
        <v>99</v>
      </c>
      <c r="Q9" s="9">
        <f t="shared" si="9"/>
        <v>630000</v>
      </c>
      <c r="R9" s="9">
        <f t="shared" si="10"/>
        <v>583333.33333333337</v>
      </c>
      <c r="S9" s="9">
        <f t="shared" si="11"/>
        <v>542500</v>
      </c>
      <c r="T9" s="9">
        <f t="shared" si="12"/>
        <v>504000</v>
      </c>
      <c r="U9" s="9">
        <f t="shared" si="13"/>
        <v>455000</v>
      </c>
      <c r="V9" s="9">
        <f t="shared" si="14"/>
        <v>410000</v>
      </c>
      <c r="W9" s="9">
        <f t="shared" si="15"/>
        <v>367500</v>
      </c>
      <c r="X9" s="9">
        <f t="shared" si="16"/>
        <v>334444.44444444444</v>
      </c>
      <c r="Y9" s="33">
        <f t="shared" si="3"/>
        <v>0</v>
      </c>
      <c r="Z9" s="33" t="str">
        <f t="shared" si="7"/>
        <v>T4</v>
      </c>
      <c r="AA9" s="35">
        <f t="shared" si="17"/>
        <v>6.5</v>
      </c>
      <c r="AB9" s="35">
        <f t="shared" si="18"/>
        <v>6</v>
      </c>
      <c r="AC9" s="35">
        <f t="shared" si="19"/>
        <v>5.5</v>
      </c>
      <c r="AD9" s="35">
        <f t="shared" si="20"/>
        <v>5</v>
      </c>
      <c r="AE9" s="35">
        <f t="shared" si="21"/>
        <v>4.5</v>
      </c>
      <c r="AF9" s="35">
        <f t="shared" si="22"/>
        <v>4</v>
      </c>
      <c r="AG9" s="35">
        <f t="shared" si="23"/>
        <v>3.5</v>
      </c>
      <c r="AH9" s="35">
        <f t="shared" si="24"/>
        <v>3.1111111111111112</v>
      </c>
    </row>
    <row r="10" spans="1:34" s="34" customFormat="1" ht="18" customHeight="1">
      <c r="A10" s="24" t="s">
        <v>26</v>
      </c>
      <c r="B10" s="25">
        <v>72</v>
      </c>
      <c r="C10" s="25">
        <v>32</v>
      </c>
      <c r="D10" s="175"/>
      <c r="E10" s="25">
        <v>5</v>
      </c>
      <c r="F10" s="171">
        <f t="shared" si="4"/>
        <v>6</v>
      </c>
      <c r="G10" s="28">
        <f t="shared" si="5"/>
        <v>0</v>
      </c>
      <c r="H10" s="28">
        <f t="shared" si="8"/>
        <v>560000</v>
      </c>
      <c r="I10" s="29">
        <f t="shared" si="6"/>
        <v>560000</v>
      </c>
      <c r="J10" s="30"/>
      <c r="K10" s="31">
        <v>0.08</v>
      </c>
      <c r="L10" s="32">
        <f t="shared" si="0"/>
        <v>560000</v>
      </c>
      <c r="M10" s="33">
        <v>6</v>
      </c>
      <c r="N10" s="33">
        <f t="shared" si="25"/>
        <v>6</v>
      </c>
      <c r="O10" s="33">
        <f t="shared" si="2"/>
        <v>560000</v>
      </c>
      <c r="P10" s="8" t="s">
        <v>100</v>
      </c>
      <c r="Q10" s="9">
        <f t="shared" si="9"/>
        <v>525000</v>
      </c>
      <c r="R10" s="9">
        <f t="shared" si="10"/>
        <v>490000</v>
      </c>
      <c r="S10" s="9">
        <f t="shared" si="11"/>
        <v>455000</v>
      </c>
      <c r="T10" s="9">
        <f t="shared" si="12"/>
        <v>406000</v>
      </c>
      <c r="U10" s="9">
        <f t="shared" si="13"/>
        <v>361666.66666666669</v>
      </c>
      <c r="V10" s="9">
        <f t="shared" si="14"/>
        <v>320000</v>
      </c>
      <c r="W10" s="9">
        <f t="shared" si="15"/>
        <v>288750</v>
      </c>
      <c r="X10" s="9">
        <f t="shared" si="16"/>
        <v>264444.44444444444</v>
      </c>
      <c r="Y10" s="33">
        <f t="shared" si="3"/>
        <v>0</v>
      </c>
      <c r="Z10" s="33" t="str">
        <f t="shared" si="7"/>
        <v>T5</v>
      </c>
      <c r="AA10" s="35">
        <f t="shared" si="17"/>
        <v>5.5</v>
      </c>
      <c r="AB10" s="35">
        <f t="shared" si="18"/>
        <v>5</v>
      </c>
      <c r="AC10" s="35">
        <f t="shared" si="19"/>
        <v>4.5</v>
      </c>
      <c r="AD10" s="35">
        <f t="shared" si="20"/>
        <v>4</v>
      </c>
      <c r="AE10" s="35">
        <f t="shared" si="21"/>
        <v>3.5</v>
      </c>
      <c r="AF10" s="35">
        <f t="shared" si="22"/>
        <v>3</v>
      </c>
      <c r="AG10" s="35">
        <f t="shared" si="23"/>
        <v>2.625</v>
      </c>
      <c r="AH10" s="35">
        <f t="shared" si="24"/>
        <v>2.3333333333333335</v>
      </c>
    </row>
    <row r="11" spans="1:34" s="34" customFormat="1" ht="18" customHeight="1">
      <c r="A11" s="24" t="s">
        <v>34</v>
      </c>
      <c r="B11" s="25">
        <v>73</v>
      </c>
      <c r="C11" s="25">
        <v>30</v>
      </c>
      <c r="D11" s="25"/>
      <c r="E11" s="25">
        <v>6</v>
      </c>
      <c r="F11" s="171">
        <f t="shared" si="4"/>
        <v>5</v>
      </c>
      <c r="G11" s="28">
        <f t="shared" si="5"/>
        <v>0</v>
      </c>
      <c r="H11" s="28">
        <f t="shared" si="8"/>
        <v>490000.00000000006</v>
      </c>
      <c r="I11" s="29">
        <f t="shared" si="6"/>
        <v>490000.00000000006</v>
      </c>
      <c r="J11" s="30"/>
      <c r="K11" s="31">
        <v>7.0000000000000007E-2</v>
      </c>
      <c r="L11" s="32">
        <f t="shared" si="0"/>
        <v>490000.00000000006</v>
      </c>
      <c r="M11" s="33">
        <v>5</v>
      </c>
      <c r="N11" s="33">
        <f t="shared" si="25"/>
        <v>5</v>
      </c>
      <c r="O11" s="33">
        <f t="shared" si="2"/>
        <v>490000.00000000006</v>
      </c>
      <c r="P11" s="8" t="s">
        <v>101</v>
      </c>
      <c r="Q11" s="9">
        <f t="shared" si="9"/>
        <v>455000</v>
      </c>
      <c r="R11" s="9">
        <f t="shared" si="10"/>
        <v>420000</v>
      </c>
      <c r="S11" s="9">
        <f t="shared" si="11"/>
        <v>367500</v>
      </c>
      <c r="T11" s="9">
        <f t="shared" si="12"/>
        <v>322000</v>
      </c>
      <c r="U11" s="9">
        <f t="shared" si="13"/>
        <v>280000</v>
      </c>
      <c r="V11" s="9">
        <f t="shared" si="14"/>
        <v>250000</v>
      </c>
      <c r="W11" s="9">
        <f t="shared" si="15"/>
        <v>227500</v>
      </c>
      <c r="X11" s="9">
        <f t="shared" si="16"/>
        <v>210000</v>
      </c>
      <c r="Y11" s="33">
        <f t="shared" si="3"/>
        <v>0</v>
      </c>
      <c r="Z11" s="33" t="str">
        <f t="shared" si="7"/>
        <v>T6</v>
      </c>
      <c r="AA11" s="35">
        <f t="shared" si="17"/>
        <v>4.5</v>
      </c>
      <c r="AB11" s="35">
        <f t="shared" si="18"/>
        <v>4</v>
      </c>
      <c r="AC11" s="35">
        <f t="shared" si="19"/>
        <v>3.5</v>
      </c>
      <c r="AD11" s="35">
        <f t="shared" si="20"/>
        <v>3</v>
      </c>
      <c r="AE11" s="35">
        <f t="shared" si="21"/>
        <v>2.5</v>
      </c>
      <c r="AF11" s="35">
        <f t="shared" si="22"/>
        <v>2.1428571428571428</v>
      </c>
      <c r="AG11" s="35">
        <f t="shared" si="23"/>
        <v>1.875</v>
      </c>
      <c r="AH11" s="35">
        <f t="shared" si="24"/>
        <v>1.6666666666666667</v>
      </c>
    </row>
    <row r="12" spans="1:34" s="34" customFormat="1" ht="18" customHeight="1">
      <c r="A12" s="24" t="s">
        <v>42</v>
      </c>
      <c r="B12" s="25">
        <v>74</v>
      </c>
      <c r="C12" s="25">
        <v>32</v>
      </c>
      <c r="D12" s="25"/>
      <c r="E12" s="25">
        <v>7</v>
      </c>
      <c r="F12" s="171">
        <f t="shared" si="4"/>
        <v>4</v>
      </c>
      <c r="G12" s="28">
        <f t="shared" si="5"/>
        <v>0</v>
      </c>
      <c r="H12" s="28">
        <f t="shared" si="8"/>
        <v>420000</v>
      </c>
      <c r="I12" s="29">
        <f t="shared" si="6"/>
        <v>420000</v>
      </c>
      <c r="J12" s="30"/>
      <c r="K12" s="31">
        <v>0.06</v>
      </c>
      <c r="L12" s="32">
        <f t="shared" si="0"/>
        <v>420000</v>
      </c>
      <c r="M12" s="33">
        <v>4</v>
      </c>
      <c r="N12" s="33">
        <f t="shared" si="25"/>
        <v>4</v>
      </c>
      <c r="O12" s="33">
        <f t="shared" si="2"/>
        <v>420000</v>
      </c>
      <c r="P12" s="8" t="s">
        <v>102</v>
      </c>
      <c r="Q12" s="9">
        <f t="shared" si="9"/>
        <v>385000</v>
      </c>
      <c r="R12" s="9">
        <f t="shared" si="10"/>
        <v>326666.66666666669</v>
      </c>
      <c r="S12" s="9">
        <f t="shared" si="11"/>
        <v>280000</v>
      </c>
      <c r="T12" s="9">
        <f t="shared" si="12"/>
        <v>238000</v>
      </c>
      <c r="U12" s="9">
        <f t="shared" si="13"/>
        <v>210000</v>
      </c>
      <c r="V12" s="9">
        <f t="shared" si="14"/>
        <v>190000</v>
      </c>
      <c r="W12" s="9">
        <f t="shared" si="15"/>
        <v>175000</v>
      </c>
      <c r="X12" s="9">
        <f t="shared" si="16"/>
        <v>163333.33333333334</v>
      </c>
      <c r="Y12" s="33">
        <f t="shared" si="3"/>
        <v>0</v>
      </c>
      <c r="Z12" s="33" t="str">
        <f t="shared" si="7"/>
        <v>T7</v>
      </c>
      <c r="AA12" s="35">
        <f t="shared" si="17"/>
        <v>3.5</v>
      </c>
      <c r="AB12" s="35">
        <f t="shared" si="18"/>
        <v>3</v>
      </c>
      <c r="AC12" s="35">
        <f t="shared" si="19"/>
        <v>2.5</v>
      </c>
      <c r="AD12" s="35">
        <f t="shared" si="20"/>
        <v>2</v>
      </c>
      <c r="AE12" s="35">
        <f t="shared" si="21"/>
        <v>1.6666666666666667</v>
      </c>
      <c r="AF12" s="35">
        <f t="shared" si="22"/>
        <v>1.4285714285714286</v>
      </c>
      <c r="AG12" s="35">
        <f t="shared" si="23"/>
        <v>1.25</v>
      </c>
      <c r="AH12" s="35">
        <f t="shared" si="24"/>
        <v>1.1111111111111112</v>
      </c>
    </row>
    <row r="13" spans="1:34" s="34" customFormat="1" ht="18" customHeight="1">
      <c r="A13" s="24" t="s">
        <v>14</v>
      </c>
      <c r="B13" s="25">
        <v>75</v>
      </c>
      <c r="C13" s="25">
        <v>34</v>
      </c>
      <c r="D13" s="25"/>
      <c r="E13" s="25">
        <v>8</v>
      </c>
      <c r="F13" s="171">
        <f t="shared" si="4"/>
        <v>3</v>
      </c>
      <c r="G13" s="28">
        <f t="shared" si="5"/>
        <v>0</v>
      </c>
      <c r="H13" s="28">
        <f t="shared" si="8"/>
        <v>350000</v>
      </c>
      <c r="I13" s="29">
        <f t="shared" si="6"/>
        <v>350000</v>
      </c>
      <c r="J13" s="30"/>
      <c r="K13" s="31">
        <v>0.05</v>
      </c>
      <c r="L13" s="32">
        <f t="shared" si="0"/>
        <v>350000</v>
      </c>
      <c r="M13" s="33">
        <v>3</v>
      </c>
      <c r="N13" s="33">
        <f t="shared" si="25"/>
        <v>3</v>
      </c>
      <c r="O13" s="33">
        <f t="shared" si="2"/>
        <v>350000</v>
      </c>
      <c r="P13" s="8" t="s">
        <v>103</v>
      </c>
      <c r="Q13" s="9">
        <f t="shared" si="9"/>
        <v>280000</v>
      </c>
      <c r="R13" s="9">
        <f t="shared" si="10"/>
        <v>233333.33333333334</v>
      </c>
      <c r="S13" s="9">
        <f t="shared" si="11"/>
        <v>192500</v>
      </c>
      <c r="T13" s="9">
        <f t="shared" si="12"/>
        <v>168000</v>
      </c>
      <c r="U13" s="9">
        <f t="shared" si="13"/>
        <v>151666.66666666666</v>
      </c>
      <c r="V13" s="9">
        <f t="shared" si="14"/>
        <v>140000</v>
      </c>
      <c r="W13" s="9">
        <f t="shared" si="15"/>
        <v>131250</v>
      </c>
      <c r="X13" s="9">
        <f t="shared" si="16"/>
        <v>124444.44444444444</v>
      </c>
      <c r="Y13" s="33">
        <f t="shared" si="3"/>
        <v>0</v>
      </c>
      <c r="Z13" s="33" t="str">
        <f t="shared" si="7"/>
        <v>T8</v>
      </c>
      <c r="AA13" s="35">
        <f t="shared" si="17"/>
        <v>2.5</v>
      </c>
      <c r="AB13" s="35">
        <f t="shared" si="18"/>
        <v>2</v>
      </c>
      <c r="AC13" s="35">
        <f t="shared" si="19"/>
        <v>1.5</v>
      </c>
      <c r="AD13" s="35">
        <f t="shared" si="20"/>
        <v>1.2</v>
      </c>
      <c r="AE13" s="35">
        <f t="shared" si="21"/>
        <v>1</v>
      </c>
      <c r="AF13" s="35">
        <f t="shared" si="22"/>
        <v>0.8571428571428571</v>
      </c>
      <c r="AG13" s="35">
        <f t="shared" si="23"/>
        <v>0.75</v>
      </c>
      <c r="AH13" s="35">
        <f t="shared" si="24"/>
        <v>0.66666666666666663</v>
      </c>
    </row>
    <row r="14" spans="1:34" s="34" customFormat="1" ht="18" customHeight="1">
      <c r="A14" s="24" t="s">
        <v>0</v>
      </c>
      <c r="B14" s="25">
        <v>76</v>
      </c>
      <c r="C14" s="25">
        <v>28</v>
      </c>
      <c r="D14" s="25"/>
      <c r="E14" s="25">
        <v>9</v>
      </c>
      <c r="F14" s="171">
        <f t="shared" si="4"/>
        <v>2</v>
      </c>
      <c r="G14" s="28">
        <f t="shared" si="5"/>
        <v>0</v>
      </c>
      <c r="H14" s="28">
        <f t="shared" si="8"/>
        <v>210000</v>
      </c>
      <c r="I14" s="29">
        <f t="shared" si="6"/>
        <v>210000</v>
      </c>
      <c r="J14" s="30"/>
      <c r="K14" s="31">
        <v>0.03</v>
      </c>
      <c r="L14" s="32">
        <f t="shared" si="0"/>
        <v>210000</v>
      </c>
      <c r="M14" s="33">
        <v>2</v>
      </c>
      <c r="N14" s="33">
        <f t="shared" si="25"/>
        <v>2</v>
      </c>
      <c r="O14" s="33">
        <f t="shared" si="2"/>
        <v>210000</v>
      </c>
      <c r="P14" s="8" t="s">
        <v>104</v>
      </c>
      <c r="Q14" s="9">
        <f t="shared" si="9"/>
        <v>175000</v>
      </c>
      <c r="R14" s="9">
        <f t="shared" si="10"/>
        <v>140000</v>
      </c>
      <c r="S14" s="9">
        <f t="shared" si="11"/>
        <v>122500</v>
      </c>
      <c r="T14" s="9">
        <f t="shared" si="12"/>
        <v>112000</v>
      </c>
      <c r="U14" s="9">
        <f t="shared" si="13"/>
        <v>105000</v>
      </c>
      <c r="V14" s="9">
        <f t="shared" si="14"/>
        <v>100000</v>
      </c>
      <c r="W14" s="9">
        <f t="shared" si="15"/>
        <v>96250</v>
      </c>
      <c r="X14" s="9">
        <f t="shared" si="16"/>
        <v>93333.333333333328</v>
      </c>
      <c r="Y14" s="33">
        <f t="shared" si="3"/>
        <v>0</v>
      </c>
      <c r="Z14" s="33" t="str">
        <f t="shared" si="7"/>
        <v>T9</v>
      </c>
      <c r="AA14" s="35">
        <f t="shared" si="17"/>
        <v>1.5</v>
      </c>
      <c r="AB14" s="35">
        <f t="shared" si="18"/>
        <v>1</v>
      </c>
      <c r="AC14" s="35">
        <f t="shared" si="19"/>
        <v>0.75</v>
      </c>
      <c r="AD14" s="35">
        <f t="shared" si="20"/>
        <v>0.6</v>
      </c>
      <c r="AE14" s="35">
        <f t="shared" si="21"/>
        <v>0.5</v>
      </c>
      <c r="AF14" s="35">
        <f t="shared" si="22"/>
        <v>0.42857142857142855</v>
      </c>
      <c r="AG14" s="35">
        <f t="shared" si="23"/>
        <v>0.375</v>
      </c>
      <c r="AH14" s="35">
        <f t="shared" si="24"/>
        <v>0.33333333333333331</v>
      </c>
    </row>
    <row r="15" spans="1:34" s="34" customFormat="1" ht="18" customHeight="1">
      <c r="A15" s="24" t="s">
        <v>6</v>
      </c>
      <c r="B15" s="25">
        <v>77</v>
      </c>
      <c r="C15" s="25">
        <v>33</v>
      </c>
      <c r="D15" s="25"/>
      <c r="E15" s="25">
        <v>10</v>
      </c>
      <c r="F15" s="171">
        <f t="shared" si="4"/>
        <v>1</v>
      </c>
      <c r="G15" s="28">
        <f t="shared" si="5"/>
        <v>0</v>
      </c>
      <c r="H15" s="28">
        <f t="shared" si="8"/>
        <v>140000</v>
      </c>
      <c r="I15" s="29">
        <f t="shared" si="6"/>
        <v>140000</v>
      </c>
      <c r="J15" s="30"/>
      <c r="K15" s="31">
        <v>0.02</v>
      </c>
      <c r="L15" s="32">
        <f t="shared" si="0"/>
        <v>140000</v>
      </c>
      <c r="M15" s="33">
        <v>1</v>
      </c>
      <c r="N15" s="33">
        <f t="shared" si="25"/>
        <v>1</v>
      </c>
      <c r="O15" s="33">
        <f t="shared" si="2"/>
        <v>140000</v>
      </c>
      <c r="P15" s="8" t="s">
        <v>105</v>
      </c>
      <c r="Q15" s="9">
        <f t="shared" si="9"/>
        <v>105000</v>
      </c>
      <c r="R15" s="9">
        <f t="shared" si="10"/>
        <v>93333.333333333328</v>
      </c>
      <c r="S15" s="9">
        <f t="shared" si="11"/>
        <v>87500</v>
      </c>
      <c r="T15" s="9">
        <f t="shared" si="12"/>
        <v>84000</v>
      </c>
      <c r="U15" s="9">
        <f t="shared" si="13"/>
        <v>81666.666666666672</v>
      </c>
      <c r="V15" s="9">
        <f t="shared" si="14"/>
        <v>80000</v>
      </c>
      <c r="W15" s="9">
        <f t="shared" si="15"/>
        <v>78750</v>
      </c>
      <c r="X15" s="9">
        <f t="shared" si="16"/>
        <v>77777.777777777781</v>
      </c>
      <c r="Y15" s="33">
        <f t="shared" si="3"/>
        <v>0</v>
      </c>
      <c r="Z15" s="33" t="str">
        <f t="shared" si="7"/>
        <v>T10</v>
      </c>
      <c r="AA15" s="35">
        <f t="shared" si="17"/>
        <v>0.5</v>
      </c>
      <c r="AB15" s="35">
        <f t="shared" si="18"/>
        <v>0.33333333333333331</v>
      </c>
      <c r="AC15" s="35">
        <f t="shared" si="19"/>
        <v>0.25</v>
      </c>
      <c r="AD15" s="35">
        <f t="shared" si="20"/>
        <v>0.2</v>
      </c>
      <c r="AE15" s="35">
        <f t="shared" si="21"/>
        <v>0.16666666666666666</v>
      </c>
      <c r="AF15" s="35">
        <f t="shared" si="22"/>
        <v>0.14285714285714285</v>
      </c>
      <c r="AG15" s="35">
        <f t="shared" si="23"/>
        <v>0.125</v>
      </c>
      <c r="AH15" s="35">
        <f t="shared" si="24"/>
        <v>0.1111111111111111</v>
      </c>
    </row>
    <row r="16" spans="1:34" s="34" customFormat="1" ht="18" customHeight="1">
      <c r="A16" s="24" t="s">
        <v>12</v>
      </c>
      <c r="B16" s="25">
        <v>77</v>
      </c>
      <c r="C16" s="25">
        <v>32</v>
      </c>
      <c r="D16" s="25"/>
      <c r="E16" s="25">
        <v>11</v>
      </c>
      <c r="F16" s="171">
        <f t="shared" si="4"/>
        <v>0</v>
      </c>
      <c r="G16" s="28">
        <f t="shared" si="5"/>
        <v>0</v>
      </c>
      <c r="H16" s="28">
        <f t="shared" si="8"/>
        <v>70000</v>
      </c>
      <c r="I16" s="29">
        <f t="shared" si="6"/>
        <v>70000</v>
      </c>
      <c r="J16" s="30"/>
      <c r="K16" s="31">
        <v>0.01</v>
      </c>
      <c r="L16" s="32">
        <f t="shared" si="0"/>
        <v>70000</v>
      </c>
      <c r="M16" s="33">
        <v>0</v>
      </c>
      <c r="N16" s="33">
        <f t="shared" si="25"/>
        <v>0</v>
      </c>
      <c r="O16" s="33">
        <f t="shared" si="2"/>
        <v>70000</v>
      </c>
      <c r="P16" s="8" t="s">
        <v>106</v>
      </c>
      <c r="Q16" s="9">
        <f t="shared" si="9"/>
        <v>70000</v>
      </c>
      <c r="R16" s="9">
        <f t="shared" si="10"/>
        <v>70000</v>
      </c>
      <c r="S16" s="9">
        <f t="shared" si="11"/>
        <v>70000</v>
      </c>
      <c r="T16" s="9">
        <f t="shared" si="12"/>
        <v>70000</v>
      </c>
      <c r="U16" s="9">
        <f t="shared" si="13"/>
        <v>70000</v>
      </c>
      <c r="V16" s="9">
        <f t="shared" si="14"/>
        <v>70000</v>
      </c>
      <c r="W16" s="9">
        <f t="shared" si="15"/>
        <v>70000</v>
      </c>
      <c r="X16" s="9">
        <f t="shared" si="16"/>
        <v>70000</v>
      </c>
      <c r="Y16" s="33">
        <f t="shared" si="3"/>
        <v>0</v>
      </c>
      <c r="Z16" s="33" t="str">
        <f t="shared" si="7"/>
        <v>T11</v>
      </c>
      <c r="AA16" s="35">
        <f t="shared" si="17"/>
        <v>0</v>
      </c>
      <c r="AB16" s="35">
        <f t="shared" si="18"/>
        <v>0</v>
      </c>
      <c r="AC16" s="35">
        <f t="shared" si="19"/>
        <v>0</v>
      </c>
      <c r="AD16" s="35">
        <f t="shared" si="20"/>
        <v>0</v>
      </c>
      <c r="AE16" s="35">
        <f t="shared" si="21"/>
        <v>0</v>
      </c>
      <c r="AF16" s="35">
        <f t="shared" si="22"/>
        <v>0</v>
      </c>
      <c r="AG16" s="35">
        <f t="shared" si="23"/>
        <v>0</v>
      </c>
      <c r="AH16" s="35">
        <f t="shared" si="24"/>
        <v>0</v>
      </c>
    </row>
    <row r="17" spans="1:34" s="34" customFormat="1" ht="18" customHeight="1">
      <c r="A17" s="24" t="s">
        <v>18</v>
      </c>
      <c r="B17" s="25">
        <v>78</v>
      </c>
      <c r="C17" s="25">
        <v>33</v>
      </c>
      <c r="D17" s="25"/>
      <c r="E17" s="25">
        <v>12</v>
      </c>
      <c r="F17" s="171">
        <f t="shared" si="4"/>
        <v>0</v>
      </c>
      <c r="G17" s="28">
        <f t="shared" si="5"/>
        <v>0</v>
      </c>
      <c r="H17" s="28">
        <f t="shared" si="8"/>
        <v>70000</v>
      </c>
      <c r="I17" s="29">
        <f t="shared" si="6"/>
        <v>70000</v>
      </c>
      <c r="J17" s="30"/>
      <c r="K17" s="31">
        <v>0.01</v>
      </c>
      <c r="L17" s="32">
        <f t="shared" si="0"/>
        <v>70000</v>
      </c>
      <c r="M17" s="33">
        <v>0</v>
      </c>
      <c r="N17" s="33">
        <f t="shared" si="25"/>
        <v>0</v>
      </c>
      <c r="O17" s="33">
        <f t="shared" si="2"/>
        <v>70000</v>
      </c>
      <c r="P17" s="8" t="s">
        <v>107</v>
      </c>
      <c r="Q17" s="9">
        <f t="shared" si="9"/>
        <v>70000</v>
      </c>
      <c r="R17" s="9">
        <f t="shared" si="10"/>
        <v>70000</v>
      </c>
      <c r="S17" s="9">
        <f t="shared" si="11"/>
        <v>70000</v>
      </c>
      <c r="T17" s="9">
        <f t="shared" si="12"/>
        <v>70000</v>
      </c>
      <c r="U17" s="9">
        <f t="shared" si="13"/>
        <v>70000</v>
      </c>
      <c r="V17" s="9">
        <f t="shared" si="14"/>
        <v>70000</v>
      </c>
      <c r="W17" s="9">
        <f t="shared" si="15"/>
        <v>70000</v>
      </c>
      <c r="X17" s="9">
        <f t="shared" si="16"/>
        <v>70000</v>
      </c>
      <c r="Y17" s="33">
        <f t="shared" si="3"/>
        <v>0</v>
      </c>
      <c r="Z17" s="33" t="str">
        <f t="shared" si="7"/>
        <v>T12</v>
      </c>
      <c r="AA17" s="35">
        <f t="shared" si="17"/>
        <v>0</v>
      </c>
      <c r="AB17" s="35">
        <f t="shared" si="18"/>
        <v>0</v>
      </c>
      <c r="AC17" s="35">
        <f t="shared" si="19"/>
        <v>0</v>
      </c>
      <c r="AD17" s="35">
        <f t="shared" si="20"/>
        <v>0</v>
      </c>
      <c r="AE17" s="35">
        <f t="shared" si="21"/>
        <v>0</v>
      </c>
      <c r="AF17" s="35">
        <f t="shared" si="22"/>
        <v>0</v>
      </c>
      <c r="AG17" s="35">
        <f t="shared" si="23"/>
        <v>0</v>
      </c>
      <c r="AH17" s="35">
        <f t="shared" si="24"/>
        <v>0</v>
      </c>
    </row>
    <row r="18" spans="1:34" s="34" customFormat="1" ht="18" customHeight="1">
      <c r="A18" s="24" t="s">
        <v>32</v>
      </c>
      <c r="B18" s="25">
        <v>78</v>
      </c>
      <c r="C18" s="25">
        <v>37</v>
      </c>
      <c r="D18" s="25"/>
      <c r="E18" s="25">
        <v>13</v>
      </c>
      <c r="F18" s="171">
        <f t="shared" si="4"/>
        <v>0</v>
      </c>
      <c r="G18" s="28">
        <f t="shared" si="5"/>
        <v>0</v>
      </c>
      <c r="H18" s="28">
        <f t="shared" si="8"/>
        <v>70000</v>
      </c>
      <c r="I18" s="29">
        <f t="shared" si="6"/>
        <v>70000</v>
      </c>
      <c r="J18" s="30"/>
      <c r="K18" s="31">
        <v>0.01</v>
      </c>
      <c r="L18" s="32">
        <f t="shared" si="0"/>
        <v>70000</v>
      </c>
      <c r="M18" s="33">
        <v>0</v>
      </c>
      <c r="N18" s="33">
        <f t="shared" si="25"/>
        <v>0</v>
      </c>
      <c r="O18" s="33">
        <f t="shared" si="2"/>
        <v>70000</v>
      </c>
      <c r="P18" s="8" t="s">
        <v>108</v>
      </c>
      <c r="Q18" s="9">
        <f t="shared" si="9"/>
        <v>70000</v>
      </c>
      <c r="R18" s="9">
        <f t="shared" si="10"/>
        <v>70000</v>
      </c>
      <c r="S18" s="9">
        <f t="shared" si="11"/>
        <v>70000</v>
      </c>
      <c r="T18" s="9">
        <f t="shared" si="12"/>
        <v>70000</v>
      </c>
      <c r="U18" s="9">
        <f t="shared" si="13"/>
        <v>70000</v>
      </c>
      <c r="V18" s="9">
        <f t="shared" si="14"/>
        <v>70000</v>
      </c>
      <c r="W18" s="9">
        <f t="shared" si="15"/>
        <v>70000</v>
      </c>
      <c r="X18" s="9">
        <f t="shared" si="16"/>
        <v>70000</v>
      </c>
      <c r="Y18" s="33">
        <f t="shared" si="3"/>
        <v>0</v>
      </c>
      <c r="Z18" s="33" t="str">
        <f t="shared" si="7"/>
        <v>T13</v>
      </c>
      <c r="AA18" s="35">
        <f t="shared" si="17"/>
        <v>0</v>
      </c>
      <c r="AB18" s="35">
        <f t="shared" si="18"/>
        <v>0</v>
      </c>
      <c r="AC18" s="35">
        <f t="shared" si="19"/>
        <v>0</v>
      </c>
      <c r="AD18" s="35">
        <f t="shared" si="20"/>
        <v>0</v>
      </c>
      <c r="AE18" s="35">
        <f t="shared" si="21"/>
        <v>0</v>
      </c>
      <c r="AF18" s="35">
        <f t="shared" si="22"/>
        <v>0</v>
      </c>
      <c r="AG18" s="35">
        <f t="shared" si="23"/>
        <v>0</v>
      </c>
      <c r="AH18" s="35">
        <f t="shared" si="24"/>
        <v>0</v>
      </c>
    </row>
    <row r="19" spans="1:34" s="34" customFormat="1" ht="18" customHeight="1">
      <c r="A19" s="24" t="s">
        <v>20</v>
      </c>
      <c r="B19" s="25">
        <v>79</v>
      </c>
      <c r="C19" s="25">
        <v>36</v>
      </c>
      <c r="D19" s="25"/>
      <c r="E19" s="25">
        <v>14</v>
      </c>
      <c r="F19" s="171">
        <f t="shared" si="4"/>
        <v>0</v>
      </c>
      <c r="G19" s="28">
        <f t="shared" si="5"/>
        <v>0</v>
      </c>
      <c r="H19" s="28">
        <f t="shared" si="8"/>
        <v>70000</v>
      </c>
      <c r="I19" s="29">
        <f t="shared" si="6"/>
        <v>70000</v>
      </c>
      <c r="J19" s="30"/>
      <c r="K19" s="31">
        <v>0.01</v>
      </c>
      <c r="L19" s="32">
        <f t="shared" si="0"/>
        <v>70000</v>
      </c>
      <c r="M19" s="33">
        <v>0</v>
      </c>
      <c r="N19" s="33">
        <f t="shared" si="25"/>
        <v>0</v>
      </c>
      <c r="O19" s="33">
        <f t="shared" si="2"/>
        <v>70000</v>
      </c>
      <c r="P19" s="8" t="s">
        <v>109</v>
      </c>
      <c r="Q19" s="9">
        <f t="shared" si="9"/>
        <v>70000</v>
      </c>
      <c r="R19" s="9">
        <f t="shared" si="10"/>
        <v>70000</v>
      </c>
      <c r="S19" s="9">
        <f t="shared" si="11"/>
        <v>70000</v>
      </c>
      <c r="T19" s="9">
        <f t="shared" si="12"/>
        <v>70000</v>
      </c>
      <c r="U19" s="9">
        <f t="shared" si="13"/>
        <v>70000</v>
      </c>
      <c r="V19" s="9">
        <f t="shared" si="14"/>
        <v>70000</v>
      </c>
      <c r="W19" s="9">
        <f t="shared" si="15"/>
        <v>70000</v>
      </c>
      <c r="X19" s="9">
        <f t="shared" si="16"/>
        <v>70000</v>
      </c>
      <c r="Y19" s="33">
        <f t="shared" si="3"/>
        <v>0</v>
      </c>
      <c r="Z19" s="33" t="str">
        <f t="shared" si="7"/>
        <v>T14</v>
      </c>
      <c r="AA19" s="35">
        <f t="shared" si="17"/>
        <v>0</v>
      </c>
      <c r="AB19" s="35">
        <f t="shared" si="18"/>
        <v>0</v>
      </c>
      <c r="AC19" s="35">
        <f t="shared" si="19"/>
        <v>0</v>
      </c>
      <c r="AD19" s="35">
        <f t="shared" si="20"/>
        <v>0</v>
      </c>
      <c r="AE19" s="35">
        <f t="shared" si="21"/>
        <v>0</v>
      </c>
      <c r="AF19" s="35">
        <f t="shared" si="22"/>
        <v>0</v>
      </c>
      <c r="AG19" s="35">
        <f t="shared" si="23"/>
        <v>0</v>
      </c>
      <c r="AH19" s="35">
        <f t="shared" si="24"/>
        <v>0</v>
      </c>
    </row>
    <row r="20" spans="1:34" s="34" customFormat="1" ht="18" customHeight="1">
      <c r="A20" s="24" t="s">
        <v>28</v>
      </c>
      <c r="B20" s="25">
        <v>81</v>
      </c>
      <c r="C20" s="25">
        <v>34</v>
      </c>
      <c r="D20" s="25" t="s">
        <v>301</v>
      </c>
      <c r="E20" s="25">
        <v>15</v>
      </c>
      <c r="F20" s="171">
        <f t="shared" si="4"/>
        <v>0</v>
      </c>
      <c r="G20" s="28">
        <f t="shared" si="5"/>
        <v>420000</v>
      </c>
      <c r="H20" s="28">
        <f t="shared" si="8"/>
        <v>70000</v>
      </c>
      <c r="I20" s="29">
        <f t="shared" si="6"/>
        <v>490000</v>
      </c>
      <c r="J20" s="30"/>
      <c r="K20" s="31">
        <v>0.01</v>
      </c>
      <c r="L20" s="32">
        <f t="shared" si="0"/>
        <v>70000</v>
      </c>
      <c r="M20" s="33">
        <v>0</v>
      </c>
      <c r="N20" s="33">
        <f t="shared" si="25"/>
        <v>0</v>
      </c>
      <c r="O20" s="33">
        <f t="shared" si="2"/>
        <v>70000</v>
      </c>
      <c r="P20" s="8" t="s">
        <v>110</v>
      </c>
      <c r="Q20" s="9">
        <f t="shared" si="9"/>
        <v>70000</v>
      </c>
      <c r="R20" s="9">
        <f t="shared" si="10"/>
        <v>70000</v>
      </c>
      <c r="S20" s="9">
        <f t="shared" si="11"/>
        <v>70000</v>
      </c>
      <c r="T20" s="9">
        <f t="shared" si="12"/>
        <v>70000</v>
      </c>
      <c r="U20" s="9">
        <f t="shared" si="13"/>
        <v>70000</v>
      </c>
      <c r="V20" s="9">
        <f t="shared" si="14"/>
        <v>70000</v>
      </c>
      <c r="W20" s="9">
        <f t="shared" si="15"/>
        <v>70000</v>
      </c>
      <c r="X20" s="9">
        <f t="shared" si="16"/>
        <v>70000</v>
      </c>
      <c r="Y20" s="33">
        <f t="shared" si="3"/>
        <v>0</v>
      </c>
      <c r="Z20" s="33" t="str">
        <f t="shared" si="7"/>
        <v>T15</v>
      </c>
      <c r="AA20" s="35">
        <f t="shared" si="17"/>
        <v>0</v>
      </c>
      <c r="AB20" s="35">
        <f t="shared" si="18"/>
        <v>0</v>
      </c>
      <c r="AC20" s="35">
        <f t="shared" si="19"/>
        <v>0</v>
      </c>
      <c r="AD20" s="35">
        <f t="shared" si="20"/>
        <v>0</v>
      </c>
      <c r="AE20" s="35">
        <f t="shared" si="21"/>
        <v>0</v>
      </c>
      <c r="AF20" s="35">
        <f t="shared" si="22"/>
        <v>0</v>
      </c>
      <c r="AG20" s="35">
        <f t="shared" si="23"/>
        <v>0</v>
      </c>
      <c r="AH20" s="35">
        <f t="shared" si="24"/>
        <v>0</v>
      </c>
    </row>
    <row r="21" spans="1:34" s="34" customFormat="1" ht="18" customHeight="1">
      <c r="A21" s="24"/>
      <c r="B21" s="25"/>
      <c r="C21" s="25"/>
      <c r="D21" s="25"/>
      <c r="E21" s="25"/>
      <c r="F21" s="171">
        <f t="shared" si="4"/>
        <v>0</v>
      </c>
      <c r="G21" s="28">
        <f t="shared" si="5"/>
        <v>0</v>
      </c>
      <c r="H21" s="28">
        <f t="shared" si="8"/>
        <v>0</v>
      </c>
      <c r="I21" s="29">
        <f t="shared" si="6"/>
        <v>0</v>
      </c>
      <c r="J21" s="30"/>
      <c r="K21" s="31">
        <v>0.01</v>
      </c>
      <c r="L21" s="32">
        <f t="shared" si="0"/>
        <v>70000</v>
      </c>
      <c r="M21" s="33">
        <v>0</v>
      </c>
      <c r="N21" s="33">
        <f t="shared" si="25"/>
        <v>0</v>
      </c>
      <c r="O21" s="33">
        <f t="shared" si="2"/>
        <v>0</v>
      </c>
      <c r="P21" s="8" t="s">
        <v>111</v>
      </c>
      <c r="Q21" s="9">
        <f t="shared" si="9"/>
        <v>70000</v>
      </c>
      <c r="R21" s="9">
        <f t="shared" si="10"/>
        <v>70000</v>
      </c>
      <c r="S21" s="9">
        <f t="shared" si="11"/>
        <v>70000</v>
      </c>
      <c r="T21" s="9">
        <f t="shared" si="12"/>
        <v>70000</v>
      </c>
      <c r="U21" s="9">
        <f t="shared" si="13"/>
        <v>70000</v>
      </c>
      <c r="V21" s="9">
        <f t="shared" si="14"/>
        <v>70000</v>
      </c>
      <c r="W21" s="9">
        <f t="shared" si="15"/>
        <v>70000</v>
      </c>
      <c r="X21" s="9">
        <f t="shared" si="16"/>
        <v>70000</v>
      </c>
      <c r="Y21" s="33">
        <f t="shared" si="3"/>
        <v>0</v>
      </c>
      <c r="Z21" s="33" t="str">
        <f t="shared" si="7"/>
        <v>T16</v>
      </c>
      <c r="AA21" s="35">
        <f t="shared" si="17"/>
        <v>0</v>
      </c>
      <c r="AB21" s="35">
        <f t="shared" si="18"/>
        <v>0</v>
      </c>
      <c r="AC21" s="35">
        <f t="shared" si="19"/>
        <v>0</v>
      </c>
      <c r="AD21" s="35">
        <f t="shared" si="20"/>
        <v>0</v>
      </c>
      <c r="AE21" s="35">
        <f t="shared" si="21"/>
        <v>0</v>
      </c>
      <c r="AF21" s="35">
        <f t="shared" si="22"/>
        <v>0</v>
      </c>
      <c r="AG21" s="35">
        <f t="shared" si="23"/>
        <v>0</v>
      </c>
      <c r="AH21" s="35">
        <f t="shared" si="24"/>
        <v>0</v>
      </c>
    </row>
    <row r="22" spans="1:34" s="8" customFormat="1" ht="18" customHeight="1">
      <c r="A22" s="24"/>
      <c r="B22" s="25"/>
      <c r="C22" s="25"/>
      <c r="D22" s="25"/>
      <c r="E22" s="25"/>
      <c r="F22" s="171">
        <f t="shared" si="4"/>
        <v>0</v>
      </c>
      <c r="G22" s="28">
        <f t="shared" si="5"/>
        <v>0</v>
      </c>
      <c r="H22" s="28">
        <f t="shared" si="8"/>
        <v>0</v>
      </c>
      <c r="I22" s="29">
        <f t="shared" si="6"/>
        <v>0</v>
      </c>
      <c r="J22" s="30"/>
      <c r="K22" s="31">
        <v>0.01</v>
      </c>
      <c r="L22" s="32">
        <f t="shared" si="0"/>
        <v>70000</v>
      </c>
      <c r="M22" s="33">
        <v>0</v>
      </c>
      <c r="N22" s="33">
        <f t="shared" si="25"/>
        <v>0</v>
      </c>
      <c r="O22" s="33">
        <f t="shared" si="2"/>
        <v>0</v>
      </c>
      <c r="P22" s="8" t="s">
        <v>112</v>
      </c>
      <c r="Q22" s="9">
        <f t="shared" si="9"/>
        <v>70000</v>
      </c>
      <c r="R22" s="9">
        <f t="shared" si="10"/>
        <v>70000</v>
      </c>
      <c r="S22" s="9">
        <f t="shared" si="11"/>
        <v>70000</v>
      </c>
      <c r="T22" s="9">
        <f t="shared" si="12"/>
        <v>70000</v>
      </c>
      <c r="U22" s="9">
        <f t="shared" si="13"/>
        <v>70000</v>
      </c>
      <c r="V22" s="9">
        <f t="shared" si="14"/>
        <v>70000</v>
      </c>
      <c r="W22" s="9">
        <f t="shared" si="15"/>
        <v>70000</v>
      </c>
      <c r="X22" s="9">
        <f t="shared" si="16"/>
        <v>62222.222222222219</v>
      </c>
      <c r="Y22" s="33">
        <f t="shared" si="3"/>
        <v>0</v>
      </c>
      <c r="Z22" s="33" t="str">
        <f t="shared" si="7"/>
        <v>T17</v>
      </c>
      <c r="AA22" s="35">
        <f t="shared" si="17"/>
        <v>0</v>
      </c>
      <c r="AB22" s="35">
        <f t="shared" si="18"/>
        <v>0</v>
      </c>
      <c r="AC22" s="35">
        <f t="shared" si="19"/>
        <v>0</v>
      </c>
      <c r="AD22" s="35">
        <f t="shared" si="20"/>
        <v>0</v>
      </c>
      <c r="AE22" s="35">
        <f t="shared" si="21"/>
        <v>0</v>
      </c>
      <c r="AF22" s="35">
        <f t="shared" si="22"/>
        <v>0</v>
      </c>
      <c r="AG22" s="35">
        <f t="shared" si="23"/>
        <v>0</v>
      </c>
      <c r="AH22" s="35">
        <f t="shared" si="24"/>
        <v>0</v>
      </c>
    </row>
    <row r="23" spans="1:34" s="8" customFormat="1" ht="18" customHeight="1">
      <c r="A23" s="24"/>
      <c r="B23" s="25"/>
      <c r="C23" s="25"/>
      <c r="D23" s="25"/>
      <c r="E23" s="25"/>
      <c r="F23" s="171">
        <f t="shared" si="4"/>
        <v>0</v>
      </c>
      <c r="G23" s="28">
        <f t="shared" si="5"/>
        <v>0</v>
      </c>
      <c r="H23" s="28">
        <f t="shared" si="8"/>
        <v>0</v>
      </c>
      <c r="I23" s="29">
        <f t="shared" si="6"/>
        <v>0</v>
      </c>
      <c r="J23" s="30"/>
      <c r="K23" s="31">
        <v>0.01</v>
      </c>
      <c r="L23" s="32">
        <f t="shared" si="0"/>
        <v>70000</v>
      </c>
      <c r="M23" s="33">
        <v>0</v>
      </c>
      <c r="N23" s="33">
        <f t="shared" si="25"/>
        <v>0</v>
      </c>
      <c r="O23" s="33">
        <f t="shared" si="2"/>
        <v>0</v>
      </c>
      <c r="P23" s="8" t="s">
        <v>113</v>
      </c>
      <c r="Q23" s="9">
        <f t="shared" si="9"/>
        <v>70000</v>
      </c>
      <c r="R23" s="9">
        <f t="shared" si="10"/>
        <v>70000</v>
      </c>
      <c r="S23" s="9">
        <f t="shared" si="11"/>
        <v>70000</v>
      </c>
      <c r="T23" s="9">
        <f t="shared" si="12"/>
        <v>70000</v>
      </c>
      <c r="U23" s="9">
        <f t="shared" si="13"/>
        <v>70000</v>
      </c>
      <c r="V23" s="9">
        <f t="shared" si="14"/>
        <v>70000</v>
      </c>
      <c r="W23" s="9">
        <f t="shared" si="15"/>
        <v>61250</v>
      </c>
      <c r="X23" s="9">
        <f t="shared" si="16"/>
        <v>54444.444444444445</v>
      </c>
      <c r="Y23" s="33">
        <f t="shared" si="3"/>
        <v>0</v>
      </c>
      <c r="Z23" s="33" t="str">
        <f t="shared" si="7"/>
        <v>T18</v>
      </c>
      <c r="AA23" s="35">
        <f t="shared" si="17"/>
        <v>0</v>
      </c>
      <c r="AB23" s="35">
        <f t="shared" si="18"/>
        <v>0</v>
      </c>
      <c r="AC23" s="35">
        <f t="shared" si="19"/>
        <v>0</v>
      </c>
      <c r="AD23" s="35">
        <f t="shared" si="20"/>
        <v>0</v>
      </c>
      <c r="AE23" s="35">
        <f t="shared" si="21"/>
        <v>0</v>
      </c>
      <c r="AF23" s="35">
        <f t="shared" si="22"/>
        <v>0</v>
      </c>
      <c r="AG23" s="35">
        <f t="shared" si="23"/>
        <v>0</v>
      </c>
      <c r="AH23" s="35">
        <f t="shared" si="24"/>
        <v>0</v>
      </c>
    </row>
    <row r="24" spans="1:34" s="8" customFormat="1" ht="18" customHeight="1">
      <c r="A24" s="24"/>
      <c r="B24" s="25"/>
      <c r="C24" s="25"/>
      <c r="D24" s="25"/>
      <c r="E24" s="25" t="s">
        <v>201</v>
      </c>
      <c r="F24" s="171"/>
      <c r="G24" s="28">
        <f t="shared" si="5"/>
        <v>0</v>
      </c>
      <c r="H24" s="28">
        <f t="shared" si="8"/>
        <v>0</v>
      </c>
      <c r="I24" s="29">
        <f t="shared" si="6"/>
        <v>0</v>
      </c>
      <c r="J24" s="30"/>
      <c r="K24" s="31">
        <v>0.01</v>
      </c>
      <c r="L24" s="32">
        <f t="shared" si="0"/>
        <v>70000</v>
      </c>
      <c r="M24" s="33">
        <v>0</v>
      </c>
      <c r="N24" s="33" t="e">
        <f t="shared" si="25"/>
        <v>#N/A</v>
      </c>
      <c r="O24" s="33" t="e">
        <f t="shared" si="2"/>
        <v>#N/A</v>
      </c>
      <c r="P24" s="8" t="s">
        <v>114</v>
      </c>
      <c r="Q24" s="9">
        <f t="shared" si="9"/>
        <v>70000</v>
      </c>
      <c r="R24" s="9">
        <f t="shared" si="10"/>
        <v>70000</v>
      </c>
      <c r="S24" s="9">
        <f t="shared" si="11"/>
        <v>70000</v>
      </c>
      <c r="T24" s="9">
        <f t="shared" si="12"/>
        <v>70000</v>
      </c>
      <c r="U24" s="9">
        <f t="shared" si="13"/>
        <v>70000</v>
      </c>
      <c r="V24" s="9">
        <f t="shared" si="14"/>
        <v>60000</v>
      </c>
      <c r="W24" s="9">
        <f t="shared" si="15"/>
        <v>52500</v>
      </c>
      <c r="X24" s="9">
        <f t="shared" si="16"/>
        <v>46666.666666666664</v>
      </c>
      <c r="Y24" s="33">
        <f t="shared" si="3"/>
        <v>0</v>
      </c>
      <c r="Z24" s="33" t="str">
        <f t="shared" si="7"/>
        <v>T19</v>
      </c>
      <c r="AA24" s="35">
        <f t="shared" si="17"/>
        <v>0</v>
      </c>
      <c r="AB24" s="35">
        <f t="shared" si="18"/>
        <v>0</v>
      </c>
      <c r="AC24" s="35">
        <f t="shared" si="19"/>
        <v>0</v>
      </c>
      <c r="AD24" s="35">
        <f t="shared" si="20"/>
        <v>0</v>
      </c>
      <c r="AE24" s="35">
        <f t="shared" si="21"/>
        <v>0</v>
      </c>
      <c r="AF24" s="35">
        <f t="shared" si="22"/>
        <v>0</v>
      </c>
      <c r="AG24" s="35">
        <f t="shared" si="23"/>
        <v>0</v>
      </c>
      <c r="AH24" s="35">
        <f t="shared" si="24"/>
        <v>0</v>
      </c>
    </row>
    <row r="25" spans="1:34" s="8" customFormat="1" ht="18" customHeight="1">
      <c r="A25" s="24"/>
      <c r="B25" s="25"/>
      <c r="C25" s="25"/>
      <c r="D25" s="25"/>
      <c r="E25" s="25" t="s">
        <v>201</v>
      </c>
      <c r="F25" s="171"/>
      <c r="G25" s="28">
        <f t="shared" si="5"/>
        <v>0</v>
      </c>
      <c r="H25" s="28">
        <f t="shared" si="8"/>
        <v>0</v>
      </c>
      <c r="I25" s="29">
        <f t="shared" si="6"/>
        <v>0</v>
      </c>
      <c r="J25" s="30"/>
      <c r="K25" s="31">
        <v>0.01</v>
      </c>
      <c r="L25" s="32">
        <f t="shared" si="0"/>
        <v>70000</v>
      </c>
      <c r="M25" s="33">
        <v>0</v>
      </c>
      <c r="N25" s="33" t="e">
        <f t="shared" si="25"/>
        <v>#N/A</v>
      </c>
      <c r="O25" s="33" t="e">
        <f t="shared" si="2"/>
        <v>#N/A</v>
      </c>
      <c r="P25" s="8" t="s">
        <v>115</v>
      </c>
      <c r="Q25" s="9">
        <f t="shared" si="9"/>
        <v>70000</v>
      </c>
      <c r="R25" s="9">
        <f t="shared" si="10"/>
        <v>70000</v>
      </c>
      <c r="S25" s="9">
        <f t="shared" si="11"/>
        <v>70000</v>
      </c>
      <c r="T25" s="9">
        <f t="shared" si="12"/>
        <v>70000</v>
      </c>
      <c r="U25" s="9">
        <f t="shared" si="13"/>
        <v>58333.333333333336</v>
      </c>
      <c r="V25" s="9">
        <f t="shared" si="14"/>
        <v>50000</v>
      </c>
      <c r="W25" s="9">
        <f t="shared" si="15"/>
        <v>43750</v>
      </c>
      <c r="X25" s="9">
        <f t="shared" si="16"/>
        <v>38888.888888888891</v>
      </c>
      <c r="Y25" s="33">
        <f t="shared" si="3"/>
        <v>0</v>
      </c>
      <c r="Z25" s="33" t="str">
        <f t="shared" si="7"/>
        <v>T20</v>
      </c>
      <c r="AA25" s="35">
        <f t="shared" si="17"/>
        <v>0</v>
      </c>
      <c r="AB25" s="35">
        <f t="shared" si="18"/>
        <v>0</v>
      </c>
      <c r="AC25" s="35">
        <f t="shared" si="19"/>
        <v>0</v>
      </c>
      <c r="AD25" s="35">
        <f t="shared" si="20"/>
        <v>0</v>
      </c>
      <c r="AE25" s="35">
        <f t="shared" si="21"/>
        <v>0</v>
      </c>
      <c r="AF25" s="35">
        <f t="shared" si="22"/>
        <v>0</v>
      </c>
      <c r="AG25" s="35">
        <f t="shared" si="23"/>
        <v>0</v>
      </c>
      <c r="AH25" s="35">
        <f t="shared" si="24"/>
        <v>0</v>
      </c>
    </row>
    <row r="26" spans="1:34" s="8" customFormat="1" ht="18" customHeight="1">
      <c r="A26" s="24"/>
      <c r="B26" s="25"/>
      <c r="C26" s="25"/>
      <c r="D26" s="25"/>
      <c r="E26" s="25" t="s">
        <v>201</v>
      </c>
      <c r="F26" s="171"/>
      <c r="G26" s="28">
        <f t="shared" si="5"/>
        <v>0</v>
      </c>
      <c r="H26" s="28">
        <f t="shared" si="8"/>
        <v>0</v>
      </c>
      <c r="I26" s="29">
        <f t="shared" si="6"/>
        <v>0</v>
      </c>
      <c r="J26" s="30"/>
      <c r="K26" s="31">
        <v>0.01</v>
      </c>
      <c r="L26" s="32">
        <f t="shared" si="0"/>
        <v>70000</v>
      </c>
      <c r="M26" s="33">
        <v>0</v>
      </c>
      <c r="N26" s="33" t="e">
        <f t="shared" si="25"/>
        <v>#N/A</v>
      </c>
      <c r="O26" s="33" t="e">
        <f>IF(E26=0,0,IF(E26=E25,VLOOKUP(E26,P:X,VLOOKUP(E26,P:Y,10,0),0),IF(P26=E26,VLOOKUP(E26,P:X,VLOOKUP(E26,P:Y,10,0),0),L26)))</f>
        <v>#N/A</v>
      </c>
      <c r="P26" s="8" t="s">
        <v>116</v>
      </c>
      <c r="Q26" s="9">
        <f t="shared" si="9"/>
        <v>70000</v>
      </c>
      <c r="R26" s="9">
        <f t="shared" si="10"/>
        <v>70000</v>
      </c>
      <c r="S26" s="9">
        <f t="shared" si="11"/>
        <v>70000</v>
      </c>
      <c r="T26" s="9">
        <f t="shared" si="12"/>
        <v>56000</v>
      </c>
      <c r="U26" s="9">
        <f t="shared" si="13"/>
        <v>46666.666666666664</v>
      </c>
      <c r="V26" s="9">
        <f t="shared" si="14"/>
        <v>40000</v>
      </c>
      <c r="W26" s="9">
        <f t="shared" si="15"/>
        <v>35000</v>
      </c>
      <c r="X26" s="9">
        <f t="shared" si="16"/>
        <v>31111.111111111109</v>
      </c>
      <c r="Y26" s="33">
        <f t="shared" si="3"/>
        <v>0</v>
      </c>
      <c r="Z26" s="33" t="str">
        <f t="shared" si="7"/>
        <v>T21</v>
      </c>
      <c r="AA26" s="35">
        <f t="shared" si="17"/>
        <v>0</v>
      </c>
      <c r="AB26" s="35">
        <f t="shared" si="18"/>
        <v>0</v>
      </c>
      <c r="AC26" s="35">
        <f t="shared" si="19"/>
        <v>0</v>
      </c>
      <c r="AD26" s="35">
        <f t="shared" si="20"/>
        <v>0</v>
      </c>
      <c r="AE26" s="35">
        <f t="shared" si="21"/>
        <v>0</v>
      </c>
      <c r="AF26" s="35">
        <f t="shared" si="22"/>
        <v>0</v>
      </c>
      <c r="AG26" s="35">
        <f t="shared" si="23"/>
        <v>0</v>
      </c>
      <c r="AH26" s="35">
        <f t="shared" si="24"/>
        <v>0</v>
      </c>
    </row>
    <row r="27" spans="1:34" s="8" customFormat="1" ht="18" customHeight="1">
      <c r="A27" s="24"/>
      <c r="B27" s="25"/>
      <c r="C27" s="25"/>
      <c r="D27" s="25"/>
      <c r="E27" s="25" t="s">
        <v>201</v>
      </c>
      <c r="F27" s="171"/>
      <c r="G27" s="28">
        <f t="shared" si="5"/>
        <v>0</v>
      </c>
      <c r="H27" s="28">
        <f t="shared" si="8"/>
        <v>0</v>
      </c>
      <c r="I27" s="29">
        <f t="shared" si="6"/>
        <v>0</v>
      </c>
      <c r="J27" s="30"/>
      <c r="K27" s="31">
        <v>0.01</v>
      </c>
      <c r="L27" s="32">
        <f t="shared" si="0"/>
        <v>70000</v>
      </c>
      <c r="M27" s="33">
        <v>0</v>
      </c>
      <c r="N27" s="33" t="e">
        <f t="shared" si="25"/>
        <v>#N/A</v>
      </c>
      <c r="O27" s="33" t="e">
        <f t="shared" ref="O27:O29" si="26">IF(E27=0,0,IF(E27=E26,VLOOKUP(E27,P:X,VLOOKUP(E27,P:Y,10,0),0),IF(P27=E27,VLOOKUP(E27,P:X,VLOOKUP(E27,P:Y,10,0),0),L27)))</f>
        <v>#N/A</v>
      </c>
      <c r="P27" s="8" t="s">
        <v>117</v>
      </c>
      <c r="Q27" s="9">
        <f t="shared" si="9"/>
        <v>70000</v>
      </c>
      <c r="R27" s="9">
        <f t="shared" si="10"/>
        <v>70000</v>
      </c>
      <c r="S27" s="9">
        <f t="shared" si="11"/>
        <v>52500</v>
      </c>
      <c r="T27" s="9">
        <f t="shared" si="12"/>
        <v>42000</v>
      </c>
      <c r="U27" s="9">
        <f t="shared" si="13"/>
        <v>35000</v>
      </c>
      <c r="V27" s="9">
        <f t="shared" si="14"/>
        <v>30000</v>
      </c>
      <c r="W27" s="9">
        <f t="shared" si="15"/>
        <v>26250</v>
      </c>
      <c r="X27" s="9">
        <f t="shared" si="16"/>
        <v>23333.333333333332</v>
      </c>
      <c r="Y27" s="33">
        <f t="shared" si="3"/>
        <v>0</v>
      </c>
      <c r="Z27" s="33" t="str">
        <f t="shared" si="7"/>
        <v>T22</v>
      </c>
      <c r="AA27" s="35">
        <f t="shared" si="17"/>
        <v>0</v>
      </c>
      <c r="AB27" s="35">
        <f t="shared" si="18"/>
        <v>0</v>
      </c>
      <c r="AC27" s="35">
        <f t="shared" si="19"/>
        <v>0</v>
      </c>
      <c r="AD27" s="35">
        <f t="shared" si="20"/>
        <v>0</v>
      </c>
      <c r="AE27" s="35">
        <f t="shared" si="21"/>
        <v>0</v>
      </c>
      <c r="AF27" s="35">
        <f t="shared" si="22"/>
        <v>0</v>
      </c>
      <c r="AG27" s="35">
        <f t="shared" si="23"/>
        <v>0</v>
      </c>
      <c r="AH27" s="35">
        <f t="shared" si="24"/>
        <v>0</v>
      </c>
    </row>
    <row r="28" spans="1:34" s="8" customFormat="1" ht="18" customHeight="1">
      <c r="A28" s="24"/>
      <c r="B28" s="25"/>
      <c r="C28" s="25"/>
      <c r="D28" s="25"/>
      <c r="E28" s="25" t="s">
        <v>201</v>
      </c>
      <c r="F28" s="171"/>
      <c r="G28" s="28">
        <f t="shared" si="5"/>
        <v>0</v>
      </c>
      <c r="H28" s="28">
        <f t="shared" si="8"/>
        <v>0</v>
      </c>
      <c r="I28" s="29">
        <f t="shared" si="6"/>
        <v>0</v>
      </c>
      <c r="J28" s="30"/>
      <c r="K28" s="31">
        <v>0.01</v>
      </c>
      <c r="L28" s="32">
        <f t="shared" si="0"/>
        <v>70000</v>
      </c>
      <c r="M28" s="33">
        <v>0</v>
      </c>
      <c r="N28" s="33" t="e">
        <f t="shared" si="25"/>
        <v>#N/A</v>
      </c>
      <c r="O28" s="33" t="e">
        <f t="shared" si="26"/>
        <v>#N/A</v>
      </c>
      <c r="P28" s="8" t="s">
        <v>118</v>
      </c>
      <c r="Q28" s="9">
        <f t="shared" si="9"/>
        <v>70000</v>
      </c>
      <c r="R28" s="9">
        <f t="shared" si="10"/>
        <v>46666.666666666664</v>
      </c>
      <c r="S28" s="9">
        <f t="shared" si="11"/>
        <v>35000</v>
      </c>
      <c r="T28" s="9">
        <f t="shared" si="12"/>
        <v>28000</v>
      </c>
      <c r="U28" s="9">
        <f t="shared" si="13"/>
        <v>23333.333333333332</v>
      </c>
      <c r="V28" s="9">
        <f t="shared" si="14"/>
        <v>20000</v>
      </c>
      <c r="W28" s="9">
        <f t="shared" si="15"/>
        <v>17500</v>
      </c>
      <c r="X28" s="9">
        <f t="shared" si="16"/>
        <v>15555.555555555555</v>
      </c>
      <c r="Y28" s="33">
        <f t="shared" si="3"/>
        <v>0</v>
      </c>
      <c r="Z28" s="33" t="str">
        <f t="shared" si="7"/>
        <v>T23</v>
      </c>
      <c r="AA28" s="35">
        <f t="shared" si="17"/>
        <v>0</v>
      </c>
      <c r="AB28" s="35">
        <f t="shared" si="18"/>
        <v>0</v>
      </c>
      <c r="AC28" s="35">
        <f t="shared" si="19"/>
        <v>0</v>
      </c>
      <c r="AD28" s="35">
        <f t="shared" si="20"/>
        <v>0</v>
      </c>
      <c r="AE28" s="35">
        <f t="shared" si="21"/>
        <v>0</v>
      </c>
      <c r="AF28" s="35">
        <f t="shared" si="22"/>
        <v>0</v>
      </c>
      <c r="AG28" s="35">
        <f t="shared" si="23"/>
        <v>0</v>
      </c>
      <c r="AH28" s="35">
        <f t="shared" si="24"/>
        <v>0</v>
      </c>
    </row>
    <row r="29" spans="1:34" s="8" customFormat="1" ht="18" customHeight="1">
      <c r="A29" s="24"/>
      <c r="B29" s="25"/>
      <c r="C29" s="25"/>
      <c r="D29" s="25"/>
      <c r="E29" s="25" t="s">
        <v>201</v>
      </c>
      <c r="F29" s="171"/>
      <c r="G29" s="28">
        <f t="shared" si="5"/>
        <v>0</v>
      </c>
      <c r="H29" s="28">
        <f t="shared" si="8"/>
        <v>0</v>
      </c>
      <c r="I29" s="29">
        <f t="shared" si="6"/>
        <v>0</v>
      </c>
      <c r="J29" s="30"/>
      <c r="K29" s="31">
        <v>0.01</v>
      </c>
      <c r="L29" s="32">
        <f t="shared" si="0"/>
        <v>70000</v>
      </c>
      <c r="M29" s="33">
        <v>0</v>
      </c>
      <c r="N29" s="33" t="e">
        <f t="shared" si="25"/>
        <v>#N/A</v>
      </c>
      <c r="O29" s="33" t="e">
        <f t="shared" si="26"/>
        <v>#N/A</v>
      </c>
      <c r="P29" s="8" t="s">
        <v>119</v>
      </c>
      <c r="Q29" s="9">
        <f t="shared" si="9"/>
        <v>35000</v>
      </c>
      <c r="R29" s="9">
        <f t="shared" si="10"/>
        <v>23333.333333333332</v>
      </c>
      <c r="S29" s="9">
        <f t="shared" si="11"/>
        <v>17500</v>
      </c>
      <c r="T29" s="9">
        <f t="shared" si="12"/>
        <v>14000</v>
      </c>
      <c r="U29" s="9">
        <f t="shared" si="13"/>
        <v>11666.666666666666</v>
      </c>
      <c r="V29" s="9">
        <f t="shared" si="14"/>
        <v>10000</v>
      </c>
      <c r="W29" s="9">
        <f t="shared" si="15"/>
        <v>8750</v>
      </c>
      <c r="X29" s="9">
        <f t="shared" si="16"/>
        <v>7777.7777777777774</v>
      </c>
      <c r="Y29" s="33">
        <f t="shared" si="3"/>
        <v>0</v>
      </c>
      <c r="Z29" s="33" t="str">
        <f t="shared" si="7"/>
        <v>T24</v>
      </c>
      <c r="AA29" s="35">
        <f t="shared" si="17"/>
        <v>0</v>
      </c>
      <c r="AB29" s="35">
        <f t="shared" si="18"/>
        <v>0</v>
      </c>
      <c r="AC29" s="35">
        <f t="shared" si="19"/>
        <v>0</v>
      </c>
      <c r="AD29" s="35">
        <f t="shared" si="20"/>
        <v>0</v>
      </c>
      <c r="AE29" s="35">
        <f t="shared" si="21"/>
        <v>0</v>
      </c>
      <c r="AF29" s="35">
        <f t="shared" si="22"/>
        <v>0</v>
      </c>
      <c r="AG29" s="35">
        <f t="shared" si="23"/>
        <v>0</v>
      </c>
      <c r="AH29" s="35">
        <f t="shared" si="24"/>
        <v>0</v>
      </c>
    </row>
    <row r="30" spans="1:34" ht="18" customHeight="1">
      <c r="A30" s="36"/>
      <c r="B30" s="37"/>
      <c r="C30" s="38"/>
      <c r="D30" s="39"/>
      <c r="E30" s="40"/>
      <c r="F30" s="39"/>
      <c r="G30" s="42"/>
      <c r="H30" s="42"/>
      <c r="I30" s="40"/>
      <c r="J30" s="43"/>
      <c r="K30" s="43"/>
      <c r="L30" s="43"/>
      <c r="M30" s="43"/>
      <c r="N30" s="43"/>
      <c r="O30" s="43"/>
      <c r="P30" s="8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4" ht="15">
      <c r="A31" s="36"/>
      <c r="B31" s="45"/>
      <c r="C31" s="46"/>
      <c r="D31" s="46"/>
      <c r="E31" s="46"/>
      <c r="F31" s="173"/>
      <c r="G31" s="48"/>
      <c r="H31" s="48"/>
      <c r="I31" s="36"/>
      <c r="J31" s="36"/>
      <c r="K31" s="36"/>
      <c r="L31" s="36"/>
      <c r="M31" s="36"/>
      <c r="N31" s="36"/>
      <c r="O31" s="36"/>
      <c r="P31" s="36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34" ht="15">
      <c r="A32" s="36"/>
      <c r="B32" s="45"/>
      <c r="C32" s="46"/>
      <c r="D32" s="46"/>
      <c r="E32" s="46"/>
      <c r="F32" s="173"/>
      <c r="G32" s="48"/>
      <c r="H32" s="48"/>
      <c r="I32" s="36"/>
      <c r="J32" s="36"/>
      <c r="K32" s="36"/>
      <c r="L32" s="36"/>
      <c r="M32" s="36"/>
      <c r="N32" s="36"/>
      <c r="O32" s="36"/>
      <c r="P32" s="36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">
      <c r="A33" s="36"/>
      <c r="B33" s="45"/>
      <c r="C33" s="46"/>
      <c r="D33" s="46"/>
      <c r="E33" s="46"/>
      <c r="F33" s="173"/>
      <c r="G33" s="48"/>
      <c r="H33" s="48"/>
      <c r="I33" s="36"/>
      <c r="J33" s="36"/>
      <c r="K33" s="36"/>
      <c r="L33" s="36"/>
      <c r="M33" s="36"/>
      <c r="N33" s="36"/>
      <c r="O33" s="36"/>
      <c r="P33" s="36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">
      <c r="A34" s="36"/>
      <c r="B34" s="45"/>
      <c r="C34" s="37"/>
      <c r="D34" s="39"/>
      <c r="E34" s="40"/>
      <c r="F34" s="39"/>
      <c r="G34" s="42"/>
      <c r="H34" s="42"/>
      <c r="I34" s="40"/>
      <c r="J34" s="43"/>
      <c r="K34" s="43"/>
      <c r="L34" s="43"/>
      <c r="M34" s="43"/>
      <c r="N34" s="43"/>
      <c r="O34" s="43"/>
      <c r="P34" s="8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>
      <c r="B35" s="45"/>
      <c r="P35" s="8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>
      <c r="A36" s="50"/>
      <c r="B36" s="50"/>
      <c r="I36" s="44"/>
      <c r="P36" s="8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>
      <c r="A37" s="50"/>
      <c r="B37" s="50"/>
      <c r="I37" s="44"/>
      <c r="P37" s="8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>
      <c r="A38" s="50"/>
      <c r="B38" s="50"/>
      <c r="I38" s="44"/>
      <c r="P38" s="8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>
      <c r="A39" s="50"/>
      <c r="B39" s="50"/>
      <c r="I39" s="44"/>
      <c r="P39" s="8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>
      <c r="A40" s="50"/>
      <c r="B40" s="50"/>
      <c r="I40" s="44"/>
      <c r="P40" s="8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>
      <c r="A41" s="50"/>
      <c r="B41" s="50"/>
      <c r="I41" s="44"/>
      <c r="P41" s="8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>
      <c r="A42" s="50"/>
      <c r="B42" s="50"/>
      <c r="I42" s="44"/>
      <c r="P42" s="8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>
      <c r="A43" s="50"/>
      <c r="B43" s="50"/>
      <c r="I43" s="44"/>
      <c r="P43" s="8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>
      <c r="A44" s="50"/>
      <c r="B44" s="50"/>
      <c r="I44" s="44"/>
      <c r="P44" s="8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>
      <c r="A45" s="50"/>
      <c r="B45" s="50"/>
      <c r="I45" s="44"/>
      <c r="P45" s="8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>
      <c r="A46" s="50"/>
      <c r="B46" s="50"/>
      <c r="I46" s="44"/>
      <c r="P46" s="8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>
      <c r="A47" s="50"/>
      <c r="B47" s="50"/>
      <c r="I47" s="44"/>
      <c r="P47" s="8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>
      <c r="A48" s="50"/>
      <c r="B48" s="50"/>
      <c r="I48" s="44"/>
      <c r="P48" s="8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>
      <c r="A49" s="50"/>
      <c r="B49" s="50"/>
      <c r="I49" s="44"/>
      <c r="P49" s="8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>
      <c r="A50" s="50"/>
      <c r="B50" s="50"/>
      <c r="I50" s="44"/>
      <c r="P50" s="8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>
      <c r="A51" s="50"/>
      <c r="B51" s="50"/>
      <c r="I51" s="44"/>
      <c r="P51" s="8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>
      <c r="A52" s="50"/>
      <c r="B52" s="50"/>
      <c r="I52" s="44"/>
      <c r="P52" s="8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>
      <c r="A53" s="50"/>
      <c r="B53" s="50"/>
      <c r="I53" s="44"/>
      <c r="P53" s="8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>
      <c r="A54" s="50"/>
      <c r="B54" s="50"/>
      <c r="I54" s="44"/>
      <c r="P54" s="8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>
      <c r="A55" s="50"/>
      <c r="B55" s="50"/>
      <c r="I55" s="44"/>
      <c r="P55" s="8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>
      <c r="A56" s="50"/>
      <c r="B56" s="50"/>
      <c r="I56" s="44"/>
      <c r="P56" s="8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>
      <c r="A57" s="50"/>
      <c r="B57" s="50"/>
      <c r="I57" s="44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>
      <c r="A58" s="50"/>
      <c r="B58" s="50"/>
      <c r="I58" s="44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>
      <c r="A59" s="50"/>
      <c r="B59" s="50"/>
      <c r="I59" s="44"/>
      <c r="P59" s="8"/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>
      <c r="A60" s="50"/>
      <c r="B60" s="50"/>
      <c r="I60" s="44"/>
      <c r="P60" s="8"/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>
      <c r="A61" s="50"/>
      <c r="B61" s="50"/>
      <c r="I61" s="44"/>
      <c r="P61" s="8"/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>
      <c r="A62" s="50"/>
      <c r="B62" s="50"/>
      <c r="I62" s="44"/>
      <c r="P62" s="8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>
      <c r="A63" s="50"/>
      <c r="B63" s="50"/>
      <c r="I63" s="44"/>
      <c r="P63" s="8"/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>
      <c r="A64" s="50"/>
      <c r="B64" s="50"/>
      <c r="I64" s="44"/>
      <c r="P64" s="8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>
      <c r="A65" s="50"/>
      <c r="B65" s="50"/>
      <c r="I65" s="44"/>
      <c r="P65" s="8"/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>
      <c r="A66" s="50"/>
      <c r="B66" s="50"/>
      <c r="I66" s="44"/>
      <c r="P66" s="8"/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>
      <c r="A67" s="50"/>
      <c r="B67" s="50"/>
      <c r="I67" s="44"/>
      <c r="P67" s="8"/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>
      <c r="A68" s="50"/>
      <c r="B68" s="50"/>
      <c r="I68" s="44"/>
      <c r="P68" s="8"/>
      <c r="Q68" s="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>
      <c r="A69" s="50"/>
      <c r="B69" s="50"/>
      <c r="I69" s="44"/>
      <c r="P69" s="8"/>
      <c r="Q69" s="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>
      <c r="A70" s="50"/>
      <c r="B70" s="50"/>
      <c r="I70" s="44"/>
      <c r="P70" s="8"/>
      <c r="Q70" s="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>
      <c r="A71" s="50"/>
      <c r="B71" s="50"/>
      <c r="I71" s="44"/>
      <c r="P71" s="8"/>
      <c r="Q71" s="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>
      <c r="A72" s="50"/>
      <c r="B72" s="50"/>
      <c r="I72" s="44"/>
      <c r="P72" s="8"/>
      <c r="Q72" s="9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>
      <c r="A73" s="50"/>
      <c r="B73" s="50"/>
      <c r="I73" s="44"/>
      <c r="P73" s="8"/>
      <c r="Q73" s="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>
      <c r="A74" s="50"/>
      <c r="B74" s="50"/>
      <c r="I74" s="44"/>
      <c r="P74" s="8"/>
      <c r="Q74" s="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>
      <c r="A75" s="50"/>
      <c r="B75" s="50"/>
      <c r="I75" s="44"/>
      <c r="P75" s="8"/>
      <c r="Q75" s="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>
      <c r="A76" s="50"/>
      <c r="B76" s="50"/>
      <c r="I76" s="44"/>
      <c r="P76" s="8"/>
      <c r="Q76" s="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>
      <c r="A77" s="50"/>
      <c r="B77" s="50"/>
      <c r="I77" s="44"/>
      <c r="P77" s="8"/>
      <c r="Q77" s="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>
      <c r="A78" s="50"/>
      <c r="B78" s="50"/>
      <c r="I78" s="44"/>
      <c r="P78" s="8"/>
      <c r="Q78" s="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>
      <c r="A79" s="50"/>
      <c r="B79" s="50"/>
      <c r="I79" s="44"/>
      <c r="P79" s="8"/>
      <c r="Q79" s="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>
      <c r="A80" s="50"/>
      <c r="B80" s="50"/>
      <c r="I80" s="44"/>
      <c r="P80" s="8"/>
      <c r="Q80" s="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>
      <c r="A81" s="50"/>
      <c r="B81" s="50"/>
      <c r="I81" s="44"/>
      <c r="P81" s="8"/>
      <c r="Q81" s="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>
      <c r="A82" s="50"/>
      <c r="B82" s="50"/>
      <c r="I82" s="44"/>
      <c r="P82" s="8"/>
      <c r="Q82" s="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>
      <c r="A83" s="50"/>
      <c r="B83" s="50"/>
      <c r="I83" s="44"/>
      <c r="P83" s="8"/>
      <c r="Q83" s="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>
      <c r="A84" s="50"/>
      <c r="B84" s="50"/>
      <c r="I84" s="44"/>
      <c r="P84" s="8"/>
      <c r="Q84" s="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>
      <c r="A85" s="50"/>
      <c r="B85" s="50"/>
      <c r="I85" s="44"/>
      <c r="P85" s="8"/>
      <c r="Q85" s="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>
      <c r="A86" s="50"/>
      <c r="B86" s="50"/>
      <c r="I86" s="44"/>
      <c r="P86" s="8"/>
      <c r="Q86" s="9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>
      <c r="A87" s="50"/>
      <c r="B87" s="50"/>
      <c r="I87" s="44"/>
      <c r="P87" s="8"/>
      <c r="Q87" s="9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>
      <c r="A88" s="50"/>
      <c r="B88" s="50"/>
      <c r="I88" s="44"/>
      <c r="P88" s="8"/>
      <c r="Q88" s="9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>
      <c r="A89" s="50"/>
      <c r="B89" s="50"/>
      <c r="I89" s="44"/>
      <c r="P89" s="8"/>
      <c r="Q89" s="9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>
      <c r="A90" s="50"/>
      <c r="B90" s="50"/>
      <c r="I90" s="44"/>
      <c r="P90" s="8"/>
      <c r="Q90" s="9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>
      <c r="A91" s="50"/>
      <c r="B91" s="50"/>
      <c r="I91" s="44"/>
      <c r="P91" s="8"/>
      <c r="Q91" s="9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>
      <c r="A92" s="50"/>
      <c r="B92" s="50"/>
      <c r="I92" s="44"/>
      <c r="P92" s="8"/>
      <c r="Q92" s="9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>
      <c r="A93" s="50"/>
      <c r="B93" s="50"/>
      <c r="I93" s="44"/>
      <c r="P93" s="8"/>
      <c r="Q93" s="9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>
      <c r="A94" s="50"/>
      <c r="B94" s="50"/>
      <c r="I94" s="44"/>
      <c r="P94" s="53"/>
      <c r="Q94" s="44"/>
    </row>
    <row r="95" spans="1:28">
      <c r="A95" s="50"/>
      <c r="B95" s="50"/>
      <c r="I95" s="44"/>
      <c r="P95" s="53"/>
      <c r="Q95" s="44"/>
    </row>
    <row r="96" spans="1:28">
      <c r="A96" s="50"/>
      <c r="B96" s="50"/>
      <c r="I96" s="44"/>
      <c r="P96" s="53"/>
      <c r="Q96" s="44"/>
    </row>
    <row r="97" spans="1:17">
      <c r="A97" s="50"/>
      <c r="B97" s="50"/>
      <c r="I97" s="44"/>
      <c r="P97" s="53"/>
      <c r="Q97" s="44"/>
    </row>
    <row r="98" spans="1:17">
      <c r="A98" s="50"/>
      <c r="B98" s="50"/>
      <c r="I98" s="44"/>
      <c r="P98" s="53"/>
      <c r="Q98" s="44"/>
    </row>
    <row r="99" spans="1:17">
      <c r="A99" s="50"/>
      <c r="B99" s="50"/>
      <c r="I99" s="44"/>
      <c r="P99" s="53"/>
      <c r="Q99" s="44"/>
    </row>
    <row r="100" spans="1:17">
      <c r="A100" s="50"/>
      <c r="B100" s="50"/>
      <c r="I100" s="44"/>
      <c r="P100" s="53"/>
      <c r="Q100" s="44"/>
    </row>
    <row r="101" spans="1:17">
      <c r="A101" s="50"/>
      <c r="B101" s="50"/>
      <c r="I101" s="44"/>
      <c r="P101" s="53"/>
      <c r="Q101" s="44"/>
    </row>
    <row r="102" spans="1:17">
      <c r="A102" s="50"/>
      <c r="B102" s="50"/>
      <c r="I102" s="44"/>
      <c r="P102" s="53"/>
      <c r="Q102" s="44"/>
    </row>
    <row r="103" spans="1:17">
      <c r="A103" s="50"/>
      <c r="B103" s="50"/>
      <c r="I103" s="44"/>
      <c r="P103" s="53"/>
      <c r="Q103" s="44"/>
    </row>
    <row r="104" spans="1:17">
      <c r="A104" s="50"/>
      <c r="B104" s="50"/>
      <c r="I104" s="44"/>
      <c r="P104" s="53"/>
      <c r="Q104" s="44"/>
    </row>
  </sheetData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H104"/>
  <sheetViews>
    <sheetView showZeros="0" topLeftCell="A3" workbookViewId="0">
      <selection activeCell="D14" sqref="D14"/>
    </sheetView>
  </sheetViews>
  <sheetFormatPr defaultColWidth="9.15234375" defaultRowHeight="17.600000000000001"/>
  <cols>
    <col min="1" max="1" width="29.23046875" style="49" customWidth="1"/>
    <col min="2" max="2" width="8.4609375" style="54" customWidth="1"/>
    <col min="3" max="3" width="6.84375" style="50" customWidth="1"/>
    <col min="4" max="4" width="16.69140625" style="50" customWidth="1"/>
    <col min="5" max="5" width="8.23046875" style="50" customWidth="1"/>
    <col min="6" max="6" width="9.53515625" style="54" customWidth="1"/>
    <col min="7" max="7" width="10.15234375" style="52" customWidth="1"/>
    <col min="8" max="8" width="11.84375" style="52" customWidth="1"/>
    <col min="9" max="9" width="14.4609375" style="50" customWidth="1"/>
    <col min="10" max="10" width="6.4609375" style="44" customWidth="1"/>
    <col min="11" max="11" width="5.69140625" style="44" customWidth="1"/>
    <col min="12" max="12" width="10.4609375" style="44" customWidth="1"/>
    <col min="13" max="15" width="10.4609375" style="44" hidden="1" customWidth="1"/>
    <col min="16" max="16" width="7.4609375" style="44" hidden="1" customWidth="1"/>
    <col min="17" max="17" width="9.23046875" style="53" hidden="1" customWidth="1"/>
    <col min="18" max="34" width="9.15234375" style="44" hidden="1" customWidth="1"/>
    <col min="35" max="35" width="0" style="44" hidden="1" customWidth="1"/>
    <col min="36" max="16384" width="9.15234375" style="44"/>
  </cols>
  <sheetData>
    <row r="1" spans="1:34" s="6" customFormat="1" ht="33.65" customHeight="1">
      <c r="A1" s="262" t="s">
        <v>82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4"/>
      <c r="N1" s="4"/>
      <c r="O1" s="4"/>
      <c r="P1" s="5"/>
      <c r="Q1" s="5"/>
      <c r="R1" s="5"/>
      <c r="S1" s="5"/>
      <c r="T1" s="5"/>
      <c r="U1" s="5"/>
    </row>
    <row r="2" spans="1:34" s="8" customFormat="1" ht="36" customHeight="1" thickBot="1">
      <c r="A2" s="263" t="s">
        <v>181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7"/>
      <c r="N2" s="7"/>
      <c r="O2" s="7"/>
      <c r="Q2" s="9"/>
    </row>
    <row r="3" spans="1:34" s="8" customFormat="1" ht="18.649999999999999" customHeight="1">
      <c r="A3" s="264" t="s">
        <v>282</v>
      </c>
      <c r="B3" s="264"/>
      <c r="C3" s="264"/>
      <c r="D3" s="264"/>
      <c r="E3" s="264"/>
      <c r="F3" s="264"/>
      <c r="G3" s="264"/>
      <c r="H3" s="264"/>
      <c r="I3" s="264"/>
      <c r="J3" s="10"/>
      <c r="K3" s="265" t="s">
        <v>85</v>
      </c>
      <c r="L3" s="266"/>
      <c r="M3" s="11"/>
      <c r="N3" s="11"/>
      <c r="O3" s="11"/>
      <c r="Q3" s="9"/>
    </row>
    <row r="4" spans="1:34" s="8" customFormat="1" ht="21.65" customHeight="1" thickBot="1">
      <c r="A4" s="264"/>
      <c r="B4" s="264"/>
      <c r="C4" s="264"/>
      <c r="D4" s="264"/>
      <c r="E4" s="264"/>
      <c r="F4" s="264"/>
      <c r="G4" s="264"/>
      <c r="H4" s="264"/>
      <c r="I4" s="264"/>
      <c r="J4" s="12"/>
      <c r="K4" s="267">
        <v>6000000</v>
      </c>
      <c r="L4" s="268"/>
      <c r="M4" s="13"/>
      <c r="N4" s="13"/>
      <c r="O4" s="13"/>
      <c r="Q4" s="9"/>
    </row>
    <row r="5" spans="1:34" s="8" customFormat="1" ht="27" customHeight="1">
      <c r="A5" s="161" t="s">
        <v>86</v>
      </c>
      <c r="B5" s="15" t="s">
        <v>49</v>
      </c>
      <c r="C5" s="16" t="s">
        <v>87</v>
      </c>
      <c r="D5" s="17" t="s">
        <v>88</v>
      </c>
      <c r="E5" s="18" t="s">
        <v>89</v>
      </c>
      <c r="F5" s="172" t="s">
        <v>90</v>
      </c>
      <c r="G5" s="20" t="s">
        <v>91</v>
      </c>
      <c r="H5" s="20" t="s">
        <v>92</v>
      </c>
      <c r="I5" s="21" t="s">
        <v>93</v>
      </c>
      <c r="J5" s="22"/>
      <c r="K5" s="260" t="s">
        <v>94</v>
      </c>
      <c r="L5" s="261"/>
      <c r="M5" s="23"/>
      <c r="N5" s="23"/>
      <c r="O5" s="23"/>
      <c r="Q5" s="9">
        <v>2</v>
      </c>
      <c r="R5" s="8">
        <v>3</v>
      </c>
      <c r="S5" s="8">
        <v>4</v>
      </c>
      <c r="T5" s="8">
        <v>5</v>
      </c>
      <c r="U5" s="8">
        <v>6</v>
      </c>
      <c r="V5" s="8">
        <v>7</v>
      </c>
      <c r="W5" s="8">
        <v>8</v>
      </c>
      <c r="X5" s="8">
        <v>9</v>
      </c>
      <c r="Y5" s="8" t="s">
        <v>95</v>
      </c>
      <c r="AA5" s="9">
        <v>2</v>
      </c>
      <c r="AB5" s="8">
        <v>3</v>
      </c>
      <c r="AC5" s="8">
        <v>4</v>
      </c>
      <c r="AD5" s="8">
        <v>5</v>
      </c>
      <c r="AE5" s="8">
        <v>6</v>
      </c>
      <c r="AF5" s="8">
        <v>7</v>
      </c>
      <c r="AG5" s="8">
        <v>8</v>
      </c>
      <c r="AH5" s="8">
        <v>9</v>
      </c>
    </row>
    <row r="6" spans="1:34" s="34" customFormat="1" ht="18" customHeight="1">
      <c r="A6" s="24" t="s">
        <v>22</v>
      </c>
      <c r="B6" s="25">
        <v>36</v>
      </c>
      <c r="C6" s="25" t="s">
        <v>201</v>
      </c>
      <c r="D6" s="26">
        <v>0</v>
      </c>
      <c r="E6" s="25">
        <v>1</v>
      </c>
      <c r="F6" s="171">
        <f>N6</f>
        <v>12</v>
      </c>
      <c r="G6" s="28">
        <f>IF(D6&gt;0,L$12,0)</f>
        <v>0</v>
      </c>
      <c r="H6" s="28">
        <f>IF(E6="",0,IFERROR(O6,0))</f>
        <v>1200000</v>
      </c>
      <c r="I6" s="29">
        <f>G6+H6</f>
        <v>1200000</v>
      </c>
      <c r="J6" s="30"/>
      <c r="K6" s="31">
        <v>0.2</v>
      </c>
      <c r="L6" s="32">
        <f t="shared" ref="L6:L29" si="0">$K$4*K6</f>
        <v>1200000</v>
      </c>
      <c r="M6" s="33">
        <v>12</v>
      </c>
      <c r="N6" s="33">
        <f t="shared" ref="N6:N7" si="1">IF(E6=0,0,IF(E6=E5,VLOOKUP(E6,Z:AH,VLOOKUP(E6,P:Y,10,0),0),IF(P6=E6,VLOOKUP(E6,Z:AH,VLOOKUP(E6,P:Y,10,0),0),M6)))</f>
        <v>12</v>
      </c>
      <c r="O6" s="33">
        <f t="shared" ref="O6:O25" si="2">IF(E6=0,0,IF(E6=E5,VLOOKUP(E6,P:X,VLOOKUP(E6,P:Y,10,0),0),IF(P6=E6,VLOOKUP(E6,P:X,VLOOKUP(E6,P:Y,10,0),0),L6)))</f>
        <v>1200000</v>
      </c>
      <c r="P6" s="8" t="s">
        <v>96</v>
      </c>
      <c r="Q6" s="9"/>
      <c r="R6" s="8"/>
      <c r="S6" s="8"/>
      <c r="T6" s="8"/>
      <c r="U6" s="8"/>
      <c r="V6" s="8"/>
      <c r="W6" s="8"/>
      <c r="X6" s="8"/>
      <c r="Y6" s="33">
        <f t="shared" ref="Y6:Y29" si="3">COUNTIF(E6:E29,P6)</f>
        <v>0</v>
      </c>
      <c r="Z6" s="33" t="str">
        <f>+P6</f>
        <v>T1</v>
      </c>
      <c r="AA6" s="9"/>
      <c r="AB6" s="8"/>
      <c r="AC6" s="8"/>
      <c r="AD6" s="8"/>
      <c r="AE6" s="8"/>
      <c r="AF6" s="8"/>
      <c r="AG6" s="8"/>
      <c r="AH6" s="8"/>
    </row>
    <row r="7" spans="1:34" s="34" customFormat="1" ht="18" customHeight="1">
      <c r="A7" s="24" t="s">
        <v>10</v>
      </c>
      <c r="B7" s="25">
        <v>33</v>
      </c>
      <c r="C7" s="25" t="s">
        <v>201</v>
      </c>
      <c r="D7" s="25">
        <v>0</v>
      </c>
      <c r="E7" s="25">
        <v>2</v>
      </c>
      <c r="F7" s="171">
        <f t="shared" ref="F7:F23" si="4">N7</f>
        <v>10</v>
      </c>
      <c r="G7" s="28">
        <f t="shared" ref="G7:G29" si="5">IF(D7&gt;0,L$12,0)</f>
        <v>0</v>
      </c>
      <c r="H7" s="28">
        <f>IF(E7="",0,IFERROR(O7,0))</f>
        <v>960000</v>
      </c>
      <c r="I7" s="29">
        <f t="shared" ref="I7:I29" si="6">G7+H7</f>
        <v>960000</v>
      </c>
      <c r="J7" s="30"/>
      <c r="K7" s="31">
        <v>0.16</v>
      </c>
      <c r="L7" s="32">
        <f t="shared" si="0"/>
        <v>960000</v>
      </c>
      <c r="M7" s="33">
        <v>10</v>
      </c>
      <c r="N7" s="33">
        <f t="shared" si="1"/>
        <v>10</v>
      </c>
      <c r="O7" s="33">
        <f t="shared" si="2"/>
        <v>960000</v>
      </c>
      <c r="P7" s="8" t="s">
        <v>97</v>
      </c>
      <c r="Q7" s="9">
        <f>SUM($L7:$L8)/Q$5</f>
        <v>870000</v>
      </c>
      <c r="R7" s="9">
        <f>SUM($L7:$L9)/R$5</f>
        <v>780000</v>
      </c>
      <c r="S7" s="9">
        <f>SUM($L7:$L10)/S$5</f>
        <v>705000</v>
      </c>
      <c r="T7" s="9">
        <f>SUM($L7:$L11)/T$5</f>
        <v>648000</v>
      </c>
      <c r="U7" s="9">
        <f>SUM($L7:$L12)/U$5</f>
        <v>600000</v>
      </c>
      <c r="V7" s="9">
        <f>SUM($L7:$L13)/V$5</f>
        <v>557142.85714285716</v>
      </c>
      <c r="W7" s="9">
        <f>SUM($L7:$L14)/W$5</f>
        <v>510000</v>
      </c>
      <c r="X7" s="9">
        <f>SUM($L7:$L15)/X$5</f>
        <v>466666.66666666669</v>
      </c>
      <c r="Y7" s="33">
        <f t="shared" si="3"/>
        <v>0</v>
      </c>
      <c r="Z7" s="33" t="str">
        <f t="shared" ref="Z7:Z29" si="7">+P7</f>
        <v>T2</v>
      </c>
      <c r="AA7" s="35">
        <f>SUM($M7:$M8)/AA$5</f>
        <v>9</v>
      </c>
      <c r="AB7" s="35">
        <f>SUM($M7:$M9)/AB$5</f>
        <v>8.3333333333333339</v>
      </c>
      <c r="AC7" s="35">
        <f>SUM($M7:$M10)/AC$5</f>
        <v>7.75</v>
      </c>
      <c r="AD7" s="35">
        <f>SUM($M7:$M11)/AD$5</f>
        <v>7.2</v>
      </c>
      <c r="AE7" s="35">
        <f>SUM($M7:$M12)/AE$5</f>
        <v>6.666666666666667</v>
      </c>
      <c r="AF7" s="35">
        <f>SUM($M7:$M13)/AF$5</f>
        <v>6.1428571428571432</v>
      </c>
      <c r="AG7" s="35">
        <f>SUM($M7:$M14)/AG$5</f>
        <v>5.625</v>
      </c>
      <c r="AH7" s="35">
        <f>SUM($M7:$M15)/AH$5</f>
        <v>5.1111111111111107</v>
      </c>
    </row>
    <row r="8" spans="1:34" s="34" customFormat="1" ht="18" customHeight="1">
      <c r="A8" s="24" t="s">
        <v>0</v>
      </c>
      <c r="B8" s="25">
        <v>32</v>
      </c>
      <c r="C8" s="25" t="s">
        <v>201</v>
      </c>
      <c r="D8" s="25">
        <v>0</v>
      </c>
      <c r="E8" s="25">
        <v>3</v>
      </c>
      <c r="F8" s="171">
        <f t="shared" si="4"/>
        <v>8</v>
      </c>
      <c r="G8" s="28">
        <f t="shared" si="5"/>
        <v>0</v>
      </c>
      <c r="H8" s="28">
        <f t="shared" ref="H8:H29" si="8">IF(E8="",0,IFERROR(O8,0))</f>
        <v>780000</v>
      </c>
      <c r="I8" s="29">
        <f t="shared" si="6"/>
        <v>780000</v>
      </c>
      <c r="J8" s="30"/>
      <c r="K8" s="31">
        <v>0.13</v>
      </c>
      <c r="L8" s="32">
        <f t="shared" si="0"/>
        <v>780000</v>
      </c>
      <c r="M8" s="33">
        <v>8</v>
      </c>
      <c r="N8" s="33">
        <f>IF(E8=0,0,IF(E8=E7,VLOOKUP(E8,Z:AH,VLOOKUP(E8,P:Y,10,0),0),IF(P8=E8,VLOOKUP(E8,Z:AH,VLOOKUP(E8,P:Y,10,0),0),M8)))</f>
        <v>8</v>
      </c>
      <c r="O8" s="33">
        <f t="shared" si="2"/>
        <v>780000</v>
      </c>
      <c r="P8" s="8" t="s">
        <v>98</v>
      </c>
      <c r="Q8" s="9">
        <f t="shared" ref="Q8:Q29" si="9">SUM($L8:$L9)/Q$5</f>
        <v>690000</v>
      </c>
      <c r="R8" s="9">
        <f t="shared" ref="R8:R29" si="10">SUM($L8:$L10)/R$5</f>
        <v>620000</v>
      </c>
      <c r="S8" s="9">
        <f t="shared" ref="S8:S29" si="11">SUM($L8:$L11)/S$5</f>
        <v>570000</v>
      </c>
      <c r="T8" s="9">
        <f t="shared" ref="T8:T29" si="12">SUM($L8:$L12)/T$5</f>
        <v>528000</v>
      </c>
      <c r="U8" s="9">
        <f t="shared" ref="U8:U29" si="13">SUM($L8:$L13)/U$5</f>
        <v>490000</v>
      </c>
      <c r="V8" s="9">
        <f t="shared" ref="V8:V29" si="14">SUM($L8:$L14)/V$5</f>
        <v>445714.28571428574</v>
      </c>
      <c r="W8" s="9">
        <f t="shared" ref="W8:W29" si="15">SUM($L8:$L15)/W$5</f>
        <v>405000</v>
      </c>
      <c r="X8" s="9">
        <f t="shared" ref="X8:X29" si="16">SUM($L8:$L16)/X$5</f>
        <v>366666.66666666669</v>
      </c>
      <c r="Y8" s="33">
        <f t="shared" si="3"/>
        <v>0</v>
      </c>
      <c r="Z8" s="33" t="str">
        <f t="shared" si="7"/>
        <v>T3</v>
      </c>
      <c r="AA8" s="35">
        <f t="shared" ref="AA8:AA29" si="17">SUM($M8:$M9)/AA$5</f>
        <v>7.5</v>
      </c>
      <c r="AB8" s="35">
        <f t="shared" ref="AB8:AB29" si="18">SUM($M8:$M10)/AB$5</f>
        <v>7</v>
      </c>
      <c r="AC8" s="35">
        <f t="shared" ref="AC8:AC29" si="19">SUM($M8:$M11)/AC$5</f>
        <v>6.5</v>
      </c>
      <c r="AD8" s="35">
        <f t="shared" ref="AD8:AD29" si="20">SUM($M8:$M12)/AD$5</f>
        <v>6</v>
      </c>
      <c r="AE8" s="35">
        <f t="shared" ref="AE8:AE29" si="21">SUM($M8:$M13)/AE$5</f>
        <v>5.5</v>
      </c>
      <c r="AF8" s="35">
        <f t="shared" ref="AF8:AF29" si="22">SUM($M8:$M14)/AF$5</f>
        <v>5</v>
      </c>
      <c r="AG8" s="35">
        <f t="shared" ref="AG8:AG29" si="23">SUM($M8:$M15)/AG$5</f>
        <v>4.5</v>
      </c>
      <c r="AH8" s="35">
        <f t="shared" ref="AH8:AH29" si="24">SUM($M8:$M16)/AH$5</f>
        <v>4</v>
      </c>
    </row>
    <row r="9" spans="1:34" s="34" customFormat="1" ht="18" customHeight="1">
      <c r="A9" s="24" t="s">
        <v>14</v>
      </c>
      <c r="B9" s="25">
        <v>29</v>
      </c>
      <c r="C9" s="25" t="s">
        <v>201</v>
      </c>
      <c r="D9" s="25">
        <v>0</v>
      </c>
      <c r="E9" s="25">
        <v>4</v>
      </c>
      <c r="F9" s="171">
        <f t="shared" si="4"/>
        <v>7</v>
      </c>
      <c r="G9" s="28">
        <f t="shared" si="5"/>
        <v>0</v>
      </c>
      <c r="H9" s="28">
        <f t="shared" si="8"/>
        <v>600000</v>
      </c>
      <c r="I9" s="29">
        <f t="shared" si="6"/>
        <v>600000</v>
      </c>
      <c r="J9" s="30"/>
      <c r="K9" s="31">
        <v>0.1</v>
      </c>
      <c r="L9" s="32">
        <f t="shared" si="0"/>
        <v>600000</v>
      </c>
      <c r="M9" s="33">
        <v>7</v>
      </c>
      <c r="N9" s="33">
        <f t="shared" ref="N9:N29" si="25">IF(E9=0,0,IF(E9=E8,VLOOKUP(E9,Z:AH,VLOOKUP(E9,P:Y,10,0),0),IF(P9=E9,VLOOKUP(E9,Z:AH,VLOOKUP(E9,P:Y,10,0),0),M9)))</f>
        <v>7</v>
      </c>
      <c r="O9" s="33">
        <f t="shared" si="2"/>
        <v>600000</v>
      </c>
      <c r="P9" s="8" t="s">
        <v>99</v>
      </c>
      <c r="Q9" s="9">
        <f t="shared" si="9"/>
        <v>540000</v>
      </c>
      <c r="R9" s="9">
        <f t="shared" si="10"/>
        <v>500000</v>
      </c>
      <c r="S9" s="9">
        <f t="shared" si="11"/>
        <v>465000</v>
      </c>
      <c r="T9" s="9">
        <f t="shared" si="12"/>
        <v>432000</v>
      </c>
      <c r="U9" s="9">
        <f t="shared" si="13"/>
        <v>390000</v>
      </c>
      <c r="V9" s="9">
        <f t="shared" si="14"/>
        <v>351428.57142857142</v>
      </c>
      <c r="W9" s="9">
        <f t="shared" si="15"/>
        <v>315000</v>
      </c>
      <c r="X9" s="9">
        <f t="shared" si="16"/>
        <v>286666.66666666669</v>
      </c>
      <c r="Y9" s="33">
        <f t="shared" si="3"/>
        <v>0</v>
      </c>
      <c r="Z9" s="33" t="str">
        <f t="shared" si="7"/>
        <v>T4</v>
      </c>
      <c r="AA9" s="35">
        <f t="shared" si="17"/>
        <v>6.5</v>
      </c>
      <c r="AB9" s="35">
        <f t="shared" si="18"/>
        <v>6</v>
      </c>
      <c r="AC9" s="35">
        <f t="shared" si="19"/>
        <v>5.5</v>
      </c>
      <c r="AD9" s="35">
        <f t="shared" si="20"/>
        <v>5</v>
      </c>
      <c r="AE9" s="35">
        <f t="shared" si="21"/>
        <v>4.5</v>
      </c>
      <c r="AF9" s="35">
        <f t="shared" si="22"/>
        <v>4</v>
      </c>
      <c r="AG9" s="35">
        <f t="shared" si="23"/>
        <v>3.5</v>
      </c>
      <c r="AH9" s="35">
        <f t="shared" si="24"/>
        <v>3.1111111111111112</v>
      </c>
    </row>
    <row r="10" spans="1:34" s="34" customFormat="1" ht="18" customHeight="1">
      <c r="A10" s="24" t="s">
        <v>36</v>
      </c>
      <c r="B10" s="25">
        <v>29</v>
      </c>
      <c r="C10" s="25" t="s">
        <v>201</v>
      </c>
      <c r="D10" s="175">
        <v>0</v>
      </c>
      <c r="E10" s="25">
        <v>5</v>
      </c>
      <c r="F10" s="171">
        <f t="shared" si="4"/>
        <v>6</v>
      </c>
      <c r="G10" s="28">
        <f t="shared" si="5"/>
        <v>0</v>
      </c>
      <c r="H10" s="28">
        <f t="shared" si="8"/>
        <v>480000</v>
      </c>
      <c r="I10" s="29">
        <f t="shared" si="6"/>
        <v>480000</v>
      </c>
      <c r="J10" s="30"/>
      <c r="K10" s="31">
        <v>0.08</v>
      </c>
      <c r="L10" s="32">
        <f t="shared" si="0"/>
        <v>480000</v>
      </c>
      <c r="M10" s="33">
        <v>6</v>
      </c>
      <c r="N10" s="33">
        <f t="shared" si="25"/>
        <v>6</v>
      </c>
      <c r="O10" s="33">
        <f t="shared" si="2"/>
        <v>480000</v>
      </c>
      <c r="P10" s="8" t="s">
        <v>100</v>
      </c>
      <c r="Q10" s="9">
        <f t="shared" si="9"/>
        <v>450000</v>
      </c>
      <c r="R10" s="9">
        <f t="shared" si="10"/>
        <v>420000</v>
      </c>
      <c r="S10" s="9">
        <f t="shared" si="11"/>
        <v>390000</v>
      </c>
      <c r="T10" s="9">
        <f t="shared" si="12"/>
        <v>348000</v>
      </c>
      <c r="U10" s="9">
        <f t="shared" si="13"/>
        <v>310000</v>
      </c>
      <c r="V10" s="9">
        <f t="shared" si="14"/>
        <v>274285.71428571426</v>
      </c>
      <c r="W10" s="9">
        <f t="shared" si="15"/>
        <v>247500</v>
      </c>
      <c r="X10" s="9">
        <f t="shared" si="16"/>
        <v>226666.66666666666</v>
      </c>
      <c r="Y10" s="33">
        <f t="shared" si="3"/>
        <v>0</v>
      </c>
      <c r="Z10" s="33" t="str">
        <f t="shared" si="7"/>
        <v>T5</v>
      </c>
      <c r="AA10" s="35">
        <f t="shared" si="17"/>
        <v>5.5</v>
      </c>
      <c r="AB10" s="35">
        <f t="shared" si="18"/>
        <v>5</v>
      </c>
      <c r="AC10" s="35">
        <f t="shared" si="19"/>
        <v>4.5</v>
      </c>
      <c r="AD10" s="35">
        <f t="shared" si="20"/>
        <v>4</v>
      </c>
      <c r="AE10" s="35">
        <f t="shared" si="21"/>
        <v>3.5</v>
      </c>
      <c r="AF10" s="35">
        <f t="shared" si="22"/>
        <v>3</v>
      </c>
      <c r="AG10" s="35">
        <f t="shared" si="23"/>
        <v>2.625</v>
      </c>
      <c r="AH10" s="35">
        <f t="shared" si="24"/>
        <v>2.3333333333333335</v>
      </c>
    </row>
    <row r="11" spans="1:34" s="34" customFormat="1" ht="18" customHeight="1">
      <c r="A11" s="24" t="s">
        <v>2</v>
      </c>
      <c r="B11" s="25">
        <v>29</v>
      </c>
      <c r="C11" s="25" t="s">
        <v>201</v>
      </c>
      <c r="D11" s="25">
        <v>0</v>
      </c>
      <c r="E11" s="25">
        <v>6</v>
      </c>
      <c r="F11" s="171">
        <f t="shared" si="4"/>
        <v>5</v>
      </c>
      <c r="G11" s="28">
        <f t="shared" si="5"/>
        <v>0</v>
      </c>
      <c r="H11" s="28">
        <f t="shared" si="8"/>
        <v>420000.00000000006</v>
      </c>
      <c r="I11" s="29">
        <f t="shared" si="6"/>
        <v>420000.00000000006</v>
      </c>
      <c r="J11" s="30"/>
      <c r="K11" s="31">
        <v>7.0000000000000007E-2</v>
      </c>
      <c r="L11" s="32">
        <f t="shared" si="0"/>
        <v>420000.00000000006</v>
      </c>
      <c r="M11" s="33">
        <v>5</v>
      </c>
      <c r="N11" s="33">
        <f t="shared" si="25"/>
        <v>5</v>
      </c>
      <c r="O11" s="33">
        <f t="shared" si="2"/>
        <v>420000.00000000006</v>
      </c>
      <c r="P11" s="8" t="s">
        <v>101</v>
      </c>
      <c r="Q11" s="9">
        <f t="shared" si="9"/>
        <v>390000</v>
      </c>
      <c r="R11" s="9">
        <f t="shared" si="10"/>
        <v>360000</v>
      </c>
      <c r="S11" s="9">
        <f t="shared" si="11"/>
        <v>315000</v>
      </c>
      <c r="T11" s="9">
        <f t="shared" si="12"/>
        <v>276000</v>
      </c>
      <c r="U11" s="9">
        <f t="shared" si="13"/>
        <v>240000</v>
      </c>
      <c r="V11" s="9">
        <f t="shared" si="14"/>
        <v>214285.71428571429</v>
      </c>
      <c r="W11" s="9">
        <f t="shared" si="15"/>
        <v>195000</v>
      </c>
      <c r="X11" s="9">
        <f t="shared" si="16"/>
        <v>180000</v>
      </c>
      <c r="Y11" s="33">
        <f t="shared" si="3"/>
        <v>0</v>
      </c>
      <c r="Z11" s="33" t="str">
        <f t="shared" si="7"/>
        <v>T6</v>
      </c>
      <c r="AA11" s="35">
        <f t="shared" si="17"/>
        <v>4.5</v>
      </c>
      <c r="AB11" s="35">
        <f t="shared" si="18"/>
        <v>4</v>
      </c>
      <c r="AC11" s="35">
        <f t="shared" si="19"/>
        <v>3.5</v>
      </c>
      <c r="AD11" s="35">
        <f t="shared" si="20"/>
        <v>3</v>
      </c>
      <c r="AE11" s="35">
        <f t="shared" si="21"/>
        <v>2.5</v>
      </c>
      <c r="AF11" s="35">
        <f t="shared" si="22"/>
        <v>2.1428571428571428</v>
      </c>
      <c r="AG11" s="35">
        <f t="shared" si="23"/>
        <v>1.875</v>
      </c>
      <c r="AH11" s="35">
        <f t="shared" si="24"/>
        <v>1.6666666666666667</v>
      </c>
    </row>
    <row r="12" spans="1:34" s="34" customFormat="1" ht="18" customHeight="1">
      <c r="A12" s="24" t="s">
        <v>20</v>
      </c>
      <c r="B12" s="25">
        <v>27</v>
      </c>
      <c r="C12" s="25" t="s">
        <v>201</v>
      </c>
      <c r="D12" s="25">
        <v>0</v>
      </c>
      <c r="E12" s="25">
        <v>7</v>
      </c>
      <c r="F12" s="171">
        <f t="shared" si="4"/>
        <v>4</v>
      </c>
      <c r="G12" s="28">
        <f t="shared" si="5"/>
        <v>0</v>
      </c>
      <c r="H12" s="28">
        <f t="shared" si="8"/>
        <v>360000</v>
      </c>
      <c r="I12" s="29">
        <f t="shared" si="6"/>
        <v>360000</v>
      </c>
      <c r="J12" s="30"/>
      <c r="K12" s="31">
        <v>0.06</v>
      </c>
      <c r="L12" s="32">
        <f t="shared" si="0"/>
        <v>360000</v>
      </c>
      <c r="M12" s="33">
        <v>4</v>
      </c>
      <c r="N12" s="33">
        <f t="shared" si="25"/>
        <v>4</v>
      </c>
      <c r="O12" s="33">
        <f t="shared" si="2"/>
        <v>360000</v>
      </c>
      <c r="P12" s="8" t="s">
        <v>102</v>
      </c>
      <c r="Q12" s="9">
        <f t="shared" si="9"/>
        <v>330000</v>
      </c>
      <c r="R12" s="9">
        <f t="shared" si="10"/>
        <v>280000</v>
      </c>
      <c r="S12" s="9">
        <f t="shared" si="11"/>
        <v>240000</v>
      </c>
      <c r="T12" s="9">
        <f t="shared" si="12"/>
        <v>204000</v>
      </c>
      <c r="U12" s="9">
        <f t="shared" si="13"/>
        <v>180000</v>
      </c>
      <c r="V12" s="9">
        <f t="shared" si="14"/>
        <v>162857.14285714287</v>
      </c>
      <c r="W12" s="9">
        <f t="shared" si="15"/>
        <v>150000</v>
      </c>
      <c r="X12" s="9">
        <f t="shared" si="16"/>
        <v>140000</v>
      </c>
      <c r="Y12" s="33">
        <f t="shared" si="3"/>
        <v>0</v>
      </c>
      <c r="Z12" s="33" t="str">
        <f t="shared" si="7"/>
        <v>T7</v>
      </c>
      <c r="AA12" s="35">
        <f t="shared" si="17"/>
        <v>3.5</v>
      </c>
      <c r="AB12" s="35">
        <f t="shared" si="18"/>
        <v>3</v>
      </c>
      <c r="AC12" s="35">
        <f t="shared" si="19"/>
        <v>2.5</v>
      </c>
      <c r="AD12" s="35">
        <f t="shared" si="20"/>
        <v>2</v>
      </c>
      <c r="AE12" s="35">
        <f t="shared" si="21"/>
        <v>1.6666666666666667</v>
      </c>
      <c r="AF12" s="35">
        <f t="shared" si="22"/>
        <v>1.4285714285714286</v>
      </c>
      <c r="AG12" s="35">
        <f t="shared" si="23"/>
        <v>1.25</v>
      </c>
      <c r="AH12" s="35">
        <f t="shared" si="24"/>
        <v>1.1111111111111112</v>
      </c>
    </row>
    <row r="13" spans="1:34" s="34" customFormat="1" ht="18" customHeight="1">
      <c r="A13" s="24" t="s">
        <v>38</v>
      </c>
      <c r="B13" s="25">
        <v>25</v>
      </c>
      <c r="C13" s="25" t="s">
        <v>201</v>
      </c>
      <c r="D13" s="25">
        <v>0</v>
      </c>
      <c r="E13" s="25">
        <v>8</v>
      </c>
      <c r="F13" s="171">
        <f t="shared" si="4"/>
        <v>3</v>
      </c>
      <c r="G13" s="28">
        <f t="shared" si="5"/>
        <v>0</v>
      </c>
      <c r="H13" s="28">
        <f t="shared" si="8"/>
        <v>300000</v>
      </c>
      <c r="I13" s="29">
        <f t="shared" si="6"/>
        <v>300000</v>
      </c>
      <c r="J13" s="30"/>
      <c r="K13" s="31">
        <v>0.05</v>
      </c>
      <c r="L13" s="32">
        <f t="shared" si="0"/>
        <v>300000</v>
      </c>
      <c r="M13" s="33">
        <v>3</v>
      </c>
      <c r="N13" s="33">
        <f t="shared" si="25"/>
        <v>3</v>
      </c>
      <c r="O13" s="33">
        <f t="shared" si="2"/>
        <v>300000</v>
      </c>
      <c r="P13" s="8" t="s">
        <v>103</v>
      </c>
      <c r="Q13" s="9">
        <f t="shared" si="9"/>
        <v>240000</v>
      </c>
      <c r="R13" s="9">
        <f t="shared" si="10"/>
        <v>200000</v>
      </c>
      <c r="S13" s="9">
        <f t="shared" si="11"/>
        <v>165000</v>
      </c>
      <c r="T13" s="9">
        <f t="shared" si="12"/>
        <v>144000</v>
      </c>
      <c r="U13" s="9">
        <f t="shared" si="13"/>
        <v>130000</v>
      </c>
      <c r="V13" s="9">
        <f t="shared" si="14"/>
        <v>120000</v>
      </c>
      <c r="W13" s="9">
        <f t="shared" si="15"/>
        <v>112500</v>
      </c>
      <c r="X13" s="9">
        <f t="shared" si="16"/>
        <v>106666.66666666667</v>
      </c>
      <c r="Y13" s="33">
        <f t="shared" si="3"/>
        <v>0</v>
      </c>
      <c r="Z13" s="33" t="str">
        <f t="shared" si="7"/>
        <v>T8</v>
      </c>
      <c r="AA13" s="35">
        <f t="shared" si="17"/>
        <v>2.5</v>
      </c>
      <c r="AB13" s="35">
        <f t="shared" si="18"/>
        <v>2</v>
      </c>
      <c r="AC13" s="35">
        <f t="shared" si="19"/>
        <v>1.5</v>
      </c>
      <c r="AD13" s="35">
        <f t="shared" si="20"/>
        <v>1.2</v>
      </c>
      <c r="AE13" s="35">
        <f t="shared" si="21"/>
        <v>1</v>
      </c>
      <c r="AF13" s="35">
        <f t="shared" si="22"/>
        <v>0.8571428571428571</v>
      </c>
      <c r="AG13" s="35">
        <f t="shared" si="23"/>
        <v>0.75</v>
      </c>
      <c r="AH13" s="35">
        <f t="shared" si="24"/>
        <v>0.66666666666666663</v>
      </c>
    </row>
    <row r="14" spans="1:34" s="34" customFormat="1" ht="18" customHeight="1">
      <c r="A14" s="24" t="s">
        <v>18</v>
      </c>
      <c r="B14" s="25">
        <v>21</v>
      </c>
      <c r="C14" s="25" t="s">
        <v>201</v>
      </c>
      <c r="D14" s="25" t="s">
        <v>287</v>
      </c>
      <c r="E14" s="25">
        <v>9</v>
      </c>
      <c r="F14" s="171">
        <f t="shared" si="4"/>
        <v>2</v>
      </c>
      <c r="G14" s="28">
        <f t="shared" si="5"/>
        <v>360000</v>
      </c>
      <c r="H14" s="28">
        <f t="shared" si="8"/>
        <v>180000</v>
      </c>
      <c r="I14" s="29">
        <f t="shared" si="6"/>
        <v>540000</v>
      </c>
      <c r="J14" s="30"/>
      <c r="K14" s="31">
        <v>0.03</v>
      </c>
      <c r="L14" s="32">
        <f t="shared" si="0"/>
        <v>180000</v>
      </c>
      <c r="M14" s="33">
        <v>2</v>
      </c>
      <c r="N14" s="33">
        <f t="shared" si="25"/>
        <v>2</v>
      </c>
      <c r="O14" s="33">
        <f t="shared" si="2"/>
        <v>180000</v>
      </c>
      <c r="P14" s="8" t="s">
        <v>104</v>
      </c>
      <c r="Q14" s="9">
        <f t="shared" si="9"/>
        <v>150000</v>
      </c>
      <c r="R14" s="9">
        <f t="shared" si="10"/>
        <v>120000</v>
      </c>
      <c r="S14" s="9">
        <f t="shared" si="11"/>
        <v>105000</v>
      </c>
      <c r="T14" s="9">
        <f t="shared" si="12"/>
        <v>96000</v>
      </c>
      <c r="U14" s="9">
        <f t="shared" si="13"/>
        <v>90000</v>
      </c>
      <c r="V14" s="9">
        <f t="shared" si="14"/>
        <v>85714.28571428571</v>
      </c>
      <c r="W14" s="9">
        <f t="shared" si="15"/>
        <v>82500</v>
      </c>
      <c r="X14" s="9">
        <f t="shared" si="16"/>
        <v>80000</v>
      </c>
      <c r="Y14" s="33">
        <f t="shared" si="3"/>
        <v>0</v>
      </c>
      <c r="Z14" s="33" t="str">
        <f t="shared" si="7"/>
        <v>T9</v>
      </c>
      <c r="AA14" s="35">
        <f t="shared" si="17"/>
        <v>1.5</v>
      </c>
      <c r="AB14" s="35">
        <f t="shared" si="18"/>
        <v>1</v>
      </c>
      <c r="AC14" s="35">
        <f t="shared" si="19"/>
        <v>0.75</v>
      </c>
      <c r="AD14" s="35">
        <f t="shared" si="20"/>
        <v>0.6</v>
      </c>
      <c r="AE14" s="35">
        <f t="shared" si="21"/>
        <v>0.5</v>
      </c>
      <c r="AF14" s="35">
        <f t="shared" si="22"/>
        <v>0.42857142857142855</v>
      </c>
      <c r="AG14" s="35">
        <f t="shared" si="23"/>
        <v>0.375</v>
      </c>
      <c r="AH14" s="35">
        <f t="shared" si="24"/>
        <v>0.33333333333333331</v>
      </c>
    </row>
    <row r="15" spans="1:34" s="34" customFormat="1" ht="18" customHeight="1">
      <c r="A15" s="24"/>
      <c r="B15" s="25"/>
      <c r="C15" s="25"/>
      <c r="D15" s="25"/>
      <c r="E15" s="25"/>
      <c r="F15" s="171">
        <f t="shared" si="4"/>
        <v>0</v>
      </c>
      <c r="G15" s="28">
        <f t="shared" si="5"/>
        <v>0</v>
      </c>
      <c r="H15" s="28">
        <f t="shared" si="8"/>
        <v>0</v>
      </c>
      <c r="I15" s="29">
        <f t="shared" si="6"/>
        <v>0</v>
      </c>
      <c r="J15" s="30"/>
      <c r="K15" s="31">
        <v>0.02</v>
      </c>
      <c r="L15" s="32">
        <f t="shared" si="0"/>
        <v>120000</v>
      </c>
      <c r="M15" s="33">
        <v>1</v>
      </c>
      <c r="N15" s="33">
        <f t="shared" si="25"/>
        <v>0</v>
      </c>
      <c r="O15" s="33">
        <f t="shared" si="2"/>
        <v>0</v>
      </c>
      <c r="P15" s="8" t="s">
        <v>105</v>
      </c>
      <c r="Q15" s="9">
        <f t="shared" si="9"/>
        <v>90000</v>
      </c>
      <c r="R15" s="9">
        <f t="shared" si="10"/>
        <v>80000</v>
      </c>
      <c r="S15" s="9">
        <f t="shared" si="11"/>
        <v>75000</v>
      </c>
      <c r="T15" s="9">
        <f t="shared" si="12"/>
        <v>72000</v>
      </c>
      <c r="U15" s="9">
        <f t="shared" si="13"/>
        <v>70000</v>
      </c>
      <c r="V15" s="9">
        <f t="shared" si="14"/>
        <v>68571.428571428565</v>
      </c>
      <c r="W15" s="9">
        <f t="shared" si="15"/>
        <v>67500</v>
      </c>
      <c r="X15" s="9">
        <f t="shared" si="16"/>
        <v>66666.666666666672</v>
      </c>
      <c r="Y15" s="33">
        <f t="shared" si="3"/>
        <v>0</v>
      </c>
      <c r="Z15" s="33" t="str">
        <f t="shared" si="7"/>
        <v>T10</v>
      </c>
      <c r="AA15" s="35">
        <f t="shared" si="17"/>
        <v>0.5</v>
      </c>
      <c r="AB15" s="35">
        <f t="shared" si="18"/>
        <v>0.33333333333333331</v>
      </c>
      <c r="AC15" s="35">
        <f t="shared" si="19"/>
        <v>0.25</v>
      </c>
      <c r="AD15" s="35">
        <f t="shared" si="20"/>
        <v>0.2</v>
      </c>
      <c r="AE15" s="35">
        <f t="shared" si="21"/>
        <v>0.16666666666666666</v>
      </c>
      <c r="AF15" s="35">
        <f t="shared" si="22"/>
        <v>0.14285714285714285</v>
      </c>
      <c r="AG15" s="35">
        <f t="shared" si="23"/>
        <v>0.125</v>
      </c>
      <c r="AH15" s="35">
        <f t="shared" si="24"/>
        <v>0.1111111111111111</v>
      </c>
    </row>
    <row r="16" spans="1:34" s="34" customFormat="1" ht="18" customHeight="1">
      <c r="A16" s="24"/>
      <c r="B16" s="25"/>
      <c r="C16" s="25"/>
      <c r="D16" s="25"/>
      <c r="E16" s="25"/>
      <c r="F16" s="171">
        <f t="shared" si="4"/>
        <v>0</v>
      </c>
      <c r="G16" s="28">
        <f t="shared" si="5"/>
        <v>0</v>
      </c>
      <c r="H16" s="28">
        <f t="shared" si="8"/>
        <v>0</v>
      </c>
      <c r="I16" s="29">
        <f t="shared" si="6"/>
        <v>0</v>
      </c>
      <c r="J16" s="30"/>
      <c r="K16" s="31">
        <v>0.01</v>
      </c>
      <c r="L16" s="32">
        <f t="shared" si="0"/>
        <v>60000</v>
      </c>
      <c r="M16" s="33">
        <v>0</v>
      </c>
      <c r="N16" s="33">
        <f t="shared" si="25"/>
        <v>0</v>
      </c>
      <c r="O16" s="33">
        <f t="shared" si="2"/>
        <v>0</v>
      </c>
      <c r="P16" s="8" t="s">
        <v>106</v>
      </c>
      <c r="Q16" s="9">
        <f t="shared" si="9"/>
        <v>60000</v>
      </c>
      <c r="R16" s="9">
        <f t="shared" si="10"/>
        <v>60000</v>
      </c>
      <c r="S16" s="9">
        <f t="shared" si="11"/>
        <v>60000</v>
      </c>
      <c r="T16" s="9">
        <f t="shared" si="12"/>
        <v>60000</v>
      </c>
      <c r="U16" s="9">
        <f t="shared" si="13"/>
        <v>60000</v>
      </c>
      <c r="V16" s="9">
        <f t="shared" si="14"/>
        <v>60000</v>
      </c>
      <c r="W16" s="9">
        <f t="shared" si="15"/>
        <v>60000</v>
      </c>
      <c r="X16" s="9">
        <f t="shared" si="16"/>
        <v>60000</v>
      </c>
      <c r="Y16" s="33">
        <f t="shared" si="3"/>
        <v>0</v>
      </c>
      <c r="Z16" s="33" t="str">
        <f t="shared" si="7"/>
        <v>T11</v>
      </c>
      <c r="AA16" s="35">
        <f t="shared" si="17"/>
        <v>0</v>
      </c>
      <c r="AB16" s="35">
        <f t="shared" si="18"/>
        <v>0</v>
      </c>
      <c r="AC16" s="35">
        <f t="shared" si="19"/>
        <v>0</v>
      </c>
      <c r="AD16" s="35">
        <f t="shared" si="20"/>
        <v>0</v>
      </c>
      <c r="AE16" s="35">
        <f t="shared" si="21"/>
        <v>0</v>
      </c>
      <c r="AF16" s="35">
        <f t="shared" si="22"/>
        <v>0</v>
      </c>
      <c r="AG16" s="35">
        <f t="shared" si="23"/>
        <v>0</v>
      </c>
      <c r="AH16" s="35">
        <f t="shared" si="24"/>
        <v>0</v>
      </c>
    </row>
    <row r="17" spans="1:34" s="34" customFormat="1" ht="18" customHeight="1">
      <c r="A17" s="24"/>
      <c r="B17" s="25"/>
      <c r="C17" s="25"/>
      <c r="D17" s="25"/>
      <c r="E17" s="25"/>
      <c r="F17" s="171">
        <f t="shared" si="4"/>
        <v>0</v>
      </c>
      <c r="G17" s="28">
        <f t="shared" si="5"/>
        <v>0</v>
      </c>
      <c r="H17" s="28">
        <f t="shared" si="8"/>
        <v>0</v>
      </c>
      <c r="I17" s="29">
        <f t="shared" si="6"/>
        <v>0</v>
      </c>
      <c r="J17" s="30"/>
      <c r="K17" s="31">
        <v>0.01</v>
      </c>
      <c r="L17" s="32">
        <f t="shared" si="0"/>
        <v>60000</v>
      </c>
      <c r="M17" s="33">
        <v>0</v>
      </c>
      <c r="N17" s="33">
        <f t="shared" si="25"/>
        <v>0</v>
      </c>
      <c r="O17" s="33">
        <f t="shared" si="2"/>
        <v>0</v>
      </c>
      <c r="P17" s="8" t="s">
        <v>107</v>
      </c>
      <c r="Q17" s="9">
        <f t="shared" si="9"/>
        <v>60000</v>
      </c>
      <c r="R17" s="9">
        <f t="shared" si="10"/>
        <v>60000</v>
      </c>
      <c r="S17" s="9">
        <f t="shared" si="11"/>
        <v>60000</v>
      </c>
      <c r="T17" s="9">
        <f t="shared" si="12"/>
        <v>60000</v>
      </c>
      <c r="U17" s="9">
        <f t="shared" si="13"/>
        <v>60000</v>
      </c>
      <c r="V17" s="9">
        <f t="shared" si="14"/>
        <v>60000</v>
      </c>
      <c r="W17" s="9">
        <f t="shared" si="15"/>
        <v>60000</v>
      </c>
      <c r="X17" s="9">
        <f t="shared" si="16"/>
        <v>60000</v>
      </c>
      <c r="Y17" s="33">
        <f t="shared" si="3"/>
        <v>0</v>
      </c>
      <c r="Z17" s="33" t="str">
        <f t="shared" si="7"/>
        <v>T12</v>
      </c>
      <c r="AA17" s="35">
        <f t="shared" si="17"/>
        <v>0</v>
      </c>
      <c r="AB17" s="35">
        <f t="shared" si="18"/>
        <v>0</v>
      </c>
      <c r="AC17" s="35">
        <f t="shared" si="19"/>
        <v>0</v>
      </c>
      <c r="AD17" s="35">
        <f t="shared" si="20"/>
        <v>0</v>
      </c>
      <c r="AE17" s="35">
        <f t="shared" si="21"/>
        <v>0</v>
      </c>
      <c r="AF17" s="35">
        <f t="shared" si="22"/>
        <v>0</v>
      </c>
      <c r="AG17" s="35">
        <f t="shared" si="23"/>
        <v>0</v>
      </c>
      <c r="AH17" s="35">
        <f t="shared" si="24"/>
        <v>0</v>
      </c>
    </row>
    <row r="18" spans="1:34" s="34" customFormat="1" ht="18" customHeight="1">
      <c r="A18" s="24"/>
      <c r="B18" s="25"/>
      <c r="C18" s="25"/>
      <c r="D18" s="25"/>
      <c r="E18" s="25"/>
      <c r="F18" s="171">
        <f t="shared" si="4"/>
        <v>0</v>
      </c>
      <c r="G18" s="28">
        <f t="shared" si="5"/>
        <v>0</v>
      </c>
      <c r="H18" s="28">
        <f t="shared" si="8"/>
        <v>0</v>
      </c>
      <c r="I18" s="29">
        <f t="shared" si="6"/>
        <v>0</v>
      </c>
      <c r="J18" s="30"/>
      <c r="K18" s="31">
        <v>0.01</v>
      </c>
      <c r="L18" s="32">
        <f t="shared" si="0"/>
        <v>60000</v>
      </c>
      <c r="M18" s="33">
        <v>0</v>
      </c>
      <c r="N18" s="33">
        <f t="shared" si="25"/>
        <v>0</v>
      </c>
      <c r="O18" s="33">
        <f t="shared" si="2"/>
        <v>0</v>
      </c>
      <c r="P18" s="8" t="s">
        <v>108</v>
      </c>
      <c r="Q18" s="9">
        <f t="shared" si="9"/>
        <v>60000</v>
      </c>
      <c r="R18" s="9">
        <f t="shared" si="10"/>
        <v>60000</v>
      </c>
      <c r="S18" s="9">
        <f t="shared" si="11"/>
        <v>60000</v>
      </c>
      <c r="T18" s="9">
        <f t="shared" si="12"/>
        <v>60000</v>
      </c>
      <c r="U18" s="9">
        <f t="shared" si="13"/>
        <v>60000</v>
      </c>
      <c r="V18" s="9">
        <f t="shared" si="14"/>
        <v>60000</v>
      </c>
      <c r="W18" s="9">
        <f t="shared" si="15"/>
        <v>60000</v>
      </c>
      <c r="X18" s="9">
        <f t="shared" si="16"/>
        <v>60000</v>
      </c>
      <c r="Y18" s="33">
        <f t="shared" si="3"/>
        <v>0</v>
      </c>
      <c r="Z18" s="33" t="str">
        <f t="shared" si="7"/>
        <v>T13</v>
      </c>
      <c r="AA18" s="35">
        <f t="shared" si="17"/>
        <v>0</v>
      </c>
      <c r="AB18" s="35">
        <f t="shared" si="18"/>
        <v>0</v>
      </c>
      <c r="AC18" s="35">
        <f t="shared" si="19"/>
        <v>0</v>
      </c>
      <c r="AD18" s="35">
        <f t="shared" si="20"/>
        <v>0</v>
      </c>
      <c r="AE18" s="35">
        <f t="shared" si="21"/>
        <v>0</v>
      </c>
      <c r="AF18" s="35">
        <f t="shared" si="22"/>
        <v>0</v>
      </c>
      <c r="AG18" s="35">
        <f t="shared" si="23"/>
        <v>0</v>
      </c>
      <c r="AH18" s="35">
        <f t="shared" si="24"/>
        <v>0</v>
      </c>
    </row>
    <row r="19" spans="1:34" s="34" customFormat="1" ht="18" customHeight="1">
      <c r="A19" s="24"/>
      <c r="B19" s="25"/>
      <c r="C19" s="25"/>
      <c r="D19" s="25"/>
      <c r="E19" s="25"/>
      <c r="F19" s="171">
        <f t="shared" si="4"/>
        <v>0</v>
      </c>
      <c r="G19" s="28">
        <f t="shared" si="5"/>
        <v>0</v>
      </c>
      <c r="H19" s="28">
        <f t="shared" si="8"/>
        <v>0</v>
      </c>
      <c r="I19" s="29">
        <f t="shared" si="6"/>
        <v>0</v>
      </c>
      <c r="J19" s="30"/>
      <c r="K19" s="31">
        <v>0.01</v>
      </c>
      <c r="L19" s="32">
        <f t="shared" si="0"/>
        <v>60000</v>
      </c>
      <c r="M19" s="33">
        <v>0</v>
      </c>
      <c r="N19" s="33">
        <f t="shared" si="25"/>
        <v>0</v>
      </c>
      <c r="O19" s="33">
        <f t="shared" si="2"/>
        <v>0</v>
      </c>
      <c r="P19" s="8" t="s">
        <v>109</v>
      </c>
      <c r="Q19" s="9">
        <f t="shared" si="9"/>
        <v>60000</v>
      </c>
      <c r="R19" s="9">
        <f t="shared" si="10"/>
        <v>60000</v>
      </c>
      <c r="S19" s="9">
        <f t="shared" si="11"/>
        <v>60000</v>
      </c>
      <c r="T19" s="9">
        <f t="shared" si="12"/>
        <v>60000</v>
      </c>
      <c r="U19" s="9">
        <f t="shared" si="13"/>
        <v>60000</v>
      </c>
      <c r="V19" s="9">
        <f t="shared" si="14"/>
        <v>60000</v>
      </c>
      <c r="W19" s="9">
        <f t="shared" si="15"/>
        <v>60000</v>
      </c>
      <c r="X19" s="9">
        <f t="shared" si="16"/>
        <v>60000</v>
      </c>
      <c r="Y19" s="33">
        <f t="shared" si="3"/>
        <v>0</v>
      </c>
      <c r="Z19" s="33" t="str">
        <f t="shared" si="7"/>
        <v>T14</v>
      </c>
      <c r="AA19" s="35">
        <f t="shared" si="17"/>
        <v>0</v>
      </c>
      <c r="AB19" s="35">
        <f t="shared" si="18"/>
        <v>0</v>
      </c>
      <c r="AC19" s="35">
        <f t="shared" si="19"/>
        <v>0</v>
      </c>
      <c r="AD19" s="35">
        <f t="shared" si="20"/>
        <v>0</v>
      </c>
      <c r="AE19" s="35">
        <f t="shared" si="21"/>
        <v>0</v>
      </c>
      <c r="AF19" s="35">
        <f t="shared" si="22"/>
        <v>0</v>
      </c>
      <c r="AG19" s="35">
        <f t="shared" si="23"/>
        <v>0</v>
      </c>
      <c r="AH19" s="35">
        <f t="shared" si="24"/>
        <v>0</v>
      </c>
    </row>
    <row r="20" spans="1:34" s="34" customFormat="1" ht="18" customHeight="1">
      <c r="A20" s="24"/>
      <c r="B20" s="25"/>
      <c r="C20" s="25"/>
      <c r="D20" s="25"/>
      <c r="E20" s="25"/>
      <c r="F20" s="171">
        <f t="shared" si="4"/>
        <v>0</v>
      </c>
      <c r="G20" s="28">
        <f t="shared" si="5"/>
        <v>0</v>
      </c>
      <c r="H20" s="28">
        <f t="shared" si="8"/>
        <v>0</v>
      </c>
      <c r="I20" s="29">
        <f t="shared" si="6"/>
        <v>0</v>
      </c>
      <c r="J20" s="30"/>
      <c r="K20" s="31">
        <v>0.01</v>
      </c>
      <c r="L20" s="32">
        <f t="shared" si="0"/>
        <v>60000</v>
      </c>
      <c r="M20" s="33">
        <v>0</v>
      </c>
      <c r="N20" s="33">
        <f t="shared" si="25"/>
        <v>0</v>
      </c>
      <c r="O20" s="33">
        <f t="shared" si="2"/>
        <v>0</v>
      </c>
      <c r="P20" s="8" t="s">
        <v>110</v>
      </c>
      <c r="Q20" s="9">
        <f t="shared" si="9"/>
        <v>60000</v>
      </c>
      <c r="R20" s="9">
        <f t="shared" si="10"/>
        <v>60000</v>
      </c>
      <c r="S20" s="9">
        <f t="shared" si="11"/>
        <v>60000</v>
      </c>
      <c r="T20" s="9">
        <f t="shared" si="12"/>
        <v>60000</v>
      </c>
      <c r="U20" s="9">
        <f t="shared" si="13"/>
        <v>60000</v>
      </c>
      <c r="V20" s="9">
        <f t="shared" si="14"/>
        <v>60000</v>
      </c>
      <c r="W20" s="9">
        <f t="shared" si="15"/>
        <v>60000</v>
      </c>
      <c r="X20" s="9">
        <f t="shared" si="16"/>
        <v>60000</v>
      </c>
      <c r="Y20" s="33">
        <f t="shared" si="3"/>
        <v>0</v>
      </c>
      <c r="Z20" s="33" t="str">
        <f t="shared" si="7"/>
        <v>T15</v>
      </c>
      <c r="AA20" s="35">
        <f t="shared" si="17"/>
        <v>0</v>
      </c>
      <c r="AB20" s="35">
        <f t="shared" si="18"/>
        <v>0</v>
      </c>
      <c r="AC20" s="35">
        <f t="shared" si="19"/>
        <v>0</v>
      </c>
      <c r="AD20" s="35">
        <f t="shared" si="20"/>
        <v>0</v>
      </c>
      <c r="AE20" s="35">
        <f t="shared" si="21"/>
        <v>0</v>
      </c>
      <c r="AF20" s="35">
        <f t="shared" si="22"/>
        <v>0</v>
      </c>
      <c r="AG20" s="35">
        <f t="shared" si="23"/>
        <v>0</v>
      </c>
      <c r="AH20" s="35">
        <f t="shared" si="24"/>
        <v>0</v>
      </c>
    </row>
    <row r="21" spans="1:34" s="34" customFormat="1" ht="18" customHeight="1">
      <c r="A21" s="24"/>
      <c r="B21" s="25"/>
      <c r="C21" s="25"/>
      <c r="D21" s="25"/>
      <c r="E21" s="25"/>
      <c r="F21" s="171">
        <f t="shared" si="4"/>
        <v>0</v>
      </c>
      <c r="G21" s="28">
        <f t="shared" si="5"/>
        <v>0</v>
      </c>
      <c r="H21" s="28">
        <f t="shared" si="8"/>
        <v>0</v>
      </c>
      <c r="I21" s="29">
        <f t="shared" si="6"/>
        <v>0</v>
      </c>
      <c r="J21" s="30"/>
      <c r="K21" s="31">
        <v>0.01</v>
      </c>
      <c r="L21" s="32">
        <f t="shared" si="0"/>
        <v>60000</v>
      </c>
      <c r="M21" s="33">
        <v>0</v>
      </c>
      <c r="N21" s="33">
        <f t="shared" si="25"/>
        <v>0</v>
      </c>
      <c r="O21" s="33">
        <f t="shared" si="2"/>
        <v>0</v>
      </c>
      <c r="P21" s="8" t="s">
        <v>111</v>
      </c>
      <c r="Q21" s="9">
        <f t="shared" si="9"/>
        <v>60000</v>
      </c>
      <c r="R21" s="9">
        <f t="shared" si="10"/>
        <v>60000</v>
      </c>
      <c r="S21" s="9">
        <f t="shared" si="11"/>
        <v>60000</v>
      </c>
      <c r="T21" s="9">
        <f t="shared" si="12"/>
        <v>60000</v>
      </c>
      <c r="U21" s="9">
        <f t="shared" si="13"/>
        <v>60000</v>
      </c>
      <c r="V21" s="9">
        <f t="shared" si="14"/>
        <v>60000</v>
      </c>
      <c r="W21" s="9">
        <f t="shared" si="15"/>
        <v>60000</v>
      </c>
      <c r="X21" s="9">
        <f t="shared" si="16"/>
        <v>60000</v>
      </c>
      <c r="Y21" s="33">
        <f t="shared" si="3"/>
        <v>0</v>
      </c>
      <c r="Z21" s="33" t="str">
        <f t="shared" si="7"/>
        <v>T16</v>
      </c>
      <c r="AA21" s="35">
        <f t="shared" si="17"/>
        <v>0</v>
      </c>
      <c r="AB21" s="35">
        <f t="shared" si="18"/>
        <v>0</v>
      </c>
      <c r="AC21" s="35">
        <f t="shared" si="19"/>
        <v>0</v>
      </c>
      <c r="AD21" s="35">
        <f t="shared" si="20"/>
        <v>0</v>
      </c>
      <c r="AE21" s="35">
        <f t="shared" si="21"/>
        <v>0</v>
      </c>
      <c r="AF21" s="35">
        <f t="shared" si="22"/>
        <v>0</v>
      </c>
      <c r="AG21" s="35">
        <f t="shared" si="23"/>
        <v>0</v>
      </c>
      <c r="AH21" s="35">
        <f t="shared" si="24"/>
        <v>0</v>
      </c>
    </row>
    <row r="22" spans="1:34" s="8" customFormat="1" ht="18" customHeight="1">
      <c r="A22" s="24"/>
      <c r="B22" s="25"/>
      <c r="C22" s="25"/>
      <c r="D22" s="25"/>
      <c r="E22" s="25"/>
      <c r="F22" s="171">
        <f t="shared" si="4"/>
        <v>0</v>
      </c>
      <c r="G22" s="28">
        <f t="shared" si="5"/>
        <v>0</v>
      </c>
      <c r="H22" s="28">
        <f t="shared" si="8"/>
        <v>0</v>
      </c>
      <c r="I22" s="29">
        <f t="shared" si="6"/>
        <v>0</v>
      </c>
      <c r="J22" s="30"/>
      <c r="K22" s="31">
        <v>0.01</v>
      </c>
      <c r="L22" s="32">
        <f t="shared" si="0"/>
        <v>60000</v>
      </c>
      <c r="M22" s="33">
        <v>0</v>
      </c>
      <c r="N22" s="33">
        <f t="shared" si="25"/>
        <v>0</v>
      </c>
      <c r="O22" s="33">
        <f t="shared" si="2"/>
        <v>0</v>
      </c>
      <c r="P22" s="8" t="s">
        <v>112</v>
      </c>
      <c r="Q22" s="9">
        <f t="shared" si="9"/>
        <v>60000</v>
      </c>
      <c r="R22" s="9">
        <f t="shared" si="10"/>
        <v>60000</v>
      </c>
      <c r="S22" s="9">
        <f t="shared" si="11"/>
        <v>60000</v>
      </c>
      <c r="T22" s="9">
        <f t="shared" si="12"/>
        <v>60000</v>
      </c>
      <c r="U22" s="9">
        <f t="shared" si="13"/>
        <v>60000</v>
      </c>
      <c r="V22" s="9">
        <f t="shared" si="14"/>
        <v>60000</v>
      </c>
      <c r="W22" s="9">
        <f t="shared" si="15"/>
        <v>60000</v>
      </c>
      <c r="X22" s="9">
        <f t="shared" si="16"/>
        <v>53333.333333333336</v>
      </c>
      <c r="Y22" s="33">
        <f t="shared" si="3"/>
        <v>0</v>
      </c>
      <c r="Z22" s="33" t="str">
        <f t="shared" si="7"/>
        <v>T17</v>
      </c>
      <c r="AA22" s="35">
        <f t="shared" si="17"/>
        <v>0</v>
      </c>
      <c r="AB22" s="35">
        <f t="shared" si="18"/>
        <v>0</v>
      </c>
      <c r="AC22" s="35">
        <f t="shared" si="19"/>
        <v>0</v>
      </c>
      <c r="AD22" s="35">
        <f t="shared" si="20"/>
        <v>0</v>
      </c>
      <c r="AE22" s="35">
        <f t="shared" si="21"/>
        <v>0</v>
      </c>
      <c r="AF22" s="35">
        <f t="shared" si="22"/>
        <v>0</v>
      </c>
      <c r="AG22" s="35">
        <f t="shared" si="23"/>
        <v>0</v>
      </c>
      <c r="AH22" s="35">
        <f t="shared" si="24"/>
        <v>0</v>
      </c>
    </row>
    <row r="23" spans="1:34" s="8" customFormat="1" ht="18" customHeight="1">
      <c r="A23" s="24"/>
      <c r="B23" s="25"/>
      <c r="C23" s="25"/>
      <c r="D23" s="25"/>
      <c r="E23" s="25"/>
      <c r="F23" s="171">
        <f t="shared" si="4"/>
        <v>0</v>
      </c>
      <c r="G23" s="28">
        <f t="shared" si="5"/>
        <v>0</v>
      </c>
      <c r="H23" s="28">
        <f t="shared" si="8"/>
        <v>0</v>
      </c>
      <c r="I23" s="29">
        <f t="shared" si="6"/>
        <v>0</v>
      </c>
      <c r="J23" s="30"/>
      <c r="K23" s="31">
        <v>0.01</v>
      </c>
      <c r="L23" s="32">
        <f t="shared" si="0"/>
        <v>60000</v>
      </c>
      <c r="M23" s="33">
        <v>0</v>
      </c>
      <c r="N23" s="33">
        <f t="shared" si="25"/>
        <v>0</v>
      </c>
      <c r="O23" s="33">
        <f t="shared" si="2"/>
        <v>0</v>
      </c>
      <c r="P23" s="8" t="s">
        <v>113</v>
      </c>
      <c r="Q23" s="9">
        <f t="shared" si="9"/>
        <v>60000</v>
      </c>
      <c r="R23" s="9">
        <f t="shared" si="10"/>
        <v>60000</v>
      </c>
      <c r="S23" s="9">
        <f t="shared" si="11"/>
        <v>60000</v>
      </c>
      <c r="T23" s="9">
        <f t="shared" si="12"/>
        <v>60000</v>
      </c>
      <c r="U23" s="9">
        <f t="shared" si="13"/>
        <v>60000</v>
      </c>
      <c r="V23" s="9">
        <f t="shared" si="14"/>
        <v>60000</v>
      </c>
      <c r="W23" s="9">
        <f t="shared" si="15"/>
        <v>52500</v>
      </c>
      <c r="X23" s="9">
        <f t="shared" si="16"/>
        <v>46666.666666666664</v>
      </c>
      <c r="Y23" s="33">
        <f t="shared" si="3"/>
        <v>0</v>
      </c>
      <c r="Z23" s="33" t="str">
        <f t="shared" si="7"/>
        <v>T18</v>
      </c>
      <c r="AA23" s="35">
        <f t="shared" si="17"/>
        <v>0</v>
      </c>
      <c r="AB23" s="35">
        <f t="shared" si="18"/>
        <v>0</v>
      </c>
      <c r="AC23" s="35">
        <f t="shared" si="19"/>
        <v>0</v>
      </c>
      <c r="AD23" s="35">
        <f t="shared" si="20"/>
        <v>0</v>
      </c>
      <c r="AE23" s="35">
        <f t="shared" si="21"/>
        <v>0</v>
      </c>
      <c r="AF23" s="35">
        <f t="shared" si="22"/>
        <v>0</v>
      </c>
      <c r="AG23" s="35">
        <f t="shared" si="23"/>
        <v>0</v>
      </c>
      <c r="AH23" s="35">
        <f t="shared" si="24"/>
        <v>0</v>
      </c>
    </row>
    <row r="24" spans="1:34" s="8" customFormat="1" ht="18" customHeight="1">
      <c r="A24" s="24"/>
      <c r="B24" s="25"/>
      <c r="C24" s="25"/>
      <c r="D24" s="25"/>
      <c r="E24" s="25" t="s">
        <v>201</v>
      </c>
      <c r="F24" s="171"/>
      <c r="G24" s="28">
        <f t="shared" si="5"/>
        <v>0</v>
      </c>
      <c r="H24" s="28">
        <f t="shared" si="8"/>
        <v>0</v>
      </c>
      <c r="I24" s="29">
        <f t="shared" si="6"/>
        <v>0</v>
      </c>
      <c r="J24" s="30"/>
      <c r="K24" s="31">
        <v>0.01</v>
      </c>
      <c r="L24" s="32">
        <f t="shared" si="0"/>
        <v>60000</v>
      </c>
      <c r="M24" s="33">
        <v>0</v>
      </c>
      <c r="N24" s="33" t="e">
        <f t="shared" si="25"/>
        <v>#N/A</v>
      </c>
      <c r="O24" s="33" t="e">
        <f t="shared" si="2"/>
        <v>#N/A</v>
      </c>
      <c r="P24" s="8" t="s">
        <v>114</v>
      </c>
      <c r="Q24" s="9">
        <f t="shared" si="9"/>
        <v>60000</v>
      </c>
      <c r="R24" s="9">
        <f t="shared" si="10"/>
        <v>60000</v>
      </c>
      <c r="S24" s="9">
        <f t="shared" si="11"/>
        <v>60000</v>
      </c>
      <c r="T24" s="9">
        <f t="shared" si="12"/>
        <v>60000</v>
      </c>
      <c r="U24" s="9">
        <f t="shared" si="13"/>
        <v>60000</v>
      </c>
      <c r="V24" s="9">
        <f t="shared" si="14"/>
        <v>51428.571428571428</v>
      </c>
      <c r="W24" s="9">
        <f t="shared" si="15"/>
        <v>45000</v>
      </c>
      <c r="X24" s="9">
        <f t="shared" si="16"/>
        <v>40000</v>
      </c>
      <c r="Y24" s="33">
        <f t="shared" si="3"/>
        <v>0</v>
      </c>
      <c r="Z24" s="33" t="str">
        <f t="shared" si="7"/>
        <v>T19</v>
      </c>
      <c r="AA24" s="35">
        <f t="shared" si="17"/>
        <v>0</v>
      </c>
      <c r="AB24" s="35">
        <f t="shared" si="18"/>
        <v>0</v>
      </c>
      <c r="AC24" s="35">
        <f t="shared" si="19"/>
        <v>0</v>
      </c>
      <c r="AD24" s="35">
        <f t="shared" si="20"/>
        <v>0</v>
      </c>
      <c r="AE24" s="35">
        <f t="shared" si="21"/>
        <v>0</v>
      </c>
      <c r="AF24" s="35">
        <f t="shared" si="22"/>
        <v>0</v>
      </c>
      <c r="AG24" s="35">
        <f t="shared" si="23"/>
        <v>0</v>
      </c>
      <c r="AH24" s="35">
        <f t="shared" si="24"/>
        <v>0</v>
      </c>
    </row>
    <row r="25" spans="1:34" s="8" customFormat="1" ht="18" customHeight="1">
      <c r="A25" s="24"/>
      <c r="B25" s="25"/>
      <c r="C25" s="25"/>
      <c r="D25" s="25"/>
      <c r="E25" s="25" t="s">
        <v>201</v>
      </c>
      <c r="F25" s="171"/>
      <c r="G25" s="28">
        <f t="shared" si="5"/>
        <v>0</v>
      </c>
      <c r="H25" s="28">
        <f t="shared" si="8"/>
        <v>0</v>
      </c>
      <c r="I25" s="29">
        <f t="shared" si="6"/>
        <v>0</v>
      </c>
      <c r="J25" s="30"/>
      <c r="K25" s="31">
        <v>0.01</v>
      </c>
      <c r="L25" s="32">
        <f t="shared" si="0"/>
        <v>60000</v>
      </c>
      <c r="M25" s="33">
        <v>0</v>
      </c>
      <c r="N25" s="33" t="e">
        <f t="shared" si="25"/>
        <v>#N/A</v>
      </c>
      <c r="O25" s="33" t="e">
        <f t="shared" si="2"/>
        <v>#N/A</v>
      </c>
      <c r="P25" s="8" t="s">
        <v>115</v>
      </c>
      <c r="Q25" s="9">
        <f t="shared" si="9"/>
        <v>60000</v>
      </c>
      <c r="R25" s="9">
        <f t="shared" si="10"/>
        <v>60000</v>
      </c>
      <c r="S25" s="9">
        <f t="shared" si="11"/>
        <v>60000</v>
      </c>
      <c r="T25" s="9">
        <f t="shared" si="12"/>
        <v>60000</v>
      </c>
      <c r="U25" s="9">
        <f t="shared" si="13"/>
        <v>50000</v>
      </c>
      <c r="V25" s="9">
        <f t="shared" si="14"/>
        <v>42857.142857142855</v>
      </c>
      <c r="W25" s="9">
        <f t="shared" si="15"/>
        <v>37500</v>
      </c>
      <c r="X25" s="9">
        <f t="shared" si="16"/>
        <v>33333.333333333336</v>
      </c>
      <c r="Y25" s="33">
        <f t="shared" si="3"/>
        <v>0</v>
      </c>
      <c r="Z25" s="33" t="str">
        <f t="shared" si="7"/>
        <v>T20</v>
      </c>
      <c r="AA25" s="35">
        <f t="shared" si="17"/>
        <v>0</v>
      </c>
      <c r="AB25" s="35">
        <f t="shared" si="18"/>
        <v>0</v>
      </c>
      <c r="AC25" s="35">
        <f t="shared" si="19"/>
        <v>0</v>
      </c>
      <c r="AD25" s="35">
        <f t="shared" si="20"/>
        <v>0</v>
      </c>
      <c r="AE25" s="35">
        <f t="shared" si="21"/>
        <v>0</v>
      </c>
      <c r="AF25" s="35">
        <f t="shared" si="22"/>
        <v>0</v>
      </c>
      <c r="AG25" s="35">
        <f t="shared" si="23"/>
        <v>0</v>
      </c>
      <c r="AH25" s="35">
        <f t="shared" si="24"/>
        <v>0</v>
      </c>
    </row>
    <row r="26" spans="1:34" s="8" customFormat="1" ht="18" customHeight="1">
      <c r="A26" s="24"/>
      <c r="B26" s="25"/>
      <c r="C26" s="25"/>
      <c r="D26" s="25"/>
      <c r="E26" s="25" t="s">
        <v>201</v>
      </c>
      <c r="F26" s="171"/>
      <c r="G26" s="28">
        <f t="shared" si="5"/>
        <v>0</v>
      </c>
      <c r="H26" s="28">
        <f t="shared" si="8"/>
        <v>0</v>
      </c>
      <c r="I26" s="29">
        <f t="shared" si="6"/>
        <v>0</v>
      </c>
      <c r="J26" s="30"/>
      <c r="K26" s="31">
        <v>0.01</v>
      </c>
      <c r="L26" s="32">
        <f t="shared" si="0"/>
        <v>60000</v>
      </c>
      <c r="M26" s="33">
        <v>0</v>
      </c>
      <c r="N26" s="33" t="e">
        <f t="shared" si="25"/>
        <v>#N/A</v>
      </c>
      <c r="O26" s="33" t="e">
        <f>IF(E26=0,0,IF(E26=E25,VLOOKUP(E26,P:X,VLOOKUP(E26,P:Y,10,0),0),IF(P26=E26,VLOOKUP(E26,P:X,VLOOKUP(E26,P:Y,10,0),0),L26)))</f>
        <v>#N/A</v>
      </c>
      <c r="P26" s="8" t="s">
        <v>116</v>
      </c>
      <c r="Q26" s="9">
        <f t="shared" si="9"/>
        <v>60000</v>
      </c>
      <c r="R26" s="9">
        <f t="shared" si="10"/>
        <v>60000</v>
      </c>
      <c r="S26" s="9">
        <f t="shared" si="11"/>
        <v>60000</v>
      </c>
      <c r="T26" s="9">
        <f t="shared" si="12"/>
        <v>48000</v>
      </c>
      <c r="U26" s="9">
        <f t="shared" si="13"/>
        <v>40000</v>
      </c>
      <c r="V26" s="9">
        <f t="shared" si="14"/>
        <v>34285.714285714283</v>
      </c>
      <c r="W26" s="9">
        <f t="shared" si="15"/>
        <v>30000</v>
      </c>
      <c r="X26" s="9">
        <f t="shared" si="16"/>
        <v>26666.666666666668</v>
      </c>
      <c r="Y26" s="33">
        <f t="shared" si="3"/>
        <v>0</v>
      </c>
      <c r="Z26" s="33" t="str">
        <f t="shared" si="7"/>
        <v>T21</v>
      </c>
      <c r="AA26" s="35">
        <f t="shared" si="17"/>
        <v>0</v>
      </c>
      <c r="AB26" s="35">
        <f t="shared" si="18"/>
        <v>0</v>
      </c>
      <c r="AC26" s="35">
        <f t="shared" si="19"/>
        <v>0</v>
      </c>
      <c r="AD26" s="35">
        <f t="shared" si="20"/>
        <v>0</v>
      </c>
      <c r="AE26" s="35">
        <f t="shared" si="21"/>
        <v>0</v>
      </c>
      <c r="AF26" s="35">
        <f t="shared" si="22"/>
        <v>0</v>
      </c>
      <c r="AG26" s="35">
        <f t="shared" si="23"/>
        <v>0</v>
      </c>
      <c r="AH26" s="35">
        <f t="shared" si="24"/>
        <v>0</v>
      </c>
    </row>
    <row r="27" spans="1:34" s="8" customFormat="1" ht="18" customHeight="1">
      <c r="A27" s="24"/>
      <c r="B27" s="25"/>
      <c r="C27" s="25"/>
      <c r="D27" s="25"/>
      <c r="E27" s="25" t="s">
        <v>201</v>
      </c>
      <c r="F27" s="171"/>
      <c r="G27" s="28">
        <f t="shared" si="5"/>
        <v>0</v>
      </c>
      <c r="H27" s="28">
        <f t="shared" si="8"/>
        <v>0</v>
      </c>
      <c r="I27" s="29">
        <f t="shared" si="6"/>
        <v>0</v>
      </c>
      <c r="J27" s="30"/>
      <c r="K27" s="31">
        <v>0.01</v>
      </c>
      <c r="L27" s="32">
        <f t="shared" si="0"/>
        <v>60000</v>
      </c>
      <c r="M27" s="33">
        <v>0</v>
      </c>
      <c r="N27" s="33" t="e">
        <f t="shared" si="25"/>
        <v>#N/A</v>
      </c>
      <c r="O27" s="33" t="e">
        <f t="shared" ref="O27:O29" si="26">IF(E27=0,0,IF(E27=E26,VLOOKUP(E27,P:X,VLOOKUP(E27,P:Y,10,0),0),IF(P27=E27,VLOOKUP(E27,P:X,VLOOKUP(E27,P:Y,10,0),0),L27)))</f>
        <v>#N/A</v>
      </c>
      <c r="P27" s="8" t="s">
        <v>117</v>
      </c>
      <c r="Q27" s="9">
        <f t="shared" si="9"/>
        <v>60000</v>
      </c>
      <c r="R27" s="9">
        <f t="shared" si="10"/>
        <v>60000</v>
      </c>
      <c r="S27" s="9">
        <f t="shared" si="11"/>
        <v>45000</v>
      </c>
      <c r="T27" s="9">
        <f t="shared" si="12"/>
        <v>36000</v>
      </c>
      <c r="U27" s="9">
        <f t="shared" si="13"/>
        <v>30000</v>
      </c>
      <c r="V27" s="9">
        <f t="shared" si="14"/>
        <v>25714.285714285714</v>
      </c>
      <c r="W27" s="9">
        <f t="shared" si="15"/>
        <v>22500</v>
      </c>
      <c r="X27" s="9">
        <f t="shared" si="16"/>
        <v>20000</v>
      </c>
      <c r="Y27" s="33">
        <f t="shared" si="3"/>
        <v>0</v>
      </c>
      <c r="Z27" s="33" t="str">
        <f t="shared" si="7"/>
        <v>T22</v>
      </c>
      <c r="AA27" s="35">
        <f t="shared" si="17"/>
        <v>0</v>
      </c>
      <c r="AB27" s="35">
        <f t="shared" si="18"/>
        <v>0</v>
      </c>
      <c r="AC27" s="35">
        <f t="shared" si="19"/>
        <v>0</v>
      </c>
      <c r="AD27" s="35">
        <f t="shared" si="20"/>
        <v>0</v>
      </c>
      <c r="AE27" s="35">
        <f t="shared" si="21"/>
        <v>0</v>
      </c>
      <c r="AF27" s="35">
        <f t="shared" si="22"/>
        <v>0</v>
      </c>
      <c r="AG27" s="35">
        <f t="shared" si="23"/>
        <v>0</v>
      </c>
      <c r="AH27" s="35">
        <f t="shared" si="24"/>
        <v>0</v>
      </c>
    </row>
    <row r="28" spans="1:34" s="8" customFormat="1" ht="18" customHeight="1">
      <c r="A28" s="24"/>
      <c r="B28" s="25"/>
      <c r="C28" s="25"/>
      <c r="D28" s="25"/>
      <c r="E28" s="25" t="s">
        <v>201</v>
      </c>
      <c r="F28" s="171"/>
      <c r="G28" s="28">
        <f t="shared" si="5"/>
        <v>0</v>
      </c>
      <c r="H28" s="28">
        <f t="shared" si="8"/>
        <v>0</v>
      </c>
      <c r="I28" s="29">
        <f t="shared" si="6"/>
        <v>0</v>
      </c>
      <c r="J28" s="30"/>
      <c r="K28" s="31">
        <v>0.01</v>
      </c>
      <c r="L28" s="32">
        <f t="shared" si="0"/>
        <v>60000</v>
      </c>
      <c r="M28" s="33">
        <v>0</v>
      </c>
      <c r="N28" s="33" t="e">
        <f t="shared" si="25"/>
        <v>#N/A</v>
      </c>
      <c r="O28" s="33" t="e">
        <f t="shared" si="26"/>
        <v>#N/A</v>
      </c>
      <c r="P28" s="8" t="s">
        <v>118</v>
      </c>
      <c r="Q28" s="9">
        <f t="shared" si="9"/>
        <v>60000</v>
      </c>
      <c r="R28" s="9">
        <f t="shared" si="10"/>
        <v>40000</v>
      </c>
      <c r="S28" s="9">
        <f t="shared" si="11"/>
        <v>30000</v>
      </c>
      <c r="T28" s="9">
        <f t="shared" si="12"/>
        <v>24000</v>
      </c>
      <c r="U28" s="9">
        <f t="shared" si="13"/>
        <v>20000</v>
      </c>
      <c r="V28" s="9">
        <f t="shared" si="14"/>
        <v>17142.857142857141</v>
      </c>
      <c r="W28" s="9">
        <f t="shared" si="15"/>
        <v>15000</v>
      </c>
      <c r="X28" s="9">
        <f t="shared" si="16"/>
        <v>13333.333333333334</v>
      </c>
      <c r="Y28" s="33">
        <f t="shared" si="3"/>
        <v>0</v>
      </c>
      <c r="Z28" s="33" t="str">
        <f t="shared" si="7"/>
        <v>T23</v>
      </c>
      <c r="AA28" s="35">
        <f t="shared" si="17"/>
        <v>0</v>
      </c>
      <c r="AB28" s="35">
        <f t="shared" si="18"/>
        <v>0</v>
      </c>
      <c r="AC28" s="35">
        <f t="shared" si="19"/>
        <v>0</v>
      </c>
      <c r="AD28" s="35">
        <f t="shared" si="20"/>
        <v>0</v>
      </c>
      <c r="AE28" s="35">
        <f t="shared" si="21"/>
        <v>0</v>
      </c>
      <c r="AF28" s="35">
        <f t="shared" si="22"/>
        <v>0</v>
      </c>
      <c r="AG28" s="35">
        <f t="shared" si="23"/>
        <v>0</v>
      </c>
      <c r="AH28" s="35">
        <f t="shared" si="24"/>
        <v>0</v>
      </c>
    </row>
    <row r="29" spans="1:34" s="8" customFormat="1" ht="18" customHeight="1">
      <c r="A29" s="24"/>
      <c r="B29" s="25"/>
      <c r="C29" s="25"/>
      <c r="D29" s="25"/>
      <c r="E29" s="25" t="s">
        <v>201</v>
      </c>
      <c r="F29" s="171"/>
      <c r="G29" s="28">
        <f t="shared" si="5"/>
        <v>0</v>
      </c>
      <c r="H29" s="28">
        <f t="shared" si="8"/>
        <v>0</v>
      </c>
      <c r="I29" s="29">
        <f t="shared" si="6"/>
        <v>0</v>
      </c>
      <c r="J29" s="30"/>
      <c r="K29" s="31">
        <v>0.01</v>
      </c>
      <c r="L29" s="32">
        <f t="shared" si="0"/>
        <v>60000</v>
      </c>
      <c r="M29" s="33">
        <v>0</v>
      </c>
      <c r="N29" s="33" t="e">
        <f t="shared" si="25"/>
        <v>#N/A</v>
      </c>
      <c r="O29" s="33" t="e">
        <f t="shared" si="26"/>
        <v>#N/A</v>
      </c>
      <c r="P29" s="8" t="s">
        <v>119</v>
      </c>
      <c r="Q29" s="9">
        <f t="shared" si="9"/>
        <v>30000</v>
      </c>
      <c r="R29" s="9">
        <f t="shared" si="10"/>
        <v>20000</v>
      </c>
      <c r="S29" s="9">
        <f t="shared" si="11"/>
        <v>15000</v>
      </c>
      <c r="T29" s="9">
        <f t="shared" si="12"/>
        <v>12000</v>
      </c>
      <c r="U29" s="9">
        <f t="shared" si="13"/>
        <v>10000</v>
      </c>
      <c r="V29" s="9">
        <f t="shared" si="14"/>
        <v>8571.4285714285706</v>
      </c>
      <c r="W29" s="9">
        <f t="shared" si="15"/>
        <v>7500</v>
      </c>
      <c r="X29" s="9">
        <f t="shared" si="16"/>
        <v>6666.666666666667</v>
      </c>
      <c r="Y29" s="33">
        <f t="shared" si="3"/>
        <v>0</v>
      </c>
      <c r="Z29" s="33" t="str">
        <f t="shared" si="7"/>
        <v>T24</v>
      </c>
      <c r="AA29" s="35">
        <f t="shared" si="17"/>
        <v>0</v>
      </c>
      <c r="AB29" s="35">
        <f t="shared" si="18"/>
        <v>0</v>
      </c>
      <c r="AC29" s="35">
        <f t="shared" si="19"/>
        <v>0</v>
      </c>
      <c r="AD29" s="35">
        <f t="shared" si="20"/>
        <v>0</v>
      </c>
      <c r="AE29" s="35">
        <f t="shared" si="21"/>
        <v>0</v>
      </c>
      <c r="AF29" s="35">
        <f t="shared" si="22"/>
        <v>0</v>
      </c>
      <c r="AG29" s="35">
        <f t="shared" si="23"/>
        <v>0</v>
      </c>
      <c r="AH29" s="35">
        <f t="shared" si="24"/>
        <v>0</v>
      </c>
    </row>
    <row r="30" spans="1:34" ht="18" customHeight="1">
      <c r="A30" s="36"/>
      <c r="B30" s="37"/>
      <c r="C30" s="38"/>
      <c r="D30" s="39"/>
      <c r="E30" s="40"/>
      <c r="F30" s="39"/>
      <c r="G30" s="42"/>
      <c r="H30" s="42"/>
      <c r="I30" s="40"/>
      <c r="J30" s="43"/>
      <c r="K30" s="43"/>
      <c r="L30" s="43"/>
      <c r="M30" s="43"/>
      <c r="N30" s="43"/>
      <c r="O30" s="43"/>
      <c r="P30" s="8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4" ht="15">
      <c r="A31" s="36"/>
      <c r="B31" s="45"/>
      <c r="C31" s="46"/>
      <c r="D31" s="46"/>
      <c r="E31" s="46"/>
      <c r="F31" s="173"/>
      <c r="G31" s="48"/>
      <c r="H31" s="48"/>
      <c r="I31" s="36"/>
      <c r="J31" s="36"/>
      <c r="K31" s="36"/>
      <c r="L31" s="36"/>
      <c r="M31" s="36"/>
      <c r="N31" s="36"/>
      <c r="O31" s="36"/>
      <c r="P31" s="36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34" ht="15">
      <c r="A32" s="36"/>
      <c r="B32" s="45"/>
      <c r="C32" s="46"/>
      <c r="D32" s="46"/>
      <c r="E32" s="46"/>
      <c r="F32" s="173"/>
      <c r="G32" s="48"/>
      <c r="H32" s="48"/>
      <c r="I32" s="36"/>
      <c r="J32" s="36"/>
      <c r="K32" s="36"/>
      <c r="L32" s="36"/>
      <c r="M32" s="36"/>
      <c r="N32" s="36"/>
      <c r="O32" s="36"/>
      <c r="P32" s="36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">
      <c r="A33" s="36"/>
      <c r="B33" s="45"/>
      <c r="C33" s="46"/>
      <c r="D33" s="46"/>
      <c r="E33" s="46"/>
      <c r="F33" s="173"/>
      <c r="G33" s="48"/>
      <c r="H33" s="48"/>
      <c r="I33" s="36"/>
      <c r="J33" s="36"/>
      <c r="K33" s="36"/>
      <c r="L33" s="36"/>
      <c r="M33" s="36"/>
      <c r="N33" s="36"/>
      <c r="O33" s="36"/>
      <c r="P33" s="36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">
      <c r="A34" s="36"/>
      <c r="B34" s="45"/>
      <c r="C34" s="37"/>
      <c r="D34" s="39"/>
      <c r="E34" s="40"/>
      <c r="F34" s="39"/>
      <c r="G34" s="42"/>
      <c r="H34" s="42"/>
      <c r="I34" s="40"/>
      <c r="J34" s="43"/>
      <c r="K34" s="43"/>
      <c r="L34" s="43"/>
      <c r="M34" s="43"/>
      <c r="N34" s="43"/>
      <c r="O34" s="43"/>
      <c r="P34" s="8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>
      <c r="B35" s="45"/>
      <c r="P35" s="8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>
      <c r="A36" s="50"/>
      <c r="B36" s="50"/>
      <c r="I36" s="44"/>
      <c r="P36" s="8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>
      <c r="A37" s="50"/>
      <c r="B37" s="50"/>
      <c r="I37" s="44"/>
      <c r="P37" s="8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>
      <c r="A38" s="50"/>
      <c r="B38" s="50"/>
      <c r="I38" s="44"/>
      <c r="P38" s="8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>
      <c r="A39" s="50"/>
      <c r="B39" s="50"/>
      <c r="I39" s="44"/>
      <c r="P39" s="8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>
      <c r="A40" s="50"/>
      <c r="B40" s="50"/>
      <c r="I40" s="44"/>
      <c r="P40" s="8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>
      <c r="A41" s="50"/>
      <c r="B41" s="50"/>
      <c r="I41" s="44"/>
      <c r="P41" s="8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>
      <c r="A42" s="50"/>
      <c r="B42" s="50"/>
      <c r="I42" s="44"/>
      <c r="P42" s="8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>
      <c r="A43" s="50"/>
      <c r="B43" s="50"/>
      <c r="I43" s="44"/>
      <c r="P43" s="8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>
      <c r="A44" s="50"/>
      <c r="B44" s="50"/>
      <c r="I44" s="44"/>
      <c r="P44" s="8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>
      <c r="A45" s="50"/>
      <c r="B45" s="50"/>
      <c r="I45" s="44"/>
      <c r="P45" s="8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>
      <c r="A46" s="50"/>
      <c r="B46" s="50"/>
      <c r="I46" s="44"/>
      <c r="P46" s="8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>
      <c r="A47" s="50"/>
      <c r="B47" s="50"/>
      <c r="I47" s="44"/>
      <c r="P47" s="8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>
      <c r="A48" s="50"/>
      <c r="B48" s="50"/>
      <c r="I48" s="44"/>
      <c r="P48" s="8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>
      <c r="A49" s="50"/>
      <c r="B49" s="50"/>
      <c r="I49" s="44"/>
      <c r="P49" s="8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>
      <c r="A50" s="50"/>
      <c r="B50" s="50"/>
      <c r="I50" s="44"/>
      <c r="P50" s="8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>
      <c r="A51" s="50"/>
      <c r="B51" s="50"/>
      <c r="I51" s="44"/>
      <c r="P51" s="8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>
      <c r="A52" s="50"/>
      <c r="B52" s="50"/>
      <c r="I52" s="44"/>
      <c r="P52" s="8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>
      <c r="A53" s="50"/>
      <c r="B53" s="50"/>
      <c r="I53" s="44"/>
      <c r="P53" s="8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>
      <c r="A54" s="50"/>
      <c r="B54" s="50"/>
      <c r="I54" s="44"/>
      <c r="P54" s="8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>
      <c r="A55" s="50"/>
      <c r="B55" s="50"/>
      <c r="I55" s="44"/>
      <c r="P55" s="8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>
      <c r="A56" s="50"/>
      <c r="B56" s="50"/>
      <c r="I56" s="44"/>
      <c r="P56" s="8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>
      <c r="A57" s="50"/>
      <c r="B57" s="50"/>
      <c r="I57" s="44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>
      <c r="A58" s="50"/>
      <c r="B58" s="50"/>
      <c r="I58" s="44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>
      <c r="A59" s="50"/>
      <c r="B59" s="50"/>
      <c r="I59" s="44"/>
      <c r="P59" s="8"/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>
      <c r="A60" s="50"/>
      <c r="B60" s="50"/>
      <c r="I60" s="44"/>
      <c r="P60" s="8"/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>
      <c r="A61" s="50"/>
      <c r="B61" s="50"/>
      <c r="I61" s="44"/>
      <c r="P61" s="8"/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>
      <c r="A62" s="50"/>
      <c r="B62" s="50"/>
      <c r="I62" s="44"/>
      <c r="P62" s="8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>
      <c r="A63" s="50"/>
      <c r="B63" s="50"/>
      <c r="I63" s="44"/>
      <c r="P63" s="8"/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>
      <c r="A64" s="50"/>
      <c r="B64" s="50"/>
      <c r="I64" s="44"/>
      <c r="P64" s="8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>
      <c r="A65" s="50"/>
      <c r="B65" s="50"/>
      <c r="I65" s="44"/>
      <c r="P65" s="8"/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>
      <c r="A66" s="50"/>
      <c r="B66" s="50"/>
      <c r="I66" s="44"/>
      <c r="P66" s="8"/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>
      <c r="A67" s="50"/>
      <c r="B67" s="50"/>
      <c r="I67" s="44"/>
      <c r="P67" s="8"/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>
      <c r="A68" s="50"/>
      <c r="B68" s="50"/>
      <c r="I68" s="44"/>
      <c r="P68" s="8"/>
      <c r="Q68" s="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>
      <c r="A69" s="50"/>
      <c r="B69" s="50"/>
      <c r="I69" s="44"/>
      <c r="P69" s="8"/>
      <c r="Q69" s="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>
      <c r="A70" s="50"/>
      <c r="B70" s="50"/>
      <c r="I70" s="44"/>
      <c r="P70" s="8"/>
      <c r="Q70" s="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>
      <c r="A71" s="50"/>
      <c r="B71" s="50"/>
      <c r="I71" s="44"/>
      <c r="P71" s="8"/>
      <c r="Q71" s="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>
      <c r="A72" s="50"/>
      <c r="B72" s="50"/>
      <c r="I72" s="44"/>
      <c r="P72" s="8"/>
      <c r="Q72" s="9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>
      <c r="A73" s="50"/>
      <c r="B73" s="50"/>
      <c r="I73" s="44"/>
      <c r="P73" s="8"/>
      <c r="Q73" s="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>
      <c r="A74" s="50"/>
      <c r="B74" s="50"/>
      <c r="I74" s="44"/>
      <c r="P74" s="8"/>
      <c r="Q74" s="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>
      <c r="A75" s="50"/>
      <c r="B75" s="50"/>
      <c r="I75" s="44"/>
      <c r="P75" s="8"/>
      <c r="Q75" s="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>
      <c r="A76" s="50"/>
      <c r="B76" s="50"/>
      <c r="I76" s="44"/>
      <c r="P76" s="8"/>
      <c r="Q76" s="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>
      <c r="A77" s="50"/>
      <c r="B77" s="50"/>
      <c r="I77" s="44"/>
      <c r="P77" s="8"/>
      <c r="Q77" s="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>
      <c r="A78" s="50"/>
      <c r="B78" s="50"/>
      <c r="I78" s="44"/>
      <c r="P78" s="8"/>
      <c r="Q78" s="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>
      <c r="A79" s="50"/>
      <c r="B79" s="50"/>
      <c r="I79" s="44"/>
      <c r="P79" s="8"/>
      <c r="Q79" s="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>
      <c r="A80" s="50"/>
      <c r="B80" s="50"/>
      <c r="I80" s="44"/>
      <c r="P80" s="8"/>
      <c r="Q80" s="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>
      <c r="A81" s="50"/>
      <c r="B81" s="50"/>
      <c r="I81" s="44"/>
      <c r="P81" s="8"/>
      <c r="Q81" s="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>
      <c r="A82" s="50"/>
      <c r="B82" s="50"/>
      <c r="I82" s="44"/>
      <c r="P82" s="8"/>
      <c r="Q82" s="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>
      <c r="A83" s="50"/>
      <c r="B83" s="50"/>
      <c r="I83" s="44"/>
      <c r="P83" s="8"/>
      <c r="Q83" s="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>
      <c r="A84" s="50"/>
      <c r="B84" s="50"/>
      <c r="I84" s="44"/>
      <c r="P84" s="8"/>
      <c r="Q84" s="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>
      <c r="A85" s="50"/>
      <c r="B85" s="50"/>
      <c r="I85" s="44"/>
      <c r="P85" s="8"/>
      <c r="Q85" s="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>
      <c r="A86" s="50"/>
      <c r="B86" s="50"/>
      <c r="I86" s="44"/>
      <c r="P86" s="8"/>
      <c r="Q86" s="9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>
      <c r="A87" s="50"/>
      <c r="B87" s="50"/>
      <c r="I87" s="44"/>
      <c r="P87" s="8"/>
      <c r="Q87" s="9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>
      <c r="A88" s="50"/>
      <c r="B88" s="50"/>
      <c r="I88" s="44"/>
      <c r="P88" s="8"/>
      <c r="Q88" s="9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>
      <c r="A89" s="50"/>
      <c r="B89" s="50"/>
      <c r="I89" s="44"/>
      <c r="P89" s="8"/>
      <c r="Q89" s="9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>
      <c r="A90" s="50"/>
      <c r="B90" s="50"/>
      <c r="I90" s="44"/>
      <c r="P90" s="8"/>
      <c r="Q90" s="9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>
      <c r="A91" s="50"/>
      <c r="B91" s="50"/>
      <c r="I91" s="44"/>
      <c r="P91" s="8"/>
      <c r="Q91" s="9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>
      <c r="A92" s="50"/>
      <c r="B92" s="50"/>
      <c r="I92" s="44"/>
      <c r="P92" s="8"/>
      <c r="Q92" s="9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>
      <c r="A93" s="50"/>
      <c r="B93" s="50"/>
      <c r="I93" s="44"/>
      <c r="P93" s="8"/>
      <c r="Q93" s="9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>
      <c r="A94" s="50"/>
      <c r="B94" s="50"/>
      <c r="I94" s="44"/>
      <c r="P94" s="53"/>
      <c r="Q94" s="44"/>
    </row>
    <row r="95" spans="1:28">
      <c r="A95" s="50"/>
      <c r="B95" s="50"/>
      <c r="I95" s="44"/>
      <c r="P95" s="53"/>
      <c r="Q95" s="44"/>
    </row>
    <row r="96" spans="1:28">
      <c r="A96" s="50"/>
      <c r="B96" s="50"/>
      <c r="I96" s="44"/>
      <c r="P96" s="53"/>
      <c r="Q96" s="44"/>
    </row>
    <row r="97" spans="1:17">
      <c r="A97" s="50"/>
      <c r="B97" s="50"/>
      <c r="I97" s="44"/>
      <c r="P97" s="53"/>
      <c r="Q97" s="44"/>
    </row>
    <row r="98" spans="1:17">
      <c r="A98" s="50"/>
      <c r="B98" s="50"/>
      <c r="I98" s="44"/>
      <c r="P98" s="53"/>
      <c r="Q98" s="44"/>
    </row>
    <row r="99" spans="1:17">
      <c r="A99" s="50"/>
      <c r="B99" s="50"/>
      <c r="I99" s="44"/>
      <c r="P99" s="53"/>
      <c r="Q99" s="44"/>
    </row>
    <row r="100" spans="1:17">
      <c r="A100" s="50"/>
      <c r="B100" s="50"/>
      <c r="I100" s="44"/>
      <c r="P100" s="53"/>
      <c r="Q100" s="44"/>
    </row>
    <row r="101" spans="1:17">
      <c r="A101" s="50"/>
      <c r="B101" s="50"/>
      <c r="I101" s="44"/>
      <c r="P101" s="53"/>
      <c r="Q101" s="44"/>
    </row>
    <row r="102" spans="1:17">
      <c r="A102" s="50"/>
      <c r="B102" s="50"/>
      <c r="I102" s="44"/>
      <c r="P102" s="53"/>
      <c r="Q102" s="44"/>
    </row>
    <row r="103" spans="1:17">
      <c r="A103" s="50"/>
      <c r="B103" s="50"/>
      <c r="I103" s="44"/>
      <c r="P103" s="53"/>
      <c r="Q103" s="44"/>
    </row>
    <row r="104" spans="1:17">
      <c r="A104" s="50"/>
      <c r="B104" s="50"/>
      <c r="I104" s="44"/>
      <c r="P104" s="53"/>
      <c r="Q104" s="44"/>
    </row>
  </sheetData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H104"/>
  <sheetViews>
    <sheetView showZeros="0" workbookViewId="0">
      <selection activeCell="E19" sqref="E19"/>
    </sheetView>
  </sheetViews>
  <sheetFormatPr defaultColWidth="9.15234375" defaultRowHeight="17.600000000000001"/>
  <cols>
    <col min="1" max="1" width="29.23046875" style="49" customWidth="1"/>
    <col min="2" max="2" width="8.4609375" style="54" customWidth="1"/>
    <col min="3" max="3" width="6.84375" style="50" customWidth="1"/>
    <col min="4" max="4" width="16.69140625" style="50" customWidth="1"/>
    <col min="5" max="5" width="8.23046875" style="50" customWidth="1"/>
    <col min="6" max="6" width="9.53515625" style="54" customWidth="1"/>
    <col min="7" max="7" width="10.15234375" style="52" customWidth="1"/>
    <col min="8" max="8" width="11.84375" style="52" customWidth="1"/>
    <col min="9" max="9" width="14.4609375" style="50" customWidth="1"/>
    <col min="10" max="10" width="6.4609375" style="44" customWidth="1"/>
    <col min="11" max="11" width="5.69140625" style="44" customWidth="1"/>
    <col min="12" max="12" width="10.4609375" style="44" customWidth="1"/>
    <col min="13" max="15" width="10.4609375" style="44" hidden="1" customWidth="1"/>
    <col min="16" max="16" width="7.4609375" style="44" hidden="1" customWidth="1"/>
    <col min="17" max="17" width="9.23046875" style="53" hidden="1" customWidth="1"/>
    <col min="18" max="34" width="9.15234375" style="44" hidden="1" customWidth="1"/>
    <col min="35" max="35" width="0" style="44" hidden="1" customWidth="1"/>
    <col min="36" max="16384" width="9.15234375" style="44"/>
  </cols>
  <sheetData>
    <row r="1" spans="1:34" s="6" customFormat="1" ht="33.65" customHeight="1">
      <c r="A1" s="262" t="s">
        <v>82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4"/>
      <c r="N1" s="4"/>
      <c r="O1" s="4"/>
      <c r="P1" s="5"/>
      <c r="Q1" s="5"/>
      <c r="R1" s="5"/>
      <c r="S1" s="5"/>
      <c r="T1" s="5"/>
      <c r="U1" s="5"/>
    </row>
    <row r="2" spans="1:34" s="8" customFormat="1" ht="36" customHeight="1" thickBot="1">
      <c r="A2" s="263" t="s">
        <v>180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7"/>
      <c r="N2" s="7"/>
      <c r="O2" s="7"/>
      <c r="Q2" s="9"/>
    </row>
    <row r="3" spans="1:34" s="8" customFormat="1" ht="18.649999999999999" customHeight="1">
      <c r="A3" s="264" t="s">
        <v>283</v>
      </c>
      <c r="B3" s="264"/>
      <c r="C3" s="264"/>
      <c r="D3" s="264"/>
      <c r="E3" s="264"/>
      <c r="F3" s="264"/>
      <c r="G3" s="264"/>
      <c r="H3" s="264"/>
      <c r="I3" s="264"/>
      <c r="J3" s="10"/>
      <c r="K3" s="265" t="s">
        <v>85</v>
      </c>
      <c r="L3" s="266"/>
      <c r="M3" s="11"/>
      <c r="N3" s="11"/>
      <c r="O3" s="11"/>
      <c r="Q3" s="9"/>
    </row>
    <row r="4" spans="1:34" s="8" customFormat="1" ht="21.65" customHeight="1" thickBot="1">
      <c r="A4" s="264"/>
      <c r="B4" s="264"/>
      <c r="C4" s="264"/>
      <c r="D4" s="264"/>
      <c r="E4" s="264"/>
      <c r="F4" s="264"/>
      <c r="G4" s="264"/>
      <c r="H4" s="264"/>
      <c r="I4" s="264"/>
      <c r="J4" s="12"/>
      <c r="K4" s="267">
        <v>6000000</v>
      </c>
      <c r="L4" s="268"/>
      <c r="M4" s="13"/>
      <c r="N4" s="13"/>
      <c r="O4" s="13"/>
      <c r="Q4" s="9"/>
    </row>
    <row r="5" spans="1:34" s="8" customFormat="1" ht="27" customHeight="1">
      <c r="A5" s="161" t="s">
        <v>86</v>
      </c>
      <c r="B5" s="15" t="s">
        <v>49</v>
      </c>
      <c r="C5" s="16" t="s">
        <v>87</v>
      </c>
      <c r="D5" s="17" t="s">
        <v>88</v>
      </c>
      <c r="E5" s="18" t="s">
        <v>89</v>
      </c>
      <c r="F5" s="172" t="s">
        <v>90</v>
      </c>
      <c r="G5" s="20" t="s">
        <v>91</v>
      </c>
      <c r="H5" s="20" t="s">
        <v>92</v>
      </c>
      <c r="I5" s="21" t="s">
        <v>93</v>
      </c>
      <c r="J5" s="22"/>
      <c r="K5" s="260" t="s">
        <v>94</v>
      </c>
      <c r="L5" s="261"/>
      <c r="M5" s="23"/>
      <c r="N5" s="23"/>
      <c r="O5" s="23"/>
      <c r="Q5" s="9">
        <v>2</v>
      </c>
      <c r="R5" s="8">
        <v>3</v>
      </c>
      <c r="S5" s="8">
        <v>4</v>
      </c>
      <c r="T5" s="8">
        <v>5</v>
      </c>
      <c r="U5" s="8">
        <v>6</v>
      </c>
      <c r="V5" s="8">
        <v>7</v>
      </c>
      <c r="W5" s="8">
        <v>8</v>
      </c>
      <c r="X5" s="8">
        <v>9</v>
      </c>
      <c r="Y5" s="8" t="s">
        <v>95</v>
      </c>
      <c r="AA5" s="9">
        <v>2</v>
      </c>
      <c r="AB5" s="8">
        <v>3</v>
      </c>
      <c r="AC5" s="8">
        <v>4</v>
      </c>
      <c r="AD5" s="8">
        <v>5</v>
      </c>
      <c r="AE5" s="8">
        <v>6</v>
      </c>
      <c r="AF5" s="8">
        <v>7</v>
      </c>
      <c r="AG5" s="8">
        <v>8</v>
      </c>
      <c r="AH5" s="8">
        <v>9</v>
      </c>
    </row>
    <row r="6" spans="1:34" s="34" customFormat="1" ht="18" customHeight="1">
      <c r="A6" s="24" t="s">
        <v>18</v>
      </c>
      <c r="B6" s="25">
        <v>66</v>
      </c>
      <c r="C6" s="25">
        <v>27</v>
      </c>
      <c r="D6" s="26"/>
      <c r="E6" s="25">
        <v>1</v>
      </c>
      <c r="F6" s="171">
        <f>N6</f>
        <v>12</v>
      </c>
      <c r="G6" s="28">
        <f>IF(D6&gt;0,L$12,0)</f>
        <v>0</v>
      </c>
      <c r="H6" s="28">
        <f>IF(E6="",0,IFERROR(O6,0))</f>
        <v>1200000</v>
      </c>
      <c r="I6" s="29">
        <f>G6+H6</f>
        <v>1200000</v>
      </c>
      <c r="J6" s="30"/>
      <c r="K6" s="31">
        <v>0.2</v>
      </c>
      <c r="L6" s="32">
        <f t="shared" ref="L6:L29" si="0">$K$4*K6</f>
        <v>1200000</v>
      </c>
      <c r="M6" s="33">
        <v>12</v>
      </c>
      <c r="N6" s="33">
        <f t="shared" ref="N6:N7" si="1">IF(E6=0,0,IF(E6=E5,VLOOKUP(E6,Z:AH,VLOOKUP(E6,P:Y,10,0),0),IF(P6=E6,VLOOKUP(E6,Z:AH,VLOOKUP(E6,P:Y,10,0),0),M6)))</f>
        <v>12</v>
      </c>
      <c r="O6" s="33">
        <f t="shared" ref="O6:O25" si="2">IF(E6=0,0,IF(E6=E5,VLOOKUP(E6,P:X,VLOOKUP(E6,P:Y,10,0),0),IF(P6=E6,VLOOKUP(E6,P:X,VLOOKUP(E6,P:Y,10,0),0),L6)))</f>
        <v>1200000</v>
      </c>
      <c r="P6" s="8" t="s">
        <v>96</v>
      </c>
      <c r="Q6" s="9"/>
      <c r="R6" s="8"/>
      <c r="S6" s="8"/>
      <c r="T6" s="8"/>
      <c r="U6" s="8"/>
      <c r="V6" s="8"/>
      <c r="W6" s="8"/>
      <c r="X6" s="8"/>
      <c r="Y6" s="33">
        <f t="shared" ref="Y6:Y29" si="3">COUNTIF(E6:E29,P6)</f>
        <v>0</v>
      </c>
      <c r="Z6" s="33" t="str">
        <f>+P6</f>
        <v>T1</v>
      </c>
      <c r="AA6" s="9"/>
      <c r="AB6" s="8"/>
      <c r="AC6" s="8"/>
      <c r="AD6" s="8"/>
      <c r="AE6" s="8"/>
      <c r="AF6" s="8"/>
      <c r="AG6" s="8"/>
      <c r="AH6" s="8"/>
    </row>
    <row r="7" spans="1:34" s="34" customFormat="1" ht="18" customHeight="1">
      <c r="A7" s="24" t="s">
        <v>34</v>
      </c>
      <c r="B7" s="25">
        <v>67</v>
      </c>
      <c r="C7" s="25">
        <v>35</v>
      </c>
      <c r="D7" s="25"/>
      <c r="E7" s="25">
        <v>2</v>
      </c>
      <c r="F7" s="171">
        <f t="shared" ref="F7:F23" si="4">N7</f>
        <v>10</v>
      </c>
      <c r="G7" s="28">
        <f t="shared" ref="G7:G29" si="5">IF(D7&gt;0,L$12,0)</f>
        <v>0</v>
      </c>
      <c r="H7" s="28">
        <f>IF(E7="",0,IFERROR(O7,0))</f>
        <v>960000</v>
      </c>
      <c r="I7" s="29">
        <f t="shared" ref="I7:I29" si="6">G7+H7</f>
        <v>960000</v>
      </c>
      <c r="J7" s="30"/>
      <c r="K7" s="31">
        <v>0.16</v>
      </c>
      <c r="L7" s="32">
        <f t="shared" si="0"/>
        <v>960000</v>
      </c>
      <c r="M7" s="33">
        <v>10</v>
      </c>
      <c r="N7" s="33">
        <f t="shared" si="1"/>
        <v>10</v>
      </c>
      <c r="O7" s="33">
        <f t="shared" si="2"/>
        <v>960000</v>
      </c>
      <c r="P7" s="8" t="s">
        <v>97</v>
      </c>
      <c r="Q7" s="9">
        <f>SUM($L7:$L8)/Q$5</f>
        <v>870000</v>
      </c>
      <c r="R7" s="9">
        <f>SUM($L7:$L9)/R$5</f>
        <v>780000</v>
      </c>
      <c r="S7" s="9">
        <f>SUM($L7:$L10)/S$5</f>
        <v>705000</v>
      </c>
      <c r="T7" s="9">
        <f>SUM($L7:$L11)/T$5</f>
        <v>648000</v>
      </c>
      <c r="U7" s="9">
        <f>SUM($L7:$L12)/U$5</f>
        <v>600000</v>
      </c>
      <c r="V7" s="9">
        <f>SUM($L7:$L13)/V$5</f>
        <v>557142.85714285716</v>
      </c>
      <c r="W7" s="9">
        <f>SUM($L7:$L14)/W$5</f>
        <v>510000</v>
      </c>
      <c r="X7" s="9">
        <f>SUM($L7:$L15)/X$5</f>
        <v>466666.66666666669</v>
      </c>
      <c r="Y7" s="33">
        <f t="shared" si="3"/>
        <v>0</v>
      </c>
      <c r="Z7" s="33" t="str">
        <f t="shared" ref="Z7:Z29" si="7">+P7</f>
        <v>T2</v>
      </c>
      <c r="AA7" s="35">
        <f>SUM($M7:$M8)/AA$5</f>
        <v>9</v>
      </c>
      <c r="AB7" s="35">
        <f>SUM($M7:$M9)/AB$5</f>
        <v>8.3333333333333339</v>
      </c>
      <c r="AC7" s="35">
        <f>SUM($M7:$M10)/AC$5</f>
        <v>7.75</v>
      </c>
      <c r="AD7" s="35">
        <f>SUM($M7:$M11)/AD$5</f>
        <v>7.2</v>
      </c>
      <c r="AE7" s="35">
        <f>SUM($M7:$M12)/AE$5</f>
        <v>6.666666666666667</v>
      </c>
      <c r="AF7" s="35">
        <f>SUM($M7:$M13)/AF$5</f>
        <v>6.1428571428571432</v>
      </c>
      <c r="AG7" s="35">
        <f>SUM($M7:$M14)/AG$5</f>
        <v>5.625</v>
      </c>
      <c r="AH7" s="35">
        <f>SUM($M7:$M15)/AH$5</f>
        <v>5.1111111111111107</v>
      </c>
    </row>
    <row r="8" spans="1:34" s="34" customFormat="1" ht="18" customHeight="1">
      <c r="A8" s="24" t="s">
        <v>28</v>
      </c>
      <c r="B8" s="25">
        <v>70</v>
      </c>
      <c r="C8" s="25">
        <v>33</v>
      </c>
      <c r="D8" s="25"/>
      <c r="E8" s="25">
        <v>3</v>
      </c>
      <c r="F8" s="171">
        <f t="shared" si="4"/>
        <v>8</v>
      </c>
      <c r="G8" s="28">
        <f t="shared" si="5"/>
        <v>0</v>
      </c>
      <c r="H8" s="28">
        <f t="shared" ref="H8:H29" si="8">IF(E8="",0,IFERROR(O8,0))</f>
        <v>780000</v>
      </c>
      <c r="I8" s="29">
        <f t="shared" si="6"/>
        <v>780000</v>
      </c>
      <c r="J8" s="30"/>
      <c r="K8" s="31">
        <v>0.13</v>
      </c>
      <c r="L8" s="32">
        <f t="shared" si="0"/>
        <v>780000</v>
      </c>
      <c r="M8" s="33">
        <v>8</v>
      </c>
      <c r="N8" s="33">
        <f>IF(E8=0,0,IF(E8=E7,VLOOKUP(E8,Z:AH,VLOOKUP(E8,P:Y,10,0),0),IF(P8=E8,VLOOKUP(E8,Z:AH,VLOOKUP(E8,P:Y,10,0),0),M8)))</f>
        <v>8</v>
      </c>
      <c r="O8" s="33">
        <f t="shared" si="2"/>
        <v>780000</v>
      </c>
      <c r="P8" s="8" t="s">
        <v>98</v>
      </c>
      <c r="Q8" s="9">
        <f t="shared" ref="Q8:Q29" si="9">SUM($L8:$L9)/Q$5</f>
        <v>690000</v>
      </c>
      <c r="R8" s="9">
        <f t="shared" ref="R8:R29" si="10">SUM($L8:$L10)/R$5</f>
        <v>620000</v>
      </c>
      <c r="S8" s="9">
        <f t="shared" ref="S8:S29" si="11">SUM($L8:$L11)/S$5</f>
        <v>570000</v>
      </c>
      <c r="T8" s="9">
        <f t="shared" ref="T8:T29" si="12">SUM($L8:$L12)/T$5</f>
        <v>528000</v>
      </c>
      <c r="U8" s="9">
        <f t="shared" ref="U8:U29" si="13">SUM($L8:$L13)/U$5</f>
        <v>490000</v>
      </c>
      <c r="V8" s="9">
        <f t="shared" ref="V8:V29" si="14">SUM($L8:$L14)/V$5</f>
        <v>445714.28571428574</v>
      </c>
      <c r="W8" s="9">
        <f t="shared" ref="W8:W29" si="15">SUM($L8:$L15)/W$5</f>
        <v>405000</v>
      </c>
      <c r="X8" s="9">
        <f t="shared" ref="X8:X29" si="16">SUM($L8:$L16)/X$5</f>
        <v>366666.66666666669</v>
      </c>
      <c r="Y8" s="33">
        <f t="shared" si="3"/>
        <v>0</v>
      </c>
      <c r="Z8" s="33" t="str">
        <f t="shared" si="7"/>
        <v>T3</v>
      </c>
      <c r="AA8" s="35">
        <f t="shared" ref="AA8:AA29" si="17">SUM($M8:$M9)/AA$5</f>
        <v>7.5</v>
      </c>
      <c r="AB8" s="35">
        <f t="shared" ref="AB8:AB29" si="18">SUM($M8:$M10)/AB$5</f>
        <v>7</v>
      </c>
      <c r="AC8" s="35">
        <f t="shared" ref="AC8:AC29" si="19">SUM($M8:$M11)/AC$5</f>
        <v>6.5</v>
      </c>
      <c r="AD8" s="35">
        <f t="shared" ref="AD8:AD29" si="20">SUM($M8:$M12)/AD$5</f>
        <v>6</v>
      </c>
      <c r="AE8" s="35">
        <f t="shared" ref="AE8:AE29" si="21">SUM($M8:$M13)/AE$5</f>
        <v>5.5</v>
      </c>
      <c r="AF8" s="35">
        <f t="shared" ref="AF8:AF29" si="22">SUM($M8:$M14)/AF$5</f>
        <v>5</v>
      </c>
      <c r="AG8" s="35">
        <f t="shared" ref="AG8:AG29" si="23">SUM($M8:$M15)/AG$5</f>
        <v>4.5</v>
      </c>
      <c r="AH8" s="35">
        <f t="shared" ref="AH8:AH29" si="24">SUM($M8:$M16)/AH$5</f>
        <v>4</v>
      </c>
    </row>
    <row r="9" spans="1:34" s="34" customFormat="1" ht="18" customHeight="1">
      <c r="A9" s="24" t="s">
        <v>6</v>
      </c>
      <c r="B9" s="25">
        <v>71</v>
      </c>
      <c r="C9" s="25">
        <v>31</v>
      </c>
      <c r="D9" s="25"/>
      <c r="E9" s="25">
        <v>4</v>
      </c>
      <c r="F9" s="171">
        <f t="shared" si="4"/>
        <v>7</v>
      </c>
      <c r="G9" s="28">
        <f t="shared" si="5"/>
        <v>0</v>
      </c>
      <c r="H9" s="28">
        <f t="shared" si="8"/>
        <v>600000</v>
      </c>
      <c r="I9" s="29">
        <f t="shared" si="6"/>
        <v>600000</v>
      </c>
      <c r="J9" s="30"/>
      <c r="K9" s="31">
        <v>0.1</v>
      </c>
      <c r="L9" s="32">
        <f t="shared" si="0"/>
        <v>600000</v>
      </c>
      <c r="M9" s="33">
        <v>7</v>
      </c>
      <c r="N9" s="33">
        <f t="shared" ref="N9:N29" si="25">IF(E9=0,0,IF(E9=E8,VLOOKUP(E9,Z:AH,VLOOKUP(E9,P:Y,10,0),0),IF(P9=E9,VLOOKUP(E9,Z:AH,VLOOKUP(E9,P:Y,10,0),0),M9)))</f>
        <v>7</v>
      </c>
      <c r="O9" s="33">
        <f t="shared" si="2"/>
        <v>600000</v>
      </c>
      <c r="P9" s="8" t="s">
        <v>99</v>
      </c>
      <c r="Q9" s="9">
        <f t="shared" si="9"/>
        <v>540000</v>
      </c>
      <c r="R9" s="9">
        <f t="shared" si="10"/>
        <v>500000</v>
      </c>
      <c r="S9" s="9">
        <f t="shared" si="11"/>
        <v>465000</v>
      </c>
      <c r="T9" s="9">
        <f t="shared" si="12"/>
        <v>432000</v>
      </c>
      <c r="U9" s="9">
        <f t="shared" si="13"/>
        <v>390000</v>
      </c>
      <c r="V9" s="9">
        <f t="shared" si="14"/>
        <v>351428.57142857142</v>
      </c>
      <c r="W9" s="9">
        <f t="shared" si="15"/>
        <v>315000</v>
      </c>
      <c r="X9" s="9">
        <f t="shared" si="16"/>
        <v>286666.66666666669</v>
      </c>
      <c r="Y9" s="33">
        <f t="shared" si="3"/>
        <v>0</v>
      </c>
      <c r="Z9" s="33" t="str">
        <f t="shared" si="7"/>
        <v>T4</v>
      </c>
      <c r="AA9" s="35">
        <f t="shared" si="17"/>
        <v>6.5</v>
      </c>
      <c r="AB9" s="35">
        <f t="shared" si="18"/>
        <v>6</v>
      </c>
      <c r="AC9" s="35">
        <f t="shared" si="19"/>
        <v>5.5</v>
      </c>
      <c r="AD9" s="35">
        <f t="shared" si="20"/>
        <v>5</v>
      </c>
      <c r="AE9" s="35">
        <f t="shared" si="21"/>
        <v>4.5</v>
      </c>
      <c r="AF9" s="35">
        <f t="shared" si="22"/>
        <v>4</v>
      </c>
      <c r="AG9" s="35">
        <f t="shared" si="23"/>
        <v>3.5</v>
      </c>
      <c r="AH9" s="35">
        <f t="shared" si="24"/>
        <v>3.1111111111111112</v>
      </c>
    </row>
    <row r="10" spans="1:34" s="34" customFormat="1" ht="18" customHeight="1">
      <c r="A10" s="24" t="s">
        <v>14</v>
      </c>
      <c r="B10" s="25">
        <v>71</v>
      </c>
      <c r="C10" s="25">
        <v>27</v>
      </c>
      <c r="D10" s="175"/>
      <c r="E10" s="25">
        <v>5</v>
      </c>
      <c r="F10" s="171">
        <f t="shared" si="4"/>
        <v>6</v>
      </c>
      <c r="G10" s="28">
        <f t="shared" si="5"/>
        <v>0</v>
      </c>
      <c r="H10" s="28">
        <f t="shared" si="8"/>
        <v>480000</v>
      </c>
      <c r="I10" s="29">
        <f t="shared" si="6"/>
        <v>480000</v>
      </c>
      <c r="J10" s="30"/>
      <c r="K10" s="31">
        <v>0.08</v>
      </c>
      <c r="L10" s="32">
        <f t="shared" si="0"/>
        <v>480000</v>
      </c>
      <c r="M10" s="33">
        <v>6</v>
      </c>
      <c r="N10" s="33">
        <f t="shared" si="25"/>
        <v>6</v>
      </c>
      <c r="O10" s="33">
        <f t="shared" si="2"/>
        <v>480000</v>
      </c>
      <c r="P10" s="8" t="s">
        <v>100</v>
      </c>
      <c r="Q10" s="9">
        <f t="shared" si="9"/>
        <v>450000</v>
      </c>
      <c r="R10" s="9">
        <f t="shared" si="10"/>
        <v>420000</v>
      </c>
      <c r="S10" s="9">
        <f t="shared" si="11"/>
        <v>390000</v>
      </c>
      <c r="T10" s="9">
        <f t="shared" si="12"/>
        <v>348000</v>
      </c>
      <c r="U10" s="9">
        <f t="shared" si="13"/>
        <v>310000</v>
      </c>
      <c r="V10" s="9">
        <f t="shared" si="14"/>
        <v>274285.71428571426</v>
      </c>
      <c r="W10" s="9">
        <f t="shared" si="15"/>
        <v>247500</v>
      </c>
      <c r="X10" s="9">
        <f t="shared" si="16"/>
        <v>226666.66666666666</v>
      </c>
      <c r="Y10" s="33">
        <f t="shared" si="3"/>
        <v>0</v>
      </c>
      <c r="Z10" s="33" t="str">
        <f t="shared" si="7"/>
        <v>T5</v>
      </c>
      <c r="AA10" s="35">
        <f t="shared" si="17"/>
        <v>5.5</v>
      </c>
      <c r="AB10" s="35">
        <f t="shared" si="18"/>
        <v>5</v>
      </c>
      <c r="AC10" s="35">
        <f t="shared" si="19"/>
        <v>4.5</v>
      </c>
      <c r="AD10" s="35">
        <f t="shared" si="20"/>
        <v>4</v>
      </c>
      <c r="AE10" s="35">
        <f t="shared" si="21"/>
        <v>3.5</v>
      </c>
      <c r="AF10" s="35">
        <f t="shared" si="22"/>
        <v>3</v>
      </c>
      <c r="AG10" s="35">
        <f t="shared" si="23"/>
        <v>2.625</v>
      </c>
      <c r="AH10" s="35">
        <f t="shared" si="24"/>
        <v>2.3333333333333335</v>
      </c>
    </row>
    <row r="11" spans="1:34" s="34" customFormat="1" ht="18" customHeight="1">
      <c r="A11" s="24" t="s">
        <v>32</v>
      </c>
      <c r="B11" s="25">
        <v>73</v>
      </c>
      <c r="C11" s="25">
        <v>37</v>
      </c>
      <c r="D11" s="25"/>
      <c r="E11" s="25">
        <v>6</v>
      </c>
      <c r="F11" s="171">
        <f t="shared" si="4"/>
        <v>5</v>
      </c>
      <c r="G11" s="28">
        <f t="shared" si="5"/>
        <v>0</v>
      </c>
      <c r="H11" s="28">
        <f t="shared" si="8"/>
        <v>420000.00000000006</v>
      </c>
      <c r="I11" s="29">
        <f t="shared" si="6"/>
        <v>420000.00000000006</v>
      </c>
      <c r="J11" s="30"/>
      <c r="K11" s="31">
        <v>7.0000000000000007E-2</v>
      </c>
      <c r="L11" s="32">
        <f t="shared" si="0"/>
        <v>420000.00000000006</v>
      </c>
      <c r="M11" s="33">
        <v>5</v>
      </c>
      <c r="N11" s="33">
        <f t="shared" si="25"/>
        <v>5</v>
      </c>
      <c r="O11" s="33">
        <f t="shared" si="2"/>
        <v>420000.00000000006</v>
      </c>
      <c r="P11" s="8" t="s">
        <v>101</v>
      </c>
      <c r="Q11" s="9">
        <f t="shared" si="9"/>
        <v>390000</v>
      </c>
      <c r="R11" s="9">
        <f t="shared" si="10"/>
        <v>360000</v>
      </c>
      <c r="S11" s="9">
        <f t="shared" si="11"/>
        <v>315000</v>
      </c>
      <c r="T11" s="9">
        <f t="shared" si="12"/>
        <v>276000</v>
      </c>
      <c r="U11" s="9">
        <f t="shared" si="13"/>
        <v>240000</v>
      </c>
      <c r="V11" s="9">
        <f t="shared" si="14"/>
        <v>214285.71428571429</v>
      </c>
      <c r="W11" s="9">
        <f t="shared" si="15"/>
        <v>195000</v>
      </c>
      <c r="X11" s="9">
        <f t="shared" si="16"/>
        <v>180000</v>
      </c>
      <c r="Y11" s="33">
        <f t="shared" si="3"/>
        <v>0</v>
      </c>
      <c r="Z11" s="33" t="str">
        <f t="shared" si="7"/>
        <v>T6</v>
      </c>
      <c r="AA11" s="35">
        <f t="shared" si="17"/>
        <v>4.5</v>
      </c>
      <c r="AB11" s="35">
        <f t="shared" si="18"/>
        <v>4</v>
      </c>
      <c r="AC11" s="35">
        <f t="shared" si="19"/>
        <v>3.5</v>
      </c>
      <c r="AD11" s="35">
        <f t="shared" si="20"/>
        <v>3</v>
      </c>
      <c r="AE11" s="35">
        <f t="shared" si="21"/>
        <v>2.5</v>
      </c>
      <c r="AF11" s="35">
        <f t="shared" si="22"/>
        <v>2.1428571428571428</v>
      </c>
      <c r="AG11" s="35">
        <f t="shared" si="23"/>
        <v>1.875</v>
      </c>
      <c r="AH11" s="35">
        <f t="shared" si="24"/>
        <v>1.6666666666666667</v>
      </c>
    </row>
    <row r="12" spans="1:34" s="34" customFormat="1" ht="18" customHeight="1">
      <c r="A12" s="24" t="s">
        <v>12</v>
      </c>
      <c r="B12" s="25">
        <v>73</v>
      </c>
      <c r="C12" s="25">
        <v>29</v>
      </c>
      <c r="D12" s="25"/>
      <c r="E12" s="25">
        <v>7</v>
      </c>
      <c r="F12" s="171">
        <f t="shared" si="4"/>
        <v>4</v>
      </c>
      <c r="G12" s="28">
        <f t="shared" si="5"/>
        <v>0</v>
      </c>
      <c r="H12" s="28">
        <f t="shared" si="8"/>
        <v>360000</v>
      </c>
      <c r="I12" s="29">
        <f t="shared" si="6"/>
        <v>360000</v>
      </c>
      <c r="J12" s="30"/>
      <c r="K12" s="31">
        <v>0.06</v>
      </c>
      <c r="L12" s="32">
        <f t="shared" si="0"/>
        <v>360000</v>
      </c>
      <c r="M12" s="33">
        <v>4</v>
      </c>
      <c r="N12" s="33">
        <f t="shared" si="25"/>
        <v>4</v>
      </c>
      <c r="O12" s="33">
        <f t="shared" si="2"/>
        <v>360000</v>
      </c>
      <c r="P12" s="8" t="s">
        <v>102</v>
      </c>
      <c r="Q12" s="9">
        <f t="shared" si="9"/>
        <v>330000</v>
      </c>
      <c r="R12" s="9">
        <f t="shared" si="10"/>
        <v>280000</v>
      </c>
      <c r="S12" s="9">
        <f t="shared" si="11"/>
        <v>240000</v>
      </c>
      <c r="T12" s="9">
        <f t="shared" si="12"/>
        <v>204000</v>
      </c>
      <c r="U12" s="9">
        <f t="shared" si="13"/>
        <v>180000</v>
      </c>
      <c r="V12" s="9">
        <f t="shared" si="14"/>
        <v>162857.14285714287</v>
      </c>
      <c r="W12" s="9">
        <f t="shared" si="15"/>
        <v>150000</v>
      </c>
      <c r="X12" s="9">
        <f t="shared" si="16"/>
        <v>140000</v>
      </c>
      <c r="Y12" s="33">
        <f t="shared" si="3"/>
        <v>0</v>
      </c>
      <c r="Z12" s="33" t="str">
        <f t="shared" si="7"/>
        <v>T7</v>
      </c>
      <c r="AA12" s="35">
        <f t="shared" si="17"/>
        <v>3.5</v>
      </c>
      <c r="AB12" s="35">
        <f t="shared" si="18"/>
        <v>3</v>
      </c>
      <c r="AC12" s="35">
        <f t="shared" si="19"/>
        <v>2.5</v>
      </c>
      <c r="AD12" s="35">
        <f t="shared" si="20"/>
        <v>2</v>
      </c>
      <c r="AE12" s="35">
        <f t="shared" si="21"/>
        <v>1.6666666666666667</v>
      </c>
      <c r="AF12" s="35">
        <f t="shared" si="22"/>
        <v>1.4285714285714286</v>
      </c>
      <c r="AG12" s="35">
        <f t="shared" si="23"/>
        <v>1.25</v>
      </c>
      <c r="AH12" s="35">
        <f t="shared" si="24"/>
        <v>1.1111111111111112</v>
      </c>
    </row>
    <row r="13" spans="1:34" s="34" customFormat="1" ht="18" customHeight="1">
      <c r="A13" s="24" t="s">
        <v>16</v>
      </c>
      <c r="B13" s="25">
        <v>74</v>
      </c>
      <c r="C13" s="25">
        <v>36</v>
      </c>
      <c r="D13" s="25"/>
      <c r="E13" s="25">
        <v>8</v>
      </c>
      <c r="F13" s="171">
        <f t="shared" si="4"/>
        <v>3</v>
      </c>
      <c r="G13" s="28">
        <f t="shared" si="5"/>
        <v>0</v>
      </c>
      <c r="H13" s="28">
        <f t="shared" si="8"/>
        <v>300000</v>
      </c>
      <c r="I13" s="29">
        <f t="shared" si="6"/>
        <v>300000</v>
      </c>
      <c r="J13" s="30"/>
      <c r="K13" s="31">
        <v>0.05</v>
      </c>
      <c r="L13" s="32">
        <f t="shared" si="0"/>
        <v>300000</v>
      </c>
      <c r="M13" s="33">
        <v>3</v>
      </c>
      <c r="N13" s="33">
        <f t="shared" si="25"/>
        <v>3</v>
      </c>
      <c r="O13" s="33">
        <f t="shared" si="2"/>
        <v>300000</v>
      </c>
      <c r="P13" s="8" t="s">
        <v>103</v>
      </c>
      <c r="Q13" s="9">
        <f t="shared" si="9"/>
        <v>240000</v>
      </c>
      <c r="R13" s="9">
        <f t="shared" si="10"/>
        <v>200000</v>
      </c>
      <c r="S13" s="9">
        <f t="shared" si="11"/>
        <v>165000</v>
      </c>
      <c r="T13" s="9">
        <f t="shared" si="12"/>
        <v>144000</v>
      </c>
      <c r="U13" s="9">
        <f t="shared" si="13"/>
        <v>130000</v>
      </c>
      <c r="V13" s="9">
        <f t="shared" si="14"/>
        <v>120000</v>
      </c>
      <c r="W13" s="9">
        <f t="shared" si="15"/>
        <v>112500</v>
      </c>
      <c r="X13" s="9">
        <f t="shared" si="16"/>
        <v>106666.66666666667</v>
      </c>
      <c r="Y13" s="33">
        <f t="shared" si="3"/>
        <v>0</v>
      </c>
      <c r="Z13" s="33" t="str">
        <f t="shared" si="7"/>
        <v>T8</v>
      </c>
      <c r="AA13" s="35">
        <f t="shared" si="17"/>
        <v>2.5</v>
      </c>
      <c r="AB13" s="35">
        <f t="shared" si="18"/>
        <v>2</v>
      </c>
      <c r="AC13" s="35">
        <f t="shared" si="19"/>
        <v>1.5</v>
      </c>
      <c r="AD13" s="35">
        <f t="shared" si="20"/>
        <v>1.2</v>
      </c>
      <c r="AE13" s="35">
        <f t="shared" si="21"/>
        <v>1</v>
      </c>
      <c r="AF13" s="35">
        <f t="shared" si="22"/>
        <v>0.8571428571428571</v>
      </c>
      <c r="AG13" s="35">
        <f t="shared" si="23"/>
        <v>0.75</v>
      </c>
      <c r="AH13" s="35">
        <f t="shared" si="24"/>
        <v>0.66666666666666663</v>
      </c>
    </row>
    <row r="14" spans="1:34" s="34" customFormat="1" ht="18" customHeight="1">
      <c r="A14" s="24" t="s">
        <v>0</v>
      </c>
      <c r="B14" s="25">
        <v>74</v>
      </c>
      <c r="C14" s="25">
        <v>29</v>
      </c>
      <c r="D14" s="25" t="s">
        <v>286</v>
      </c>
      <c r="E14" s="25">
        <v>9</v>
      </c>
      <c r="F14" s="171">
        <f t="shared" si="4"/>
        <v>2</v>
      </c>
      <c r="G14" s="28">
        <f t="shared" si="5"/>
        <v>360000</v>
      </c>
      <c r="H14" s="28">
        <f t="shared" si="8"/>
        <v>180000</v>
      </c>
      <c r="I14" s="29">
        <f t="shared" si="6"/>
        <v>540000</v>
      </c>
      <c r="J14" s="30"/>
      <c r="K14" s="31">
        <v>0.03</v>
      </c>
      <c r="L14" s="32">
        <f t="shared" si="0"/>
        <v>180000</v>
      </c>
      <c r="M14" s="33">
        <v>2</v>
      </c>
      <c r="N14" s="33">
        <f t="shared" si="25"/>
        <v>2</v>
      </c>
      <c r="O14" s="33">
        <f t="shared" si="2"/>
        <v>180000</v>
      </c>
      <c r="P14" s="8" t="s">
        <v>104</v>
      </c>
      <c r="Q14" s="9">
        <f t="shared" si="9"/>
        <v>150000</v>
      </c>
      <c r="R14" s="9">
        <f t="shared" si="10"/>
        <v>120000</v>
      </c>
      <c r="S14" s="9">
        <f t="shared" si="11"/>
        <v>105000</v>
      </c>
      <c r="T14" s="9">
        <f t="shared" si="12"/>
        <v>96000</v>
      </c>
      <c r="U14" s="9">
        <f t="shared" si="13"/>
        <v>90000</v>
      </c>
      <c r="V14" s="9">
        <f t="shared" si="14"/>
        <v>85714.28571428571</v>
      </c>
      <c r="W14" s="9">
        <f t="shared" si="15"/>
        <v>82500</v>
      </c>
      <c r="X14" s="9">
        <f t="shared" si="16"/>
        <v>80000</v>
      </c>
      <c r="Y14" s="33">
        <f t="shared" si="3"/>
        <v>0</v>
      </c>
      <c r="Z14" s="33" t="str">
        <f t="shared" si="7"/>
        <v>T9</v>
      </c>
      <c r="AA14" s="35">
        <f t="shared" si="17"/>
        <v>1.5</v>
      </c>
      <c r="AB14" s="35">
        <f t="shared" si="18"/>
        <v>1</v>
      </c>
      <c r="AC14" s="35">
        <f t="shared" si="19"/>
        <v>0.75</v>
      </c>
      <c r="AD14" s="35">
        <f t="shared" si="20"/>
        <v>0.6</v>
      </c>
      <c r="AE14" s="35">
        <f t="shared" si="21"/>
        <v>0.5</v>
      </c>
      <c r="AF14" s="35">
        <f t="shared" si="22"/>
        <v>0.42857142857142855</v>
      </c>
      <c r="AG14" s="35">
        <f t="shared" si="23"/>
        <v>0.375</v>
      </c>
      <c r="AH14" s="35">
        <f t="shared" si="24"/>
        <v>0.33333333333333331</v>
      </c>
    </row>
    <row r="15" spans="1:34" s="34" customFormat="1" ht="18" customHeight="1">
      <c r="A15" s="24" t="s">
        <v>22</v>
      </c>
      <c r="B15" s="25">
        <v>76</v>
      </c>
      <c r="C15" s="25">
        <v>36</v>
      </c>
      <c r="D15" s="25"/>
      <c r="E15" s="25">
        <v>10</v>
      </c>
      <c r="F15" s="171">
        <f t="shared" si="4"/>
        <v>1</v>
      </c>
      <c r="G15" s="28">
        <f t="shared" si="5"/>
        <v>0</v>
      </c>
      <c r="H15" s="28">
        <f t="shared" si="8"/>
        <v>120000</v>
      </c>
      <c r="I15" s="29">
        <f t="shared" si="6"/>
        <v>120000</v>
      </c>
      <c r="J15" s="30"/>
      <c r="K15" s="31">
        <v>0.02</v>
      </c>
      <c r="L15" s="32">
        <f t="shared" si="0"/>
        <v>120000</v>
      </c>
      <c r="M15" s="33">
        <v>1</v>
      </c>
      <c r="N15" s="33">
        <f t="shared" si="25"/>
        <v>1</v>
      </c>
      <c r="O15" s="33">
        <f t="shared" si="2"/>
        <v>120000</v>
      </c>
      <c r="P15" s="8" t="s">
        <v>105</v>
      </c>
      <c r="Q15" s="9">
        <f t="shared" si="9"/>
        <v>90000</v>
      </c>
      <c r="R15" s="9">
        <f t="shared" si="10"/>
        <v>80000</v>
      </c>
      <c r="S15" s="9">
        <f t="shared" si="11"/>
        <v>75000</v>
      </c>
      <c r="T15" s="9">
        <f t="shared" si="12"/>
        <v>72000</v>
      </c>
      <c r="U15" s="9">
        <f t="shared" si="13"/>
        <v>70000</v>
      </c>
      <c r="V15" s="9">
        <f t="shared" si="14"/>
        <v>68571.428571428565</v>
      </c>
      <c r="W15" s="9">
        <f t="shared" si="15"/>
        <v>67500</v>
      </c>
      <c r="X15" s="9">
        <f t="shared" si="16"/>
        <v>66666.666666666672</v>
      </c>
      <c r="Y15" s="33">
        <f t="shared" si="3"/>
        <v>0</v>
      </c>
      <c r="Z15" s="33" t="str">
        <f t="shared" si="7"/>
        <v>T10</v>
      </c>
      <c r="AA15" s="35">
        <f t="shared" si="17"/>
        <v>0.5</v>
      </c>
      <c r="AB15" s="35">
        <f t="shared" si="18"/>
        <v>0.33333333333333331</v>
      </c>
      <c r="AC15" s="35">
        <f t="shared" si="19"/>
        <v>0.25</v>
      </c>
      <c r="AD15" s="35">
        <f t="shared" si="20"/>
        <v>0.2</v>
      </c>
      <c r="AE15" s="35">
        <f t="shared" si="21"/>
        <v>0.16666666666666666</v>
      </c>
      <c r="AF15" s="35">
        <f t="shared" si="22"/>
        <v>0.14285714285714285</v>
      </c>
      <c r="AG15" s="35">
        <f t="shared" si="23"/>
        <v>0.125</v>
      </c>
      <c r="AH15" s="35">
        <f t="shared" si="24"/>
        <v>0.1111111111111111</v>
      </c>
    </row>
    <row r="16" spans="1:34" s="34" customFormat="1" ht="18" customHeight="1">
      <c r="A16" s="24" t="s">
        <v>2</v>
      </c>
      <c r="B16" s="25">
        <v>78</v>
      </c>
      <c r="C16" s="25">
        <v>36</v>
      </c>
      <c r="D16" s="25"/>
      <c r="E16" s="25">
        <v>11</v>
      </c>
      <c r="F16" s="171">
        <f t="shared" si="4"/>
        <v>0</v>
      </c>
      <c r="G16" s="28">
        <f t="shared" si="5"/>
        <v>0</v>
      </c>
      <c r="H16" s="28">
        <f t="shared" si="8"/>
        <v>60000</v>
      </c>
      <c r="I16" s="29">
        <f t="shared" si="6"/>
        <v>60000</v>
      </c>
      <c r="J16" s="30"/>
      <c r="K16" s="31">
        <v>0.01</v>
      </c>
      <c r="L16" s="32">
        <f t="shared" si="0"/>
        <v>60000</v>
      </c>
      <c r="M16" s="33">
        <v>0</v>
      </c>
      <c r="N16" s="33">
        <f t="shared" si="25"/>
        <v>0</v>
      </c>
      <c r="O16" s="33">
        <f t="shared" si="2"/>
        <v>60000</v>
      </c>
      <c r="P16" s="8" t="s">
        <v>106</v>
      </c>
      <c r="Q16" s="9">
        <f t="shared" si="9"/>
        <v>60000</v>
      </c>
      <c r="R16" s="9">
        <f t="shared" si="10"/>
        <v>60000</v>
      </c>
      <c r="S16" s="9">
        <f t="shared" si="11"/>
        <v>60000</v>
      </c>
      <c r="T16" s="9">
        <f t="shared" si="12"/>
        <v>60000</v>
      </c>
      <c r="U16" s="9">
        <f t="shared" si="13"/>
        <v>60000</v>
      </c>
      <c r="V16" s="9">
        <f t="shared" si="14"/>
        <v>60000</v>
      </c>
      <c r="W16" s="9">
        <f t="shared" si="15"/>
        <v>60000</v>
      </c>
      <c r="X16" s="9">
        <f t="shared" si="16"/>
        <v>60000</v>
      </c>
      <c r="Y16" s="33">
        <f t="shared" si="3"/>
        <v>0</v>
      </c>
      <c r="Z16" s="33" t="str">
        <f t="shared" si="7"/>
        <v>T11</v>
      </c>
      <c r="AA16" s="35">
        <f t="shared" si="17"/>
        <v>0</v>
      </c>
      <c r="AB16" s="35">
        <f t="shared" si="18"/>
        <v>0</v>
      </c>
      <c r="AC16" s="35">
        <f t="shared" si="19"/>
        <v>0</v>
      </c>
      <c r="AD16" s="35">
        <f t="shared" si="20"/>
        <v>0</v>
      </c>
      <c r="AE16" s="35">
        <f t="shared" si="21"/>
        <v>0</v>
      </c>
      <c r="AF16" s="35">
        <f t="shared" si="22"/>
        <v>0</v>
      </c>
      <c r="AG16" s="35">
        <f t="shared" si="23"/>
        <v>0</v>
      </c>
      <c r="AH16" s="35">
        <f t="shared" si="24"/>
        <v>0</v>
      </c>
    </row>
    <row r="17" spans="1:34" s="34" customFormat="1" ht="18" customHeight="1">
      <c r="A17" s="24" t="s">
        <v>4</v>
      </c>
      <c r="B17" s="25">
        <v>80</v>
      </c>
      <c r="C17" s="25">
        <v>36</v>
      </c>
      <c r="D17" s="25"/>
      <c r="E17" s="25">
        <v>12</v>
      </c>
      <c r="F17" s="171">
        <f t="shared" si="4"/>
        <v>0</v>
      </c>
      <c r="G17" s="28">
        <f t="shared" si="5"/>
        <v>0</v>
      </c>
      <c r="H17" s="28">
        <f t="shared" si="8"/>
        <v>60000</v>
      </c>
      <c r="I17" s="29">
        <f t="shared" si="6"/>
        <v>60000</v>
      </c>
      <c r="J17" s="30"/>
      <c r="K17" s="31">
        <v>0.01</v>
      </c>
      <c r="L17" s="32">
        <f t="shared" si="0"/>
        <v>60000</v>
      </c>
      <c r="M17" s="33">
        <v>0</v>
      </c>
      <c r="N17" s="33">
        <f t="shared" si="25"/>
        <v>0</v>
      </c>
      <c r="O17" s="33">
        <f t="shared" si="2"/>
        <v>60000</v>
      </c>
      <c r="P17" s="8" t="s">
        <v>107</v>
      </c>
      <c r="Q17" s="9">
        <f t="shared" si="9"/>
        <v>60000</v>
      </c>
      <c r="R17" s="9">
        <f t="shared" si="10"/>
        <v>60000</v>
      </c>
      <c r="S17" s="9">
        <f t="shared" si="11"/>
        <v>60000</v>
      </c>
      <c r="T17" s="9">
        <f t="shared" si="12"/>
        <v>60000</v>
      </c>
      <c r="U17" s="9">
        <f t="shared" si="13"/>
        <v>60000</v>
      </c>
      <c r="V17" s="9">
        <f t="shared" si="14"/>
        <v>60000</v>
      </c>
      <c r="W17" s="9">
        <f t="shared" si="15"/>
        <v>60000</v>
      </c>
      <c r="X17" s="9">
        <f t="shared" si="16"/>
        <v>60000</v>
      </c>
      <c r="Y17" s="33">
        <f t="shared" si="3"/>
        <v>0</v>
      </c>
      <c r="Z17" s="33" t="str">
        <f t="shared" si="7"/>
        <v>T12</v>
      </c>
      <c r="AA17" s="35">
        <f t="shared" si="17"/>
        <v>0</v>
      </c>
      <c r="AB17" s="35">
        <f t="shared" si="18"/>
        <v>0</v>
      </c>
      <c r="AC17" s="35">
        <f t="shared" si="19"/>
        <v>0</v>
      </c>
      <c r="AD17" s="35">
        <f t="shared" si="20"/>
        <v>0</v>
      </c>
      <c r="AE17" s="35">
        <f t="shared" si="21"/>
        <v>0</v>
      </c>
      <c r="AF17" s="35">
        <f t="shared" si="22"/>
        <v>0</v>
      </c>
      <c r="AG17" s="35">
        <f t="shared" si="23"/>
        <v>0</v>
      </c>
      <c r="AH17" s="35">
        <f t="shared" si="24"/>
        <v>0</v>
      </c>
    </row>
    <row r="18" spans="1:34" s="34" customFormat="1" ht="18" customHeight="1">
      <c r="A18" s="24" t="s">
        <v>20</v>
      </c>
      <c r="B18" s="25">
        <v>80</v>
      </c>
      <c r="C18" s="25">
        <v>33</v>
      </c>
      <c r="D18" s="25"/>
      <c r="E18" s="25">
        <v>13</v>
      </c>
      <c r="F18" s="171">
        <f t="shared" si="4"/>
        <v>0</v>
      </c>
      <c r="G18" s="28">
        <f t="shared" si="5"/>
        <v>0</v>
      </c>
      <c r="H18" s="28">
        <f t="shared" si="8"/>
        <v>60000</v>
      </c>
      <c r="I18" s="29">
        <f t="shared" si="6"/>
        <v>60000</v>
      </c>
      <c r="J18" s="30"/>
      <c r="K18" s="31">
        <v>0.01</v>
      </c>
      <c r="L18" s="32">
        <f t="shared" si="0"/>
        <v>60000</v>
      </c>
      <c r="M18" s="33">
        <v>0</v>
      </c>
      <c r="N18" s="33">
        <f t="shared" si="25"/>
        <v>0</v>
      </c>
      <c r="O18" s="33">
        <f t="shared" si="2"/>
        <v>60000</v>
      </c>
      <c r="P18" s="8" t="s">
        <v>108</v>
      </c>
      <c r="Q18" s="9">
        <f t="shared" si="9"/>
        <v>60000</v>
      </c>
      <c r="R18" s="9">
        <f t="shared" si="10"/>
        <v>60000</v>
      </c>
      <c r="S18" s="9">
        <f t="shared" si="11"/>
        <v>60000</v>
      </c>
      <c r="T18" s="9">
        <f t="shared" si="12"/>
        <v>60000</v>
      </c>
      <c r="U18" s="9">
        <f t="shared" si="13"/>
        <v>60000</v>
      </c>
      <c r="V18" s="9">
        <f t="shared" si="14"/>
        <v>60000</v>
      </c>
      <c r="W18" s="9">
        <f t="shared" si="15"/>
        <v>60000</v>
      </c>
      <c r="X18" s="9">
        <f t="shared" si="16"/>
        <v>60000</v>
      </c>
      <c r="Y18" s="33">
        <f t="shared" si="3"/>
        <v>0</v>
      </c>
      <c r="Z18" s="33" t="str">
        <f t="shared" si="7"/>
        <v>T13</v>
      </c>
      <c r="AA18" s="35">
        <f t="shared" si="17"/>
        <v>0</v>
      </c>
      <c r="AB18" s="35">
        <f t="shared" si="18"/>
        <v>0</v>
      </c>
      <c r="AC18" s="35">
        <f t="shared" si="19"/>
        <v>0</v>
      </c>
      <c r="AD18" s="35">
        <f t="shared" si="20"/>
        <v>0</v>
      </c>
      <c r="AE18" s="35">
        <f t="shared" si="21"/>
        <v>0</v>
      </c>
      <c r="AF18" s="35">
        <f t="shared" si="22"/>
        <v>0</v>
      </c>
      <c r="AG18" s="35">
        <f t="shared" si="23"/>
        <v>0</v>
      </c>
      <c r="AH18" s="35">
        <f t="shared" si="24"/>
        <v>0</v>
      </c>
    </row>
    <row r="19" spans="1:34" s="34" customFormat="1" ht="18" customHeight="1">
      <c r="A19" s="24" t="s">
        <v>46</v>
      </c>
      <c r="B19" s="25">
        <v>94</v>
      </c>
      <c r="C19" s="25">
        <v>35</v>
      </c>
      <c r="D19" s="25"/>
      <c r="E19" s="25">
        <v>14</v>
      </c>
      <c r="F19" s="171">
        <f t="shared" si="4"/>
        <v>0</v>
      </c>
      <c r="G19" s="28">
        <f t="shared" si="5"/>
        <v>0</v>
      </c>
      <c r="H19" s="28">
        <f t="shared" si="8"/>
        <v>60000</v>
      </c>
      <c r="I19" s="29">
        <f t="shared" si="6"/>
        <v>60000</v>
      </c>
      <c r="J19" s="30"/>
      <c r="K19" s="31">
        <v>0.01</v>
      </c>
      <c r="L19" s="32">
        <f t="shared" si="0"/>
        <v>60000</v>
      </c>
      <c r="M19" s="33">
        <v>0</v>
      </c>
      <c r="N19" s="33">
        <f t="shared" si="25"/>
        <v>0</v>
      </c>
      <c r="O19" s="33">
        <f t="shared" si="2"/>
        <v>60000</v>
      </c>
      <c r="P19" s="8" t="s">
        <v>109</v>
      </c>
      <c r="Q19" s="9">
        <f t="shared" si="9"/>
        <v>60000</v>
      </c>
      <c r="R19" s="9">
        <f t="shared" si="10"/>
        <v>60000</v>
      </c>
      <c r="S19" s="9">
        <f t="shared" si="11"/>
        <v>60000</v>
      </c>
      <c r="T19" s="9">
        <f t="shared" si="12"/>
        <v>60000</v>
      </c>
      <c r="U19" s="9">
        <f t="shared" si="13"/>
        <v>60000</v>
      </c>
      <c r="V19" s="9">
        <f t="shared" si="14"/>
        <v>60000</v>
      </c>
      <c r="W19" s="9">
        <f t="shared" si="15"/>
        <v>60000</v>
      </c>
      <c r="X19" s="9">
        <f t="shared" si="16"/>
        <v>60000</v>
      </c>
      <c r="Y19" s="33">
        <f t="shared" si="3"/>
        <v>0</v>
      </c>
      <c r="Z19" s="33" t="str">
        <f t="shared" si="7"/>
        <v>T14</v>
      </c>
      <c r="AA19" s="35">
        <f t="shared" si="17"/>
        <v>0</v>
      </c>
      <c r="AB19" s="35">
        <f t="shared" si="18"/>
        <v>0</v>
      </c>
      <c r="AC19" s="35">
        <f t="shared" si="19"/>
        <v>0</v>
      </c>
      <c r="AD19" s="35">
        <f t="shared" si="20"/>
        <v>0</v>
      </c>
      <c r="AE19" s="35">
        <f t="shared" si="21"/>
        <v>0</v>
      </c>
      <c r="AF19" s="35">
        <f t="shared" si="22"/>
        <v>0</v>
      </c>
      <c r="AG19" s="35">
        <f t="shared" si="23"/>
        <v>0</v>
      </c>
      <c r="AH19" s="35">
        <f t="shared" si="24"/>
        <v>0</v>
      </c>
    </row>
    <row r="20" spans="1:34" s="34" customFormat="1" ht="18" customHeight="1">
      <c r="A20" s="24"/>
      <c r="B20" s="25"/>
      <c r="C20" s="25"/>
      <c r="D20" s="25"/>
      <c r="E20" s="25"/>
      <c r="F20" s="171">
        <f t="shared" si="4"/>
        <v>0</v>
      </c>
      <c r="G20" s="28">
        <f t="shared" si="5"/>
        <v>0</v>
      </c>
      <c r="H20" s="28">
        <f t="shared" si="8"/>
        <v>0</v>
      </c>
      <c r="I20" s="29">
        <f t="shared" si="6"/>
        <v>0</v>
      </c>
      <c r="J20" s="30"/>
      <c r="K20" s="31">
        <v>0.01</v>
      </c>
      <c r="L20" s="32">
        <f t="shared" si="0"/>
        <v>60000</v>
      </c>
      <c r="M20" s="33">
        <v>0</v>
      </c>
      <c r="N20" s="33">
        <f t="shared" si="25"/>
        <v>0</v>
      </c>
      <c r="O20" s="33">
        <f t="shared" si="2"/>
        <v>0</v>
      </c>
      <c r="P20" s="8" t="s">
        <v>110</v>
      </c>
      <c r="Q20" s="9">
        <f t="shared" si="9"/>
        <v>60000</v>
      </c>
      <c r="R20" s="9">
        <f t="shared" si="10"/>
        <v>60000</v>
      </c>
      <c r="S20" s="9">
        <f t="shared" si="11"/>
        <v>60000</v>
      </c>
      <c r="T20" s="9">
        <f t="shared" si="12"/>
        <v>60000</v>
      </c>
      <c r="U20" s="9">
        <f t="shared" si="13"/>
        <v>60000</v>
      </c>
      <c r="V20" s="9">
        <f t="shared" si="14"/>
        <v>60000</v>
      </c>
      <c r="W20" s="9">
        <f t="shared" si="15"/>
        <v>60000</v>
      </c>
      <c r="X20" s="9">
        <f t="shared" si="16"/>
        <v>60000</v>
      </c>
      <c r="Y20" s="33">
        <f t="shared" si="3"/>
        <v>0</v>
      </c>
      <c r="Z20" s="33" t="str">
        <f t="shared" si="7"/>
        <v>T15</v>
      </c>
      <c r="AA20" s="35">
        <f t="shared" si="17"/>
        <v>0</v>
      </c>
      <c r="AB20" s="35">
        <f t="shared" si="18"/>
        <v>0</v>
      </c>
      <c r="AC20" s="35">
        <f t="shared" si="19"/>
        <v>0</v>
      </c>
      <c r="AD20" s="35">
        <f t="shared" si="20"/>
        <v>0</v>
      </c>
      <c r="AE20" s="35">
        <f t="shared" si="21"/>
        <v>0</v>
      </c>
      <c r="AF20" s="35">
        <f t="shared" si="22"/>
        <v>0</v>
      </c>
      <c r="AG20" s="35">
        <f t="shared" si="23"/>
        <v>0</v>
      </c>
      <c r="AH20" s="35">
        <f t="shared" si="24"/>
        <v>0</v>
      </c>
    </row>
    <row r="21" spans="1:34" s="34" customFormat="1" ht="18" customHeight="1">
      <c r="A21" s="24"/>
      <c r="B21" s="25"/>
      <c r="C21" s="25"/>
      <c r="D21" s="25"/>
      <c r="E21" s="25"/>
      <c r="F21" s="171">
        <f t="shared" si="4"/>
        <v>0</v>
      </c>
      <c r="G21" s="28">
        <f t="shared" si="5"/>
        <v>0</v>
      </c>
      <c r="H21" s="28">
        <f t="shared" si="8"/>
        <v>0</v>
      </c>
      <c r="I21" s="29">
        <f t="shared" si="6"/>
        <v>0</v>
      </c>
      <c r="J21" s="30"/>
      <c r="K21" s="31">
        <v>0.01</v>
      </c>
      <c r="L21" s="32">
        <f t="shared" si="0"/>
        <v>60000</v>
      </c>
      <c r="M21" s="33">
        <v>0</v>
      </c>
      <c r="N21" s="33">
        <f t="shared" si="25"/>
        <v>0</v>
      </c>
      <c r="O21" s="33">
        <f t="shared" si="2"/>
        <v>0</v>
      </c>
      <c r="P21" s="8" t="s">
        <v>111</v>
      </c>
      <c r="Q21" s="9">
        <f t="shared" si="9"/>
        <v>60000</v>
      </c>
      <c r="R21" s="9">
        <f t="shared" si="10"/>
        <v>60000</v>
      </c>
      <c r="S21" s="9">
        <f t="shared" si="11"/>
        <v>60000</v>
      </c>
      <c r="T21" s="9">
        <f t="shared" si="12"/>
        <v>60000</v>
      </c>
      <c r="U21" s="9">
        <f t="shared" si="13"/>
        <v>60000</v>
      </c>
      <c r="V21" s="9">
        <f t="shared" si="14"/>
        <v>60000</v>
      </c>
      <c r="W21" s="9">
        <f t="shared" si="15"/>
        <v>60000</v>
      </c>
      <c r="X21" s="9">
        <f t="shared" si="16"/>
        <v>60000</v>
      </c>
      <c r="Y21" s="33">
        <f t="shared" si="3"/>
        <v>0</v>
      </c>
      <c r="Z21" s="33" t="str">
        <f t="shared" si="7"/>
        <v>T16</v>
      </c>
      <c r="AA21" s="35">
        <f t="shared" si="17"/>
        <v>0</v>
      </c>
      <c r="AB21" s="35">
        <f t="shared" si="18"/>
        <v>0</v>
      </c>
      <c r="AC21" s="35">
        <f t="shared" si="19"/>
        <v>0</v>
      </c>
      <c r="AD21" s="35">
        <f t="shared" si="20"/>
        <v>0</v>
      </c>
      <c r="AE21" s="35">
        <f t="shared" si="21"/>
        <v>0</v>
      </c>
      <c r="AF21" s="35">
        <f t="shared" si="22"/>
        <v>0</v>
      </c>
      <c r="AG21" s="35">
        <f t="shared" si="23"/>
        <v>0</v>
      </c>
      <c r="AH21" s="35">
        <f t="shared" si="24"/>
        <v>0</v>
      </c>
    </row>
    <row r="22" spans="1:34" s="8" customFormat="1" ht="18" customHeight="1">
      <c r="A22" s="24"/>
      <c r="B22" s="25"/>
      <c r="C22" s="25"/>
      <c r="D22" s="25"/>
      <c r="E22" s="25"/>
      <c r="F22" s="171">
        <f t="shared" si="4"/>
        <v>0</v>
      </c>
      <c r="G22" s="28">
        <f t="shared" si="5"/>
        <v>0</v>
      </c>
      <c r="H22" s="28">
        <f t="shared" si="8"/>
        <v>0</v>
      </c>
      <c r="I22" s="29">
        <f t="shared" si="6"/>
        <v>0</v>
      </c>
      <c r="J22" s="30"/>
      <c r="K22" s="31">
        <v>0.01</v>
      </c>
      <c r="L22" s="32">
        <f t="shared" si="0"/>
        <v>60000</v>
      </c>
      <c r="M22" s="33">
        <v>0</v>
      </c>
      <c r="N22" s="33">
        <f t="shared" si="25"/>
        <v>0</v>
      </c>
      <c r="O22" s="33">
        <f t="shared" si="2"/>
        <v>0</v>
      </c>
      <c r="P22" s="8" t="s">
        <v>112</v>
      </c>
      <c r="Q22" s="9">
        <f t="shared" si="9"/>
        <v>60000</v>
      </c>
      <c r="R22" s="9">
        <f t="shared" si="10"/>
        <v>60000</v>
      </c>
      <c r="S22" s="9">
        <f t="shared" si="11"/>
        <v>60000</v>
      </c>
      <c r="T22" s="9">
        <f t="shared" si="12"/>
        <v>60000</v>
      </c>
      <c r="U22" s="9">
        <f t="shared" si="13"/>
        <v>60000</v>
      </c>
      <c r="V22" s="9">
        <f t="shared" si="14"/>
        <v>60000</v>
      </c>
      <c r="W22" s="9">
        <f t="shared" si="15"/>
        <v>60000</v>
      </c>
      <c r="X22" s="9">
        <f t="shared" si="16"/>
        <v>53333.333333333336</v>
      </c>
      <c r="Y22" s="33">
        <f t="shared" si="3"/>
        <v>0</v>
      </c>
      <c r="Z22" s="33" t="str">
        <f t="shared" si="7"/>
        <v>T17</v>
      </c>
      <c r="AA22" s="35">
        <f t="shared" si="17"/>
        <v>0</v>
      </c>
      <c r="AB22" s="35">
        <f t="shared" si="18"/>
        <v>0</v>
      </c>
      <c r="AC22" s="35">
        <f t="shared" si="19"/>
        <v>0</v>
      </c>
      <c r="AD22" s="35">
        <f t="shared" si="20"/>
        <v>0</v>
      </c>
      <c r="AE22" s="35">
        <f t="shared" si="21"/>
        <v>0</v>
      </c>
      <c r="AF22" s="35">
        <f t="shared" si="22"/>
        <v>0</v>
      </c>
      <c r="AG22" s="35">
        <f t="shared" si="23"/>
        <v>0</v>
      </c>
      <c r="AH22" s="35">
        <f t="shared" si="24"/>
        <v>0</v>
      </c>
    </row>
    <row r="23" spans="1:34" s="8" customFormat="1" ht="18" customHeight="1">
      <c r="A23" s="24"/>
      <c r="B23" s="25"/>
      <c r="C23" s="25"/>
      <c r="D23" s="25"/>
      <c r="E23" s="25"/>
      <c r="F23" s="171">
        <f t="shared" si="4"/>
        <v>0</v>
      </c>
      <c r="G23" s="28">
        <f t="shared" si="5"/>
        <v>0</v>
      </c>
      <c r="H23" s="28">
        <f t="shared" si="8"/>
        <v>0</v>
      </c>
      <c r="I23" s="29">
        <f t="shared" si="6"/>
        <v>0</v>
      </c>
      <c r="J23" s="30"/>
      <c r="K23" s="31">
        <v>0.01</v>
      </c>
      <c r="L23" s="32">
        <f t="shared" si="0"/>
        <v>60000</v>
      </c>
      <c r="M23" s="33">
        <v>0</v>
      </c>
      <c r="N23" s="33">
        <f t="shared" si="25"/>
        <v>0</v>
      </c>
      <c r="O23" s="33">
        <f t="shared" si="2"/>
        <v>0</v>
      </c>
      <c r="P23" s="8" t="s">
        <v>113</v>
      </c>
      <c r="Q23" s="9">
        <f t="shared" si="9"/>
        <v>60000</v>
      </c>
      <c r="R23" s="9">
        <f t="shared" si="10"/>
        <v>60000</v>
      </c>
      <c r="S23" s="9">
        <f t="shared" si="11"/>
        <v>60000</v>
      </c>
      <c r="T23" s="9">
        <f t="shared" si="12"/>
        <v>60000</v>
      </c>
      <c r="U23" s="9">
        <f t="shared" si="13"/>
        <v>60000</v>
      </c>
      <c r="V23" s="9">
        <f t="shared" si="14"/>
        <v>60000</v>
      </c>
      <c r="W23" s="9">
        <f t="shared" si="15"/>
        <v>52500</v>
      </c>
      <c r="X23" s="9">
        <f t="shared" si="16"/>
        <v>46666.666666666664</v>
      </c>
      <c r="Y23" s="33">
        <f t="shared" si="3"/>
        <v>0</v>
      </c>
      <c r="Z23" s="33" t="str">
        <f t="shared" si="7"/>
        <v>T18</v>
      </c>
      <c r="AA23" s="35">
        <f t="shared" si="17"/>
        <v>0</v>
      </c>
      <c r="AB23" s="35">
        <f t="shared" si="18"/>
        <v>0</v>
      </c>
      <c r="AC23" s="35">
        <f t="shared" si="19"/>
        <v>0</v>
      </c>
      <c r="AD23" s="35">
        <f t="shared" si="20"/>
        <v>0</v>
      </c>
      <c r="AE23" s="35">
        <f t="shared" si="21"/>
        <v>0</v>
      </c>
      <c r="AF23" s="35">
        <f t="shared" si="22"/>
        <v>0</v>
      </c>
      <c r="AG23" s="35">
        <f t="shared" si="23"/>
        <v>0</v>
      </c>
      <c r="AH23" s="35">
        <f t="shared" si="24"/>
        <v>0</v>
      </c>
    </row>
    <row r="24" spans="1:34" s="8" customFormat="1" ht="18" customHeight="1">
      <c r="A24" s="24"/>
      <c r="B24" s="25"/>
      <c r="C24" s="25"/>
      <c r="D24" s="25"/>
      <c r="E24" s="25" t="s">
        <v>201</v>
      </c>
      <c r="F24" s="171"/>
      <c r="G24" s="28">
        <f t="shared" si="5"/>
        <v>0</v>
      </c>
      <c r="H24" s="28">
        <f t="shared" si="8"/>
        <v>0</v>
      </c>
      <c r="I24" s="29">
        <f t="shared" si="6"/>
        <v>0</v>
      </c>
      <c r="J24" s="30"/>
      <c r="K24" s="31">
        <v>0.01</v>
      </c>
      <c r="L24" s="32">
        <f t="shared" si="0"/>
        <v>60000</v>
      </c>
      <c r="M24" s="33">
        <v>0</v>
      </c>
      <c r="N24" s="33" t="e">
        <f t="shared" si="25"/>
        <v>#N/A</v>
      </c>
      <c r="O24" s="33" t="e">
        <f t="shared" si="2"/>
        <v>#N/A</v>
      </c>
      <c r="P24" s="8" t="s">
        <v>114</v>
      </c>
      <c r="Q24" s="9">
        <f t="shared" si="9"/>
        <v>60000</v>
      </c>
      <c r="R24" s="9">
        <f t="shared" si="10"/>
        <v>60000</v>
      </c>
      <c r="S24" s="9">
        <f t="shared" si="11"/>
        <v>60000</v>
      </c>
      <c r="T24" s="9">
        <f t="shared" si="12"/>
        <v>60000</v>
      </c>
      <c r="U24" s="9">
        <f t="shared" si="13"/>
        <v>60000</v>
      </c>
      <c r="V24" s="9">
        <f t="shared" si="14"/>
        <v>51428.571428571428</v>
      </c>
      <c r="W24" s="9">
        <f t="shared" si="15"/>
        <v>45000</v>
      </c>
      <c r="X24" s="9">
        <f t="shared" si="16"/>
        <v>40000</v>
      </c>
      <c r="Y24" s="33">
        <f t="shared" si="3"/>
        <v>0</v>
      </c>
      <c r="Z24" s="33" t="str">
        <f t="shared" si="7"/>
        <v>T19</v>
      </c>
      <c r="AA24" s="35">
        <f t="shared" si="17"/>
        <v>0</v>
      </c>
      <c r="AB24" s="35">
        <f t="shared" si="18"/>
        <v>0</v>
      </c>
      <c r="AC24" s="35">
        <f t="shared" si="19"/>
        <v>0</v>
      </c>
      <c r="AD24" s="35">
        <f t="shared" si="20"/>
        <v>0</v>
      </c>
      <c r="AE24" s="35">
        <f t="shared" si="21"/>
        <v>0</v>
      </c>
      <c r="AF24" s="35">
        <f t="shared" si="22"/>
        <v>0</v>
      </c>
      <c r="AG24" s="35">
        <f t="shared" si="23"/>
        <v>0</v>
      </c>
      <c r="AH24" s="35">
        <f t="shared" si="24"/>
        <v>0</v>
      </c>
    </row>
    <row r="25" spans="1:34" s="8" customFormat="1" ht="18" customHeight="1">
      <c r="A25" s="24"/>
      <c r="B25" s="25"/>
      <c r="C25" s="25"/>
      <c r="D25" s="25"/>
      <c r="E25" s="25" t="s">
        <v>201</v>
      </c>
      <c r="F25" s="171"/>
      <c r="G25" s="28">
        <f t="shared" si="5"/>
        <v>0</v>
      </c>
      <c r="H25" s="28">
        <f t="shared" si="8"/>
        <v>0</v>
      </c>
      <c r="I25" s="29">
        <f t="shared" si="6"/>
        <v>0</v>
      </c>
      <c r="J25" s="30"/>
      <c r="K25" s="31">
        <v>0.01</v>
      </c>
      <c r="L25" s="32">
        <f t="shared" si="0"/>
        <v>60000</v>
      </c>
      <c r="M25" s="33">
        <v>0</v>
      </c>
      <c r="N25" s="33" t="e">
        <f t="shared" si="25"/>
        <v>#N/A</v>
      </c>
      <c r="O25" s="33" t="e">
        <f t="shared" si="2"/>
        <v>#N/A</v>
      </c>
      <c r="P25" s="8" t="s">
        <v>115</v>
      </c>
      <c r="Q25" s="9">
        <f t="shared" si="9"/>
        <v>60000</v>
      </c>
      <c r="R25" s="9">
        <f t="shared" si="10"/>
        <v>60000</v>
      </c>
      <c r="S25" s="9">
        <f t="shared" si="11"/>
        <v>60000</v>
      </c>
      <c r="T25" s="9">
        <f t="shared" si="12"/>
        <v>60000</v>
      </c>
      <c r="U25" s="9">
        <f t="shared" si="13"/>
        <v>50000</v>
      </c>
      <c r="V25" s="9">
        <f t="shared" si="14"/>
        <v>42857.142857142855</v>
      </c>
      <c r="W25" s="9">
        <f t="shared" si="15"/>
        <v>37500</v>
      </c>
      <c r="X25" s="9">
        <f t="shared" si="16"/>
        <v>33333.333333333336</v>
      </c>
      <c r="Y25" s="33">
        <f t="shared" si="3"/>
        <v>0</v>
      </c>
      <c r="Z25" s="33" t="str">
        <f t="shared" si="7"/>
        <v>T20</v>
      </c>
      <c r="AA25" s="35">
        <f t="shared" si="17"/>
        <v>0</v>
      </c>
      <c r="AB25" s="35">
        <f t="shared" si="18"/>
        <v>0</v>
      </c>
      <c r="AC25" s="35">
        <f t="shared" si="19"/>
        <v>0</v>
      </c>
      <c r="AD25" s="35">
        <f t="shared" si="20"/>
        <v>0</v>
      </c>
      <c r="AE25" s="35">
        <f t="shared" si="21"/>
        <v>0</v>
      </c>
      <c r="AF25" s="35">
        <f t="shared" si="22"/>
        <v>0</v>
      </c>
      <c r="AG25" s="35">
        <f t="shared" si="23"/>
        <v>0</v>
      </c>
      <c r="AH25" s="35">
        <f t="shared" si="24"/>
        <v>0</v>
      </c>
    </row>
    <row r="26" spans="1:34" s="8" customFormat="1" ht="18" customHeight="1">
      <c r="A26" s="24"/>
      <c r="B26" s="25"/>
      <c r="C26" s="25"/>
      <c r="D26" s="25"/>
      <c r="E26" s="25" t="s">
        <v>201</v>
      </c>
      <c r="F26" s="171"/>
      <c r="G26" s="28">
        <f t="shared" si="5"/>
        <v>0</v>
      </c>
      <c r="H26" s="28">
        <f t="shared" si="8"/>
        <v>0</v>
      </c>
      <c r="I26" s="29">
        <f t="shared" si="6"/>
        <v>0</v>
      </c>
      <c r="J26" s="30"/>
      <c r="K26" s="31">
        <v>0.01</v>
      </c>
      <c r="L26" s="32">
        <f t="shared" si="0"/>
        <v>60000</v>
      </c>
      <c r="M26" s="33">
        <v>0</v>
      </c>
      <c r="N26" s="33" t="e">
        <f t="shared" si="25"/>
        <v>#N/A</v>
      </c>
      <c r="O26" s="33" t="e">
        <f>IF(E26=0,0,IF(E26=E25,VLOOKUP(E26,P:X,VLOOKUP(E26,P:Y,10,0),0),IF(P26=E26,VLOOKUP(E26,P:X,VLOOKUP(E26,P:Y,10,0),0),L26)))</f>
        <v>#N/A</v>
      </c>
      <c r="P26" s="8" t="s">
        <v>116</v>
      </c>
      <c r="Q26" s="9">
        <f t="shared" si="9"/>
        <v>60000</v>
      </c>
      <c r="R26" s="9">
        <f t="shared" si="10"/>
        <v>60000</v>
      </c>
      <c r="S26" s="9">
        <f t="shared" si="11"/>
        <v>60000</v>
      </c>
      <c r="T26" s="9">
        <f t="shared" si="12"/>
        <v>48000</v>
      </c>
      <c r="U26" s="9">
        <f t="shared" si="13"/>
        <v>40000</v>
      </c>
      <c r="V26" s="9">
        <f t="shared" si="14"/>
        <v>34285.714285714283</v>
      </c>
      <c r="W26" s="9">
        <f t="shared" si="15"/>
        <v>30000</v>
      </c>
      <c r="X26" s="9">
        <f t="shared" si="16"/>
        <v>26666.666666666668</v>
      </c>
      <c r="Y26" s="33">
        <f t="shared" si="3"/>
        <v>0</v>
      </c>
      <c r="Z26" s="33" t="str">
        <f t="shared" si="7"/>
        <v>T21</v>
      </c>
      <c r="AA26" s="35">
        <f t="shared" si="17"/>
        <v>0</v>
      </c>
      <c r="AB26" s="35">
        <f t="shared" si="18"/>
        <v>0</v>
      </c>
      <c r="AC26" s="35">
        <f t="shared" si="19"/>
        <v>0</v>
      </c>
      <c r="AD26" s="35">
        <f t="shared" si="20"/>
        <v>0</v>
      </c>
      <c r="AE26" s="35">
        <f t="shared" si="21"/>
        <v>0</v>
      </c>
      <c r="AF26" s="35">
        <f t="shared" si="22"/>
        <v>0</v>
      </c>
      <c r="AG26" s="35">
        <f t="shared" si="23"/>
        <v>0</v>
      </c>
      <c r="AH26" s="35">
        <f t="shared" si="24"/>
        <v>0</v>
      </c>
    </row>
    <row r="27" spans="1:34" s="8" customFormat="1" ht="18" customHeight="1">
      <c r="A27" s="24"/>
      <c r="B27" s="25"/>
      <c r="C27" s="25"/>
      <c r="D27" s="25"/>
      <c r="E27" s="25" t="s">
        <v>201</v>
      </c>
      <c r="F27" s="171"/>
      <c r="G27" s="28">
        <f t="shared" si="5"/>
        <v>0</v>
      </c>
      <c r="H27" s="28">
        <f t="shared" si="8"/>
        <v>0</v>
      </c>
      <c r="I27" s="29">
        <f t="shared" si="6"/>
        <v>0</v>
      </c>
      <c r="J27" s="30"/>
      <c r="K27" s="31">
        <v>0.01</v>
      </c>
      <c r="L27" s="32">
        <f t="shared" si="0"/>
        <v>60000</v>
      </c>
      <c r="M27" s="33">
        <v>0</v>
      </c>
      <c r="N27" s="33" t="e">
        <f t="shared" si="25"/>
        <v>#N/A</v>
      </c>
      <c r="O27" s="33" t="e">
        <f t="shared" ref="O27:O29" si="26">IF(E27=0,0,IF(E27=E26,VLOOKUP(E27,P:X,VLOOKUP(E27,P:Y,10,0),0),IF(P27=E27,VLOOKUP(E27,P:X,VLOOKUP(E27,P:Y,10,0),0),L27)))</f>
        <v>#N/A</v>
      </c>
      <c r="P27" s="8" t="s">
        <v>117</v>
      </c>
      <c r="Q27" s="9">
        <f t="shared" si="9"/>
        <v>60000</v>
      </c>
      <c r="R27" s="9">
        <f t="shared" si="10"/>
        <v>60000</v>
      </c>
      <c r="S27" s="9">
        <f t="shared" si="11"/>
        <v>45000</v>
      </c>
      <c r="T27" s="9">
        <f t="shared" si="12"/>
        <v>36000</v>
      </c>
      <c r="U27" s="9">
        <f t="shared" si="13"/>
        <v>30000</v>
      </c>
      <c r="V27" s="9">
        <f t="shared" si="14"/>
        <v>25714.285714285714</v>
      </c>
      <c r="W27" s="9">
        <f t="shared" si="15"/>
        <v>22500</v>
      </c>
      <c r="X27" s="9">
        <f t="shared" si="16"/>
        <v>20000</v>
      </c>
      <c r="Y27" s="33">
        <f t="shared" si="3"/>
        <v>0</v>
      </c>
      <c r="Z27" s="33" t="str">
        <f t="shared" si="7"/>
        <v>T22</v>
      </c>
      <c r="AA27" s="35">
        <f t="shared" si="17"/>
        <v>0</v>
      </c>
      <c r="AB27" s="35">
        <f t="shared" si="18"/>
        <v>0</v>
      </c>
      <c r="AC27" s="35">
        <f t="shared" si="19"/>
        <v>0</v>
      </c>
      <c r="AD27" s="35">
        <f t="shared" si="20"/>
        <v>0</v>
      </c>
      <c r="AE27" s="35">
        <f t="shared" si="21"/>
        <v>0</v>
      </c>
      <c r="AF27" s="35">
        <f t="shared" si="22"/>
        <v>0</v>
      </c>
      <c r="AG27" s="35">
        <f t="shared" si="23"/>
        <v>0</v>
      </c>
      <c r="AH27" s="35">
        <f t="shared" si="24"/>
        <v>0</v>
      </c>
    </row>
    <row r="28" spans="1:34" s="8" customFormat="1" ht="18" customHeight="1">
      <c r="A28" s="24"/>
      <c r="B28" s="25"/>
      <c r="C28" s="25"/>
      <c r="D28" s="25"/>
      <c r="E28" s="25" t="s">
        <v>201</v>
      </c>
      <c r="F28" s="171"/>
      <c r="G28" s="28">
        <f t="shared" si="5"/>
        <v>0</v>
      </c>
      <c r="H28" s="28">
        <f t="shared" si="8"/>
        <v>0</v>
      </c>
      <c r="I28" s="29">
        <f t="shared" si="6"/>
        <v>0</v>
      </c>
      <c r="J28" s="30"/>
      <c r="K28" s="31">
        <v>0.01</v>
      </c>
      <c r="L28" s="32">
        <f t="shared" si="0"/>
        <v>60000</v>
      </c>
      <c r="M28" s="33">
        <v>0</v>
      </c>
      <c r="N28" s="33" t="e">
        <f t="shared" si="25"/>
        <v>#N/A</v>
      </c>
      <c r="O28" s="33" t="e">
        <f t="shared" si="26"/>
        <v>#N/A</v>
      </c>
      <c r="P28" s="8" t="s">
        <v>118</v>
      </c>
      <c r="Q28" s="9">
        <f t="shared" si="9"/>
        <v>60000</v>
      </c>
      <c r="R28" s="9">
        <f t="shared" si="10"/>
        <v>40000</v>
      </c>
      <c r="S28" s="9">
        <f t="shared" si="11"/>
        <v>30000</v>
      </c>
      <c r="T28" s="9">
        <f t="shared" si="12"/>
        <v>24000</v>
      </c>
      <c r="U28" s="9">
        <f t="shared" si="13"/>
        <v>20000</v>
      </c>
      <c r="V28" s="9">
        <f t="shared" si="14"/>
        <v>17142.857142857141</v>
      </c>
      <c r="W28" s="9">
        <f t="shared" si="15"/>
        <v>15000</v>
      </c>
      <c r="X28" s="9">
        <f t="shared" si="16"/>
        <v>13333.333333333334</v>
      </c>
      <c r="Y28" s="33">
        <f t="shared" si="3"/>
        <v>0</v>
      </c>
      <c r="Z28" s="33" t="str">
        <f t="shared" si="7"/>
        <v>T23</v>
      </c>
      <c r="AA28" s="35">
        <f t="shared" si="17"/>
        <v>0</v>
      </c>
      <c r="AB28" s="35">
        <f t="shared" si="18"/>
        <v>0</v>
      </c>
      <c r="AC28" s="35">
        <f t="shared" si="19"/>
        <v>0</v>
      </c>
      <c r="AD28" s="35">
        <f t="shared" si="20"/>
        <v>0</v>
      </c>
      <c r="AE28" s="35">
        <f t="shared" si="21"/>
        <v>0</v>
      </c>
      <c r="AF28" s="35">
        <f t="shared" si="22"/>
        <v>0</v>
      </c>
      <c r="AG28" s="35">
        <f t="shared" si="23"/>
        <v>0</v>
      </c>
      <c r="AH28" s="35">
        <f t="shared" si="24"/>
        <v>0</v>
      </c>
    </row>
    <row r="29" spans="1:34" s="8" customFormat="1" ht="18" customHeight="1">
      <c r="A29" s="24"/>
      <c r="B29" s="25"/>
      <c r="C29" s="25"/>
      <c r="D29" s="25"/>
      <c r="E29" s="25" t="s">
        <v>201</v>
      </c>
      <c r="F29" s="171"/>
      <c r="G29" s="28">
        <f t="shared" si="5"/>
        <v>0</v>
      </c>
      <c r="H29" s="28">
        <f t="shared" si="8"/>
        <v>0</v>
      </c>
      <c r="I29" s="29">
        <f t="shared" si="6"/>
        <v>0</v>
      </c>
      <c r="J29" s="30"/>
      <c r="K29" s="31">
        <v>0.01</v>
      </c>
      <c r="L29" s="32">
        <f t="shared" si="0"/>
        <v>60000</v>
      </c>
      <c r="M29" s="33">
        <v>0</v>
      </c>
      <c r="N29" s="33" t="e">
        <f t="shared" si="25"/>
        <v>#N/A</v>
      </c>
      <c r="O29" s="33" t="e">
        <f t="shared" si="26"/>
        <v>#N/A</v>
      </c>
      <c r="P29" s="8" t="s">
        <v>119</v>
      </c>
      <c r="Q29" s="9">
        <f t="shared" si="9"/>
        <v>30000</v>
      </c>
      <c r="R29" s="9">
        <f t="shared" si="10"/>
        <v>20000</v>
      </c>
      <c r="S29" s="9">
        <f t="shared" si="11"/>
        <v>15000</v>
      </c>
      <c r="T29" s="9">
        <f t="shared" si="12"/>
        <v>12000</v>
      </c>
      <c r="U29" s="9">
        <f t="shared" si="13"/>
        <v>10000</v>
      </c>
      <c r="V29" s="9">
        <f t="shared" si="14"/>
        <v>8571.4285714285706</v>
      </c>
      <c r="W29" s="9">
        <f t="shared" si="15"/>
        <v>7500</v>
      </c>
      <c r="X29" s="9">
        <f t="shared" si="16"/>
        <v>6666.666666666667</v>
      </c>
      <c r="Y29" s="33">
        <f t="shared" si="3"/>
        <v>0</v>
      </c>
      <c r="Z29" s="33" t="str">
        <f t="shared" si="7"/>
        <v>T24</v>
      </c>
      <c r="AA29" s="35">
        <f t="shared" si="17"/>
        <v>0</v>
      </c>
      <c r="AB29" s="35">
        <f t="shared" si="18"/>
        <v>0</v>
      </c>
      <c r="AC29" s="35">
        <f t="shared" si="19"/>
        <v>0</v>
      </c>
      <c r="AD29" s="35">
        <f t="shared" si="20"/>
        <v>0</v>
      </c>
      <c r="AE29" s="35">
        <f t="shared" si="21"/>
        <v>0</v>
      </c>
      <c r="AF29" s="35">
        <f t="shared" si="22"/>
        <v>0</v>
      </c>
      <c r="AG29" s="35">
        <f t="shared" si="23"/>
        <v>0</v>
      </c>
      <c r="AH29" s="35">
        <f t="shared" si="24"/>
        <v>0</v>
      </c>
    </row>
    <row r="30" spans="1:34" ht="18" customHeight="1">
      <c r="A30" s="36"/>
      <c r="B30" s="37"/>
      <c r="C30" s="38"/>
      <c r="D30" s="39"/>
      <c r="E30" s="40"/>
      <c r="F30" s="39"/>
      <c r="G30" s="42"/>
      <c r="H30" s="42"/>
      <c r="I30" s="40"/>
      <c r="J30" s="43"/>
      <c r="K30" s="43"/>
      <c r="L30" s="43"/>
      <c r="M30" s="43"/>
      <c r="N30" s="43"/>
      <c r="O30" s="43"/>
      <c r="P30" s="8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4" ht="15">
      <c r="A31" s="36"/>
      <c r="B31" s="45"/>
      <c r="C31" s="46"/>
      <c r="D31" s="46"/>
      <c r="E31" s="46"/>
      <c r="F31" s="173"/>
      <c r="G31" s="48"/>
      <c r="H31" s="48"/>
      <c r="I31" s="36"/>
      <c r="J31" s="36"/>
      <c r="K31" s="36"/>
      <c r="L31" s="36"/>
      <c r="M31" s="36"/>
      <c r="N31" s="36"/>
      <c r="O31" s="36"/>
      <c r="P31" s="36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34" ht="15">
      <c r="A32" s="36"/>
      <c r="B32" s="45"/>
      <c r="C32" s="46"/>
      <c r="D32" s="46"/>
      <c r="E32" s="46"/>
      <c r="F32" s="173"/>
      <c r="G32" s="48"/>
      <c r="H32" s="48"/>
      <c r="I32" s="36"/>
      <c r="J32" s="36"/>
      <c r="K32" s="36"/>
      <c r="L32" s="36"/>
      <c r="M32" s="36"/>
      <c r="N32" s="36"/>
      <c r="O32" s="36"/>
      <c r="P32" s="36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">
      <c r="A33" s="36"/>
      <c r="B33" s="45"/>
      <c r="C33" s="46"/>
      <c r="D33" s="46"/>
      <c r="E33" s="46"/>
      <c r="F33" s="173"/>
      <c r="G33" s="48"/>
      <c r="H33" s="48"/>
      <c r="I33" s="36"/>
      <c r="J33" s="36"/>
      <c r="K33" s="36"/>
      <c r="L33" s="36"/>
      <c r="M33" s="36"/>
      <c r="N33" s="36"/>
      <c r="O33" s="36"/>
      <c r="P33" s="36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">
      <c r="A34" s="36"/>
      <c r="B34" s="45"/>
      <c r="C34" s="37"/>
      <c r="D34" s="39"/>
      <c r="E34" s="40"/>
      <c r="F34" s="39"/>
      <c r="G34" s="42"/>
      <c r="H34" s="42"/>
      <c r="I34" s="40"/>
      <c r="J34" s="43"/>
      <c r="K34" s="43"/>
      <c r="L34" s="43"/>
      <c r="M34" s="43"/>
      <c r="N34" s="43"/>
      <c r="O34" s="43"/>
      <c r="P34" s="8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>
      <c r="B35" s="45"/>
      <c r="P35" s="8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>
      <c r="A36" s="50"/>
      <c r="B36" s="50"/>
      <c r="I36" s="44"/>
      <c r="P36" s="8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>
      <c r="A37" s="50"/>
      <c r="B37" s="50"/>
      <c r="I37" s="44"/>
      <c r="P37" s="8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>
      <c r="A38" s="50"/>
      <c r="B38" s="50"/>
      <c r="I38" s="44"/>
      <c r="P38" s="8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>
      <c r="A39" s="50"/>
      <c r="B39" s="50"/>
      <c r="I39" s="44"/>
      <c r="P39" s="8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>
      <c r="A40" s="50"/>
      <c r="B40" s="50"/>
      <c r="I40" s="44"/>
      <c r="P40" s="8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>
      <c r="A41" s="50"/>
      <c r="B41" s="50"/>
      <c r="I41" s="44"/>
      <c r="P41" s="8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>
      <c r="A42" s="50"/>
      <c r="B42" s="50"/>
      <c r="I42" s="44"/>
      <c r="P42" s="8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>
      <c r="A43" s="50"/>
      <c r="B43" s="50"/>
      <c r="I43" s="44"/>
      <c r="P43" s="8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>
      <c r="A44" s="50"/>
      <c r="B44" s="50"/>
      <c r="I44" s="44"/>
      <c r="P44" s="8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>
      <c r="A45" s="50"/>
      <c r="B45" s="50"/>
      <c r="I45" s="44"/>
      <c r="P45" s="8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>
      <c r="A46" s="50"/>
      <c r="B46" s="50"/>
      <c r="I46" s="44"/>
      <c r="P46" s="8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>
      <c r="A47" s="50"/>
      <c r="B47" s="50"/>
      <c r="I47" s="44"/>
      <c r="P47" s="8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>
      <c r="A48" s="50"/>
      <c r="B48" s="50"/>
      <c r="I48" s="44"/>
      <c r="P48" s="8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>
      <c r="A49" s="50"/>
      <c r="B49" s="50"/>
      <c r="I49" s="44"/>
      <c r="P49" s="8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>
      <c r="A50" s="50"/>
      <c r="B50" s="50"/>
      <c r="I50" s="44"/>
      <c r="P50" s="8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>
      <c r="A51" s="50"/>
      <c r="B51" s="50"/>
      <c r="I51" s="44"/>
      <c r="P51" s="8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>
      <c r="A52" s="50"/>
      <c r="B52" s="50"/>
      <c r="I52" s="44"/>
      <c r="P52" s="8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>
      <c r="A53" s="50"/>
      <c r="B53" s="50"/>
      <c r="I53" s="44"/>
      <c r="P53" s="8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>
      <c r="A54" s="50"/>
      <c r="B54" s="50"/>
      <c r="I54" s="44"/>
      <c r="P54" s="8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>
      <c r="A55" s="50"/>
      <c r="B55" s="50"/>
      <c r="I55" s="44"/>
      <c r="P55" s="8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>
      <c r="A56" s="50"/>
      <c r="B56" s="50"/>
      <c r="I56" s="44"/>
      <c r="P56" s="8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>
      <c r="A57" s="50"/>
      <c r="B57" s="50"/>
      <c r="I57" s="44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>
      <c r="A58" s="50"/>
      <c r="B58" s="50"/>
      <c r="I58" s="44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>
      <c r="A59" s="50"/>
      <c r="B59" s="50"/>
      <c r="I59" s="44"/>
      <c r="P59" s="8"/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>
      <c r="A60" s="50"/>
      <c r="B60" s="50"/>
      <c r="I60" s="44"/>
      <c r="P60" s="8"/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>
      <c r="A61" s="50"/>
      <c r="B61" s="50"/>
      <c r="I61" s="44"/>
      <c r="P61" s="8"/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>
      <c r="A62" s="50"/>
      <c r="B62" s="50"/>
      <c r="I62" s="44"/>
      <c r="P62" s="8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>
      <c r="A63" s="50"/>
      <c r="B63" s="50"/>
      <c r="I63" s="44"/>
      <c r="P63" s="8"/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>
      <c r="A64" s="50"/>
      <c r="B64" s="50"/>
      <c r="I64" s="44"/>
      <c r="P64" s="8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>
      <c r="A65" s="50"/>
      <c r="B65" s="50"/>
      <c r="I65" s="44"/>
      <c r="P65" s="8"/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>
      <c r="A66" s="50"/>
      <c r="B66" s="50"/>
      <c r="I66" s="44"/>
      <c r="P66" s="8"/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>
      <c r="A67" s="50"/>
      <c r="B67" s="50"/>
      <c r="I67" s="44"/>
      <c r="P67" s="8"/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>
      <c r="A68" s="50"/>
      <c r="B68" s="50"/>
      <c r="I68" s="44"/>
      <c r="P68" s="8"/>
      <c r="Q68" s="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>
      <c r="A69" s="50"/>
      <c r="B69" s="50"/>
      <c r="I69" s="44"/>
      <c r="P69" s="8"/>
      <c r="Q69" s="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>
      <c r="A70" s="50"/>
      <c r="B70" s="50"/>
      <c r="I70" s="44"/>
      <c r="P70" s="8"/>
      <c r="Q70" s="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>
      <c r="A71" s="50"/>
      <c r="B71" s="50"/>
      <c r="I71" s="44"/>
      <c r="P71" s="8"/>
      <c r="Q71" s="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>
      <c r="A72" s="50"/>
      <c r="B72" s="50"/>
      <c r="I72" s="44"/>
      <c r="P72" s="8"/>
      <c r="Q72" s="9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>
      <c r="A73" s="50"/>
      <c r="B73" s="50"/>
      <c r="I73" s="44"/>
      <c r="P73" s="8"/>
      <c r="Q73" s="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>
      <c r="A74" s="50"/>
      <c r="B74" s="50"/>
      <c r="I74" s="44"/>
      <c r="P74" s="8"/>
      <c r="Q74" s="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>
      <c r="A75" s="50"/>
      <c r="B75" s="50"/>
      <c r="I75" s="44"/>
      <c r="P75" s="8"/>
      <c r="Q75" s="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>
      <c r="A76" s="50"/>
      <c r="B76" s="50"/>
      <c r="I76" s="44"/>
      <c r="P76" s="8"/>
      <c r="Q76" s="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>
      <c r="A77" s="50"/>
      <c r="B77" s="50"/>
      <c r="I77" s="44"/>
      <c r="P77" s="8"/>
      <c r="Q77" s="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>
      <c r="A78" s="50"/>
      <c r="B78" s="50"/>
      <c r="I78" s="44"/>
      <c r="P78" s="8"/>
      <c r="Q78" s="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>
      <c r="A79" s="50"/>
      <c r="B79" s="50"/>
      <c r="I79" s="44"/>
      <c r="P79" s="8"/>
      <c r="Q79" s="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>
      <c r="A80" s="50"/>
      <c r="B80" s="50"/>
      <c r="I80" s="44"/>
      <c r="P80" s="8"/>
      <c r="Q80" s="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>
      <c r="A81" s="50"/>
      <c r="B81" s="50"/>
      <c r="I81" s="44"/>
      <c r="P81" s="8"/>
      <c r="Q81" s="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>
      <c r="A82" s="50"/>
      <c r="B82" s="50"/>
      <c r="I82" s="44"/>
      <c r="P82" s="8"/>
      <c r="Q82" s="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>
      <c r="A83" s="50"/>
      <c r="B83" s="50"/>
      <c r="I83" s="44"/>
      <c r="P83" s="8"/>
      <c r="Q83" s="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>
      <c r="A84" s="50"/>
      <c r="B84" s="50"/>
      <c r="I84" s="44"/>
      <c r="P84" s="8"/>
      <c r="Q84" s="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>
      <c r="A85" s="50"/>
      <c r="B85" s="50"/>
      <c r="I85" s="44"/>
      <c r="P85" s="8"/>
      <c r="Q85" s="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>
      <c r="A86" s="50"/>
      <c r="B86" s="50"/>
      <c r="I86" s="44"/>
      <c r="P86" s="8"/>
      <c r="Q86" s="9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>
      <c r="A87" s="50"/>
      <c r="B87" s="50"/>
      <c r="I87" s="44"/>
      <c r="P87" s="8"/>
      <c r="Q87" s="9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>
      <c r="A88" s="50"/>
      <c r="B88" s="50"/>
      <c r="I88" s="44"/>
      <c r="P88" s="8"/>
      <c r="Q88" s="9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>
      <c r="A89" s="50"/>
      <c r="B89" s="50"/>
      <c r="I89" s="44"/>
      <c r="P89" s="8"/>
      <c r="Q89" s="9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>
      <c r="A90" s="50"/>
      <c r="B90" s="50"/>
      <c r="I90" s="44"/>
      <c r="P90" s="8"/>
      <c r="Q90" s="9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>
      <c r="A91" s="50"/>
      <c r="B91" s="50"/>
      <c r="I91" s="44"/>
      <c r="P91" s="8"/>
      <c r="Q91" s="9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>
      <c r="A92" s="50"/>
      <c r="B92" s="50"/>
      <c r="I92" s="44"/>
      <c r="P92" s="8"/>
      <c r="Q92" s="9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>
      <c r="A93" s="50"/>
      <c r="B93" s="50"/>
      <c r="I93" s="44"/>
      <c r="P93" s="8"/>
      <c r="Q93" s="9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>
      <c r="A94" s="50"/>
      <c r="B94" s="50"/>
      <c r="I94" s="44"/>
      <c r="P94" s="53"/>
      <c r="Q94" s="44"/>
    </row>
    <row r="95" spans="1:28">
      <c r="A95" s="50"/>
      <c r="B95" s="50"/>
      <c r="I95" s="44"/>
      <c r="P95" s="53"/>
      <c r="Q95" s="44"/>
    </row>
    <row r="96" spans="1:28">
      <c r="A96" s="50"/>
      <c r="B96" s="50"/>
      <c r="I96" s="44"/>
      <c r="P96" s="53"/>
      <c r="Q96" s="44"/>
    </row>
    <row r="97" spans="1:17">
      <c r="A97" s="50"/>
      <c r="B97" s="50"/>
      <c r="I97" s="44"/>
      <c r="P97" s="53"/>
      <c r="Q97" s="44"/>
    </row>
    <row r="98" spans="1:17">
      <c r="A98" s="50"/>
      <c r="B98" s="50"/>
      <c r="I98" s="44"/>
      <c r="P98" s="53"/>
      <c r="Q98" s="44"/>
    </row>
    <row r="99" spans="1:17">
      <c r="A99" s="50"/>
      <c r="B99" s="50"/>
      <c r="I99" s="44"/>
      <c r="P99" s="53"/>
      <c r="Q99" s="44"/>
    </row>
    <row r="100" spans="1:17">
      <c r="A100" s="50"/>
      <c r="B100" s="50"/>
      <c r="I100" s="44"/>
      <c r="P100" s="53"/>
      <c r="Q100" s="44"/>
    </row>
    <row r="101" spans="1:17">
      <c r="A101" s="50"/>
      <c r="B101" s="50"/>
      <c r="I101" s="44"/>
      <c r="P101" s="53"/>
      <c r="Q101" s="44"/>
    </row>
    <row r="102" spans="1:17">
      <c r="A102" s="50"/>
      <c r="B102" s="50"/>
      <c r="I102" s="44"/>
      <c r="P102" s="53"/>
      <c r="Q102" s="44"/>
    </row>
    <row r="103" spans="1:17">
      <c r="A103" s="50"/>
      <c r="B103" s="50"/>
      <c r="I103" s="44"/>
      <c r="P103" s="53"/>
      <c r="Q103" s="44"/>
    </row>
    <row r="104" spans="1:17">
      <c r="A104" s="50"/>
      <c r="B104" s="50"/>
      <c r="I104" s="44"/>
      <c r="P104" s="53"/>
      <c r="Q104" s="44"/>
    </row>
  </sheetData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4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H104"/>
  <sheetViews>
    <sheetView showZeros="0" workbookViewId="0">
      <selection activeCell="A7" sqref="A7"/>
    </sheetView>
  </sheetViews>
  <sheetFormatPr defaultColWidth="9.15234375" defaultRowHeight="17.600000000000001"/>
  <cols>
    <col min="1" max="1" width="29.23046875" style="49" customWidth="1"/>
    <col min="2" max="2" width="8.4609375" style="54" customWidth="1"/>
    <col min="3" max="3" width="6.84375" style="50" customWidth="1"/>
    <col min="4" max="4" width="16.69140625" style="50" customWidth="1"/>
    <col min="5" max="5" width="8.23046875" style="50" customWidth="1"/>
    <col min="6" max="6" width="9.53515625" style="54" customWidth="1"/>
    <col min="7" max="7" width="10.15234375" style="52" customWidth="1"/>
    <col min="8" max="8" width="11.84375" style="52" customWidth="1"/>
    <col min="9" max="9" width="14.4609375" style="50" customWidth="1"/>
    <col min="10" max="10" width="6.4609375" style="44" customWidth="1"/>
    <col min="11" max="11" width="5.69140625" style="44" customWidth="1"/>
    <col min="12" max="12" width="10.4609375" style="44" customWidth="1"/>
    <col min="13" max="15" width="10.4609375" style="44" hidden="1" customWidth="1"/>
    <col min="16" max="16" width="7.4609375" style="44" hidden="1" customWidth="1"/>
    <col min="17" max="17" width="9.23046875" style="53" hidden="1" customWidth="1"/>
    <col min="18" max="34" width="9.15234375" style="44" hidden="1" customWidth="1"/>
    <col min="35" max="35" width="0" style="44" hidden="1" customWidth="1"/>
    <col min="36" max="16384" width="9.15234375" style="44"/>
  </cols>
  <sheetData>
    <row r="1" spans="1:34" s="6" customFormat="1" ht="33.65" customHeight="1">
      <c r="A1" s="262" t="s">
        <v>82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4"/>
      <c r="N1" s="4"/>
      <c r="O1" s="4"/>
      <c r="P1" s="5"/>
      <c r="Q1" s="5"/>
      <c r="R1" s="5"/>
      <c r="S1" s="5"/>
      <c r="T1" s="5"/>
      <c r="U1" s="5"/>
    </row>
    <row r="2" spans="1:34" s="8" customFormat="1" ht="36" customHeight="1" thickBot="1">
      <c r="A2" s="263" t="s">
        <v>177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7"/>
      <c r="N2" s="7"/>
      <c r="O2" s="7"/>
      <c r="Q2" s="9"/>
    </row>
    <row r="3" spans="1:34" s="8" customFormat="1" ht="18.649999999999999" customHeight="1">
      <c r="A3" s="264" t="s">
        <v>281</v>
      </c>
      <c r="B3" s="264"/>
      <c r="C3" s="264"/>
      <c r="D3" s="264"/>
      <c r="E3" s="264"/>
      <c r="F3" s="264"/>
      <c r="G3" s="264"/>
      <c r="H3" s="264"/>
      <c r="I3" s="264"/>
      <c r="J3" s="10"/>
      <c r="K3" s="265" t="s">
        <v>85</v>
      </c>
      <c r="L3" s="266"/>
      <c r="M3" s="11"/>
      <c r="N3" s="11"/>
      <c r="O3" s="11"/>
      <c r="Q3" s="9"/>
    </row>
    <row r="4" spans="1:34" s="8" customFormat="1" ht="21.65" customHeight="1" thickBot="1">
      <c r="A4" s="264"/>
      <c r="B4" s="264"/>
      <c r="C4" s="264"/>
      <c r="D4" s="264"/>
      <c r="E4" s="264"/>
      <c r="F4" s="264"/>
      <c r="G4" s="264"/>
      <c r="H4" s="264"/>
      <c r="I4" s="264"/>
      <c r="J4" s="12"/>
      <c r="K4" s="267">
        <v>6000000</v>
      </c>
      <c r="L4" s="268"/>
      <c r="M4" s="13"/>
      <c r="N4" s="13"/>
      <c r="O4" s="13"/>
      <c r="Q4" s="9"/>
    </row>
    <row r="5" spans="1:34" s="8" customFormat="1" ht="27" customHeight="1">
      <c r="A5" s="161" t="s">
        <v>86</v>
      </c>
      <c r="B5" s="15" t="s">
        <v>49</v>
      </c>
      <c r="C5" s="16" t="s">
        <v>87</v>
      </c>
      <c r="D5" s="17" t="s">
        <v>88</v>
      </c>
      <c r="E5" s="18" t="s">
        <v>89</v>
      </c>
      <c r="F5" s="172" t="s">
        <v>90</v>
      </c>
      <c r="G5" s="20" t="s">
        <v>91</v>
      </c>
      <c r="H5" s="20" t="s">
        <v>92</v>
      </c>
      <c r="I5" s="21" t="s">
        <v>93</v>
      </c>
      <c r="J5" s="22"/>
      <c r="K5" s="260" t="s">
        <v>94</v>
      </c>
      <c r="L5" s="261"/>
      <c r="M5" s="23"/>
      <c r="N5" s="23"/>
      <c r="O5" s="23"/>
      <c r="Q5" s="9">
        <v>2</v>
      </c>
      <c r="R5" s="8">
        <v>3</v>
      </c>
      <c r="S5" s="8">
        <v>4</v>
      </c>
      <c r="T5" s="8">
        <v>5</v>
      </c>
      <c r="U5" s="8">
        <v>6</v>
      </c>
      <c r="V5" s="8">
        <v>7</v>
      </c>
      <c r="W5" s="8">
        <v>8</v>
      </c>
      <c r="X5" s="8">
        <v>9</v>
      </c>
      <c r="Y5" s="8" t="s">
        <v>95</v>
      </c>
      <c r="AA5" s="9">
        <v>2</v>
      </c>
      <c r="AB5" s="8">
        <v>3</v>
      </c>
      <c r="AC5" s="8">
        <v>4</v>
      </c>
      <c r="AD5" s="8">
        <v>5</v>
      </c>
      <c r="AE5" s="8">
        <v>6</v>
      </c>
      <c r="AF5" s="8">
        <v>7</v>
      </c>
      <c r="AG5" s="8">
        <v>8</v>
      </c>
      <c r="AH5" s="8">
        <v>9</v>
      </c>
    </row>
    <row r="6" spans="1:34" s="34" customFormat="1" ht="18" customHeight="1">
      <c r="A6" s="24" t="s">
        <v>38</v>
      </c>
      <c r="B6" s="25">
        <v>38</v>
      </c>
      <c r="C6" s="25"/>
      <c r="D6" s="26"/>
      <c r="E6" s="25">
        <v>1</v>
      </c>
      <c r="F6" s="171">
        <f>N6</f>
        <v>12</v>
      </c>
      <c r="G6" s="28">
        <f>IF(D6&gt;0,L$12,0)</f>
        <v>0</v>
      </c>
      <c r="H6" s="28">
        <f>IF(E6="",0,IFERROR(O6,0))</f>
        <v>1200000</v>
      </c>
      <c r="I6" s="29">
        <f>G6+H6</f>
        <v>1200000</v>
      </c>
      <c r="J6" s="30"/>
      <c r="K6" s="31">
        <v>0.2</v>
      </c>
      <c r="L6" s="32">
        <f t="shared" ref="L6:L29" si="0">$K$4*K6</f>
        <v>1200000</v>
      </c>
      <c r="M6" s="33">
        <v>12</v>
      </c>
      <c r="N6" s="33">
        <f t="shared" ref="N6:N7" si="1">IF(E6=0,0,IF(E6=E5,VLOOKUP(E6,Z:AH,VLOOKUP(E6,P:Y,10,0),0),IF(P6=E6,VLOOKUP(E6,Z:AH,VLOOKUP(E6,P:Y,10,0),0),M6)))</f>
        <v>12</v>
      </c>
      <c r="O6" s="33">
        <f t="shared" ref="O6:O25" si="2">IF(E6=0,0,IF(E6=E5,VLOOKUP(E6,P:X,VLOOKUP(E6,P:Y,10,0),0),IF(P6=E6,VLOOKUP(E6,P:X,VLOOKUP(E6,P:Y,10,0),0),L6)))</f>
        <v>1200000</v>
      </c>
      <c r="P6" s="8" t="s">
        <v>96</v>
      </c>
      <c r="Q6" s="9"/>
      <c r="R6" s="8"/>
      <c r="S6" s="8"/>
      <c r="T6" s="8"/>
      <c r="U6" s="8"/>
      <c r="V6" s="8"/>
      <c r="W6" s="8"/>
      <c r="X6" s="8"/>
      <c r="Y6" s="33">
        <f t="shared" ref="Y6:Y29" si="3">COUNTIF(E6:E29,P6)</f>
        <v>0</v>
      </c>
      <c r="Z6" s="33" t="str">
        <f>+P6</f>
        <v>T1</v>
      </c>
      <c r="AA6" s="9"/>
      <c r="AB6" s="8"/>
      <c r="AC6" s="8"/>
      <c r="AD6" s="8"/>
      <c r="AE6" s="8"/>
      <c r="AF6" s="8"/>
      <c r="AG6" s="8"/>
      <c r="AH6" s="8"/>
    </row>
    <row r="7" spans="1:34" s="34" customFormat="1" ht="18" customHeight="1">
      <c r="A7" s="24" t="s">
        <v>0</v>
      </c>
      <c r="B7" s="25">
        <v>37</v>
      </c>
      <c r="C7" s="25"/>
      <c r="D7" s="25"/>
      <c r="E7" s="25">
        <v>2</v>
      </c>
      <c r="F7" s="171">
        <f t="shared" ref="F7:F23" si="4">N7</f>
        <v>10</v>
      </c>
      <c r="G7" s="28">
        <f t="shared" ref="G7:G29" si="5">IF(D7&gt;0,L$12,0)</f>
        <v>0</v>
      </c>
      <c r="H7" s="28">
        <f>IF(E7="",0,IFERROR(O7,0))</f>
        <v>960000</v>
      </c>
      <c r="I7" s="29">
        <f t="shared" ref="I7:I29" si="6">G7+H7</f>
        <v>960000</v>
      </c>
      <c r="J7" s="30"/>
      <c r="K7" s="31">
        <v>0.16</v>
      </c>
      <c r="L7" s="32">
        <f t="shared" si="0"/>
        <v>960000</v>
      </c>
      <c r="M7" s="33">
        <v>10</v>
      </c>
      <c r="N7" s="33">
        <f t="shared" si="1"/>
        <v>10</v>
      </c>
      <c r="O7" s="33">
        <f t="shared" si="2"/>
        <v>960000</v>
      </c>
      <c r="P7" s="8" t="s">
        <v>97</v>
      </c>
      <c r="Q7" s="9">
        <f>SUM($L7:$L8)/Q$5</f>
        <v>870000</v>
      </c>
      <c r="R7" s="9">
        <f>SUM($L7:$L9)/R$5</f>
        <v>780000</v>
      </c>
      <c r="S7" s="9">
        <f>SUM($L7:$L10)/S$5</f>
        <v>705000</v>
      </c>
      <c r="T7" s="9">
        <f>SUM($L7:$L11)/T$5</f>
        <v>648000</v>
      </c>
      <c r="U7" s="9">
        <f>SUM($L7:$L12)/U$5</f>
        <v>600000</v>
      </c>
      <c r="V7" s="9">
        <f>SUM($L7:$L13)/V$5</f>
        <v>557142.85714285716</v>
      </c>
      <c r="W7" s="9">
        <f>SUM($L7:$L14)/W$5</f>
        <v>510000</v>
      </c>
      <c r="X7" s="9">
        <f>SUM($L7:$L15)/X$5</f>
        <v>466666.66666666669</v>
      </c>
      <c r="Y7" s="33">
        <f t="shared" si="3"/>
        <v>0</v>
      </c>
      <c r="Z7" s="33" t="str">
        <f t="shared" ref="Z7:Z29" si="7">+P7</f>
        <v>T2</v>
      </c>
      <c r="AA7" s="35">
        <f>SUM($M7:$M8)/AA$5</f>
        <v>9</v>
      </c>
      <c r="AB7" s="35">
        <f>SUM($M7:$M9)/AB$5</f>
        <v>8.3333333333333339</v>
      </c>
      <c r="AC7" s="35">
        <f>SUM($M7:$M10)/AC$5</f>
        <v>7.75</v>
      </c>
      <c r="AD7" s="35">
        <f>SUM($M7:$M11)/AD$5</f>
        <v>7.2</v>
      </c>
      <c r="AE7" s="35">
        <f>SUM($M7:$M12)/AE$5</f>
        <v>6.666666666666667</v>
      </c>
      <c r="AF7" s="35">
        <f>SUM($M7:$M13)/AF$5</f>
        <v>6.1428571428571432</v>
      </c>
      <c r="AG7" s="35">
        <f>SUM($M7:$M14)/AG$5</f>
        <v>5.625</v>
      </c>
      <c r="AH7" s="35">
        <f>SUM($M7:$M15)/AH$5</f>
        <v>5.1111111111111107</v>
      </c>
    </row>
    <row r="8" spans="1:34" s="34" customFormat="1" ht="18" customHeight="1">
      <c r="A8" s="24" t="s">
        <v>34</v>
      </c>
      <c r="B8" s="25">
        <v>36</v>
      </c>
      <c r="C8" s="25"/>
      <c r="D8" s="25"/>
      <c r="E8" s="25">
        <v>3</v>
      </c>
      <c r="F8" s="171">
        <f t="shared" si="4"/>
        <v>8</v>
      </c>
      <c r="G8" s="28">
        <f t="shared" si="5"/>
        <v>0</v>
      </c>
      <c r="H8" s="28">
        <f t="shared" ref="H8:H29" si="8">IF(E8="",0,IFERROR(O8,0))</f>
        <v>780000</v>
      </c>
      <c r="I8" s="29">
        <f t="shared" si="6"/>
        <v>780000</v>
      </c>
      <c r="J8" s="30"/>
      <c r="K8" s="31">
        <v>0.13</v>
      </c>
      <c r="L8" s="32">
        <f t="shared" si="0"/>
        <v>780000</v>
      </c>
      <c r="M8" s="33">
        <v>8</v>
      </c>
      <c r="N8" s="33">
        <f>IF(E8=0,0,IF(E8=E7,VLOOKUP(E8,Z:AH,VLOOKUP(E8,P:Y,10,0),0),IF(P8=E8,VLOOKUP(E8,Z:AH,VLOOKUP(E8,P:Y,10,0),0),M8)))</f>
        <v>8</v>
      </c>
      <c r="O8" s="33">
        <f t="shared" si="2"/>
        <v>780000</v>
      </c>
      <c r="P8" s="8" t="s">
        <v>98</v>
      </c>
      <c r="Q8" s="9">
        <f t="shared" ref="Q8:Q29" si="9">SUM($L8:$L9)/Q$5</f>
        <v>690000</v>
      </c>
      <c r="R8" s="9">
        <f t="shared" ref="R8:R29" si="10">SUM($L8:$L10)/R$5</f>
        <v>620000</v>
      </c>
      <c r="S8" s="9">
        <f t="shared" ref="S8:S29" si="11">SUM($L8:$L11)/S$5</f>
        <v>570000</v>
      </c>
      <c r="T8" s="9">
        <f t="shared" ref="T8:T29" si="12">SUM($L8:$L12)/T$5</f>
        <v>528000</v>
      </c>
      <c r="U8" s="9">
        <f t="shared" ref="U8:U29" si="13">SUM($L8:$L13)/U$5</f>
        <v>490000</v>
      </c>
      <c r="V8" s="9">
        <f t="shared" ref="V8:V29" si="14">SUM($L8:$L14)/V$5</f>
        <v>445714.28571428574</v>
      </c>
      <c r="W8" s="9">
        <f t="shared" ref="W8:W29" si="15">SUM($L8:$L15)/W$5</f>
        <v>405000</v>
      </c>
      <c r="X8" s="9">
        <f t="shared" ref="X8:X29" si="16">SUM($L8:$L16)/X$5</f>
        <v>366666.66666666669</v>
      </c>
      <c r="Y8" s="33">
        <f t="shared" si="3"/>
        <v>0</v>
      </c>
      <c r="Z8" s="33" t="str">
        <f t="shared" si="7"/>
        <v>T3</v>
      </c>
      <c r="AA8" s="35">
        <f t="shared" ref="AA8:AA29" si="17">SUM($M8:$M9)/AA$5</f>
        <v>7.5</v>
      </c>
      <c r="AB8" s="35">
        <f t="shared" ref="AB8:AB29" si="18">SUM($M8:$M10)/AB$5</f>
        <v>7</v>
      </c>
      <c r="AC8" s="35">
        <f t="shared" ref="AC8:AC29" si="19">SUM($M8:$M11)/AC$5</f>
        <v>6.5</v>
      </c>
      <c r="AD8" s="35">
        <f t="shared" ref="AD8:AD29" si="20">SUM($M8:$M12)/AD$5</f>
        <v>6</v>
      </c>
      <c r="AE8" s="35">
        <f t="shared" ref="AE8:AE29" si="21">SUM($M8:$M13)/AE$5</f>
        <v>5.5</v>
      </c>
      <c r="AF8" s="35">
        <f t="shared" ref="AF8:AF29" si="22">SUM($M8:$M14)/AF$5</f>
        <v>5</v>
      </c>
      <c r="AG8" s="35">
        <f t="shared" ref="AG8:AG29" si="23">SUM($M8:$M15)/AG$5</f>
        <v>4.5</v>
      </c>
      <c r="AH8" s="35">
        <f t="shared" ref="AH8:AH29" si="24">SUM($M8:$M16)/AH$5</f>
        <v>4</v>
      </c>
    </row>
    <row r="9" spans="1:34" s="34" customFormat="1" ht="18" customHeight="1">
      <c r="A9" s="24" t="s">
        <v>6</v>
      </c>
      <c r="B9" s="25">
        <v>36</v>
      </c>
      <c r="C9" s="25"/>
      <c r="D9" s="25"/>
      <c r="E9" s="25">
        <v>4</v>
      </c>
      <c r="F9" s="171">
        <f t="shared" si="4"/>
        <v>7</v>
      </c>
      <c r="G9" s="28">
        <f t="shared" si="5"/>
        <v>0</v>
      </c>
      <c r="H9" s="28">
        <f t="shared" si="8"/>
        <v>600000</v>
      </c>
      <c r="I9" s="29">
        <f t="shared" si="6"/>
        <v>600000</v>
      </c>
      <c r="J9" s="30"/>
      <c r="K9" s="31">
        <v>0.1</v>
      </c>
      <c r="L9" s="32">
        <f t="shared" si="0"/>
        <v>600000</v>
      </c>
      <c r="M9" s="33">
        <v>7</v>
      </c>
      <c r="N9" s="33">
        <f t="shared" ref="N9:N29" si="25">IF(E9=0,0,IF(E9=E8,VLOOKUP(E9,Z:AH,VLOOKUP(E9,P:Y,10,0),0),IF(P9=E9,VLOOKUP(E9,Z:AH,VLOOKUP(E9,P:Y,10,0),0),M9)))</f>
        <v>7</v>
      </c>
      <c r="O9" s="33">
        <f t="shared" si="2"/>
        <v>600000</v>
      </c>
      <c r="P9" s="8" t="s">
        <v>99</v>
      </c>
      <c r="Q9" s="9">
        <f t="shared" si="9"/>
        <v>540000</v>
      </c>
      <c r="R9" s="9">
        <f t="shared" si="10"/>
        <v>500000</v>
      </c>
      <c r="S9" s="9">
        <f t="shared" si="11"/>
        <v>465000</v>
      </c>
      <c r="T9" s="9">
        <f t="shared" si="12"/>
        <v>432000</v>
      </c>
      <c r="U9" s="9">
        <f t="shared" si="13"/>
        <v>390000</v>
      </c>
      <c r="V9" s="9">
        <f t="shared" si="14"/>
        <v>351428.57142857142</v>
      </c>
      <c r="W9" s="9">
        <f t="shared" si="15"/>
        <v>315000</v>
      </c>
      <c r="X9" s="9">
        <f t="shared" si="16"/>
        <v>286666.66666666669</v>
      </c>
      <c r="Y9" s="33">
        <f t="shared" si="3"/>
        <v>0</v>
      </c>
      <c r="Z9" s="33" t="str">
        <f t="shared" si="7"/>
        <v>T4</v>
      </c>
      <c r="AA9" s="35">
        <f t="shared" si="17"/>
        <v>6.5</v>
      </c>
      <c r="AB9" s="35">
        <f t="shared" si="18"/>
        <v>6</v>
      </c>
      <c r="AC9" s="35">
        <f t="shared" si="19"/>
        <v>5.5</v>
      </c>
      <c r="AD9" s="35">
        <f t="shared" si="20"/>
        <v>5</v>
      </c>
      <c r="AE9" s="35">
        <f t="shared" si="21"/>
        <v>4.5</v>
      </c>
      <c r="AF9" s="35">
        <f t="shared" si="22"/>
        <v>4</v>
      </c>
      <c r="AG9" s="35">
        <f t="shared" si="23"/>
        <v>3.5</v>
      </c>
      <c r="AH9" s="35">
        <f t="shared" si="24"/>
        <v>3.1111111111111112</v>
      </c>
    </row>
    <row r="10" spans="1:34" s="34" customFormat="1" ht="18" customHeight="1">
      <c r="A10" s="24" t="s">
        <v>18</v>
      </c>
      <c r="B10" s="25">
        <v>35</v>
      </c>
      <c r="C10" s="25"/>
      <c r="D10" s="175"/>
      <c r="E10" s="25">
        <v>5</v>
      </c>
      <c r="F10" s="171">
        <f t="shared" si="4"/>
        <v>6</v>
      </c>
      <c r="G10" s="28">
        <f t="shared" si="5"/>
        <v>0</v>
      </c>
      <c r="H10" s="28">
        <f t="shared" si="8"/>
        <v>480000</v>
      </c>
      <c r="I10" s="29">
        <f t="shared" si="6"/>
        <v>480000</v>
      </c>
      <c r="J10" s="30"/>
      <c r="K10" s="31">
        <v>0.08</v>
      </c>
      <c r="L10" s="32">
        <f t="shared" si="0"/>
        <v>480000</v>
      </c>
      <c r="M10" s="33">
        <v>6</v>
      </c>
      <c r="N10" s="33">
        <f t="shared" si="25"/>
        <v>6</v>
      </c>
      <c r="O10" s="33">
        <f t="shared" si="2"/>
        <v>480000</v>
      </c>
      <c r="P10" s="8" t="s">
        <v>100</v>
      </c>
      <c r="Q10" s="9">
        <f t="shared" si="9"/>
        <v>450000</v>
      </c>
      <c r="R10" s="9">
        <f t="shared" si="10"/>
        <v>420000</v>
      </c>
      <c r="S10" s="9">
        <f t="shared" si="11"/>
        <v>390000</v>
      </c>
      <c r="T10" s="9">
        <f t="shared" si="12"/>
        <v>348000</v>
      </c>
      <c r="U10" s="9">
        <f t="shared" si="13"/>
        <v>310000</v>
      </c>
      <c r="V10" s="9">
        <f t="shared" si="14"/>
        <v>274285.71428571426</v>
      </c>
      <c r="W10" s="9">
        <f t="shared" si="15"/>
        <v>247500</v>
      </c>
      <c r="X10" s="9">
        <f t="shared" si="16"/>
        <v>226666.66666666666</v>
      </c>
      <c r="Y10" s="33">
        <f t="shared" si="3"/>
        <v>0</v>
      </c>
      <c r="Z10" s="33" t="str">
        <f t="shared" si="7"/>
        <v>T5</v>
      </c>
      <c r="AA10" s="35">
        <f t="shared" si="17"/>
        <v>5.5</v>
      </c>
      <c r="AB10" s="35">
        <f t="shared" si="18"/>
        <v>5</v>
      </c>
      <c r="AC10" s="35">
        <f t="shared" si="19"/>
        <v>4.5</v>
      </c>
      <c r="AD10" s="35">
        <f t="shared" si="20"/>
        <v>4</v>
      </c>
      <c r="AE10" s="35">
        <f t="shared" si="21"/>
        <v>3.5</v>
      </c>
      <c r="AF10" s="35">
        <f t="shared" si="22"/>
        <v>3</v>
      </c>
      <c r="AG10" s="35">
        <f t="shared" si="23"/>
        <v>2.625</v>
      </c>
      <c r="AH10" s="35">
        <f t="shared" si="24"/>
        <v>2.3333333333333335</v>
      </c>
    </row>
    <row r="11" spans="1:34" s="34" customFormat="1" ht="18" customHeight="1">
      <c r="A11" s="24" t="s">
        <v>36</v>
      </c>
      <c r="B11" s="25">
        <v>35</v>
      </c>
      <c r="C11" s="25"/>
      <c r="D11" s="25"/>
      <c r="E11" s="25">
        <v>6</v>
      </c>
      <c r="F11" s="171">
        <f t="shared" si="4"/>
        <v>5</v>
      </c>
      <c r="G11" s="28">
        <f t="shared" si="5"/>
        <v>0</v>
      </c>
      <c r="H11" s="28">
        <f t="shared" si="8"/>
        <v>420000.00000000006</v>
      </c>
      <c r="I11" s="29">
        <f t="shared" si="6"/>
        <v>420000.00000000006</v>
      </c>
      <c r="J11" s="30"/>
      <c r="K11" s="31">
        <v>7.0000000000000007E-2</v>
      </c>
      <c r="L11" s="32">
        <f t="shared" si="0"/>
        <v>420000.00000000006</v>
      </c>
      <c r="M11" s="33">
        <v>5</v>
      </c>
      <c r="N11" s="33">
        <f t="shared" si="25"/>
        <v>5</v>
      </c>
      <c r="O11" s="33">
        <f t="shared" si="2"/>
        <v>420000.00000000006</v>
      </c>
      <c r="P11" s="8" t="s">
        <v>101</v>
      </c>
      <c r="Q11" s="9">
        <f t="shared" si="9"/>
        <v>390000</v>
      </c>
      <c r="R11" s="9">
        <f t="shared" si="10"/>
        <v>360000</v>
      </c>
      <c r="S11" s="9">
        <f t="shared" si="11"/>
        <v>315000</v>
      </c>
      <c r="T11" s="9">
        <f t="shared" si="12"/>
        <v>276000</v>
      </c>
      <c r="U11" s="9">
        <f t="shared" si="13"/>
        <v>240000</v>
      </c>
      <c r="V11" s="9">
        <f t="shared" si="14"/>
        <v>214285.71428571429</v>
      </c>
      <c r="W11" s="9">
        <f t="shared" si="15"/>
        <v>195000</v>
      </c>
      <c r="X11" s="9">
        <f t="shared" si="16"/>
        <v>180000</v>
      </c>
      <c r="Y11" s="33">
        <f t="shared" si="3"/>
        <v>0</v>
      </c>
      <c r="Z11" s="33" t="str">
        <f t="shared" si="7"/>
        <v>T6</v>
      </c>
      <c r="AA11" s="35">
        <f t="shared" si="17"/>
        <v>4.5</v>
      </c>
      <c r="AB11" s="35">
        <f t="shared" si="18"/>
        <v>4</v>
      </c>
      <c r="AC11" s="35">
        <f t="shared" si="19"/>
        <v>3.5</v>
      </c>
      <c r="AD11" s="35">
        <f t="shared" si="20"/>
        <v>3</v>
      </c>
      <c r="AE11" s="35">
        <f t="shared" si="21"/>
        <v>2.5</v>
      </c>
      <c r="AF11" s="35">
        <f t="shared" si="22"/>
        <v>2.1428571428571428</v>
      </c>
      <c r="AG11" s="35">
        <f t="shared" si="23"/>
        <v>1.875</v>
      </c>
      <c r="AH11" s="35">
        <f t="shared" si="24"/>
        <v>1.6666666666666667</v>
      </c>
    </row>
    <row r="12" spans="1:34" s="34" customFormat="1" ht="18" customHeight="1">
      <c r="A12" s="24" t="s">
        <v>2</v>
      </c>
      <c r="B12" s="25">
        <v>35</v>
      </c>
      <c r="C12" s="25"/>
      <c r="D12" s="25" t="s">
        <v>284</v>
      </c>
      <c r="E12" s="25">
        <v>7</v>
      </c>
      <c r="F12" s="171">
        <f t="shared" si="4"/>
        <v>4</v>
      </c>
      <c r="G12" s="28">
        <f t="shared" si="5"/>
        <v>360000</v>
      </c>
      <c r="H12" s="28">
        <f t="shared" si="8"/>
        <v>360000</v>
      </c>
      <c r="I12" s="29">
        <f t="shared" si="6"/>
        <v>720000</v>
      </c>
      <c r="J12" s="30"/>
      <c r="K12" s="31">
        <v>0.06</v>
      </c>
      <c r="L12" s="32">
        <f t="shared" si="0"/>
        <v>360000</v>
      </c>
      <c r="M12" s="33">
        <v>4</v>
      </c>
      <c r="N12" s="33">
        <f t="shared" si="25"/>
        <v>4</v>
      </c>
      <c r="O12" s="33">
        <f t="shared" si="2"/>
        <v>360000</v>
      </c>
      <c r="P12" s="8" t="s">
        <v>102</v>
      </c>
      <c r="Q12" s="9">
        <f t="shared" si="9"/>
        <v>330000</v>
      </c>
      <c r="R12" s="9">
        <f t="shared" si="10"/>
        <v>280000</v>
      </c>
      <c r="S12" s="9">
        <f t="shared" si="11"/>
        <v>240000</v>
      </c>
      <c r="T12" s="9">
        <f t="shared" si="12"/>
        <v>204000</v>
      </c>
      <c r="U12" s="9">
        <f t="shared" si="13"/>
        <v>180000</v>
      </c>
      <c r="V12" s="9">
        <f t="shared" si="14"/>
        <v>162857.14285714287</v>
      </c>
      <c r="W12" s="9">
        <f t="shared" si="15"/>
        <v>150000</v>
      </c>
      <c r="X12" s="9">
        <f t="shared" si="16"/>
        <v>140000</v>
      </c>
      <c r="Y12" s="33">
        <f t="shared" si="3"/>
        <v>0</v>
      </c>
      <c r="Z12" s="33" t="str">
        <f t="shared" si="7"/>
        <v>T7</v>
      </c>
      <c r="AA12" s="35">
        <f t="shared" si="17"/>
        <v>3.5</v>
      </c>
      <c r="AB12" s="35">
        <f t="shared" si="18"/>
        <v>3</v>
      </c>
      <c r="AC12" s="35">
        <f t="shared" si="19"/>
        <v>2.5</v>
      </c>
      <c r="AD12" s="35">
        <f t="shared" si="20"/>
        <v>2</v>
      </c>
      <c r="AE12" s="35">
        <f t="shared" si="21"/>
        <v>1.6666666666666667</v>
      </c>
      <c r="AF12" s="35">
        <f t="shared" si="22"/>
        <v>1.4285714285714286</v>
      </c>
      <c r="AG12" s="35">
        <f t="shared" si="23"/>
        <v>1.25</v>
      </c>
      <c r="AH12" s="35">
        <f t="shared" si="24"/>
        <v>1.1111111111111112</v>
      </c>
    </row>
    <row r="13" spans="1:34" s="34" customFormat="1" ht="18" customHeight="1">
      <c r="A13" s="24" t="s">
        <v>32</v>
      </c>
      <c r="B13" s="25">
        <v>34</v>
      </c>
      <c r="C13" s="25"/>
      <c r="D13" s="25"/>
      <c r="E13" s="25">
        <v>8</v>
      </c>
      <c r="F13" s="171">
        <f t="shared" si="4"/>
        <v>3</v>
      </c>
      <c r="G13" s="28">
        <f t="shared" si="5"/>
        <v>0</v>
      </c>
      <c r="H13" s="28">
        <f t="shared" si="8"/>
        <v>300000</v>
      </c>
      <c r="I13" s="29">
        <f t="shared" si="6"/>
        <v>300000</v>
      </c>
      <c r="J13" s="30"/>
      <c r="K13" s="31">
        <v>0.05</v>
      </c>
      <c r="L13" s="32">
        <f t="shared" si="0"/>
        <v>300000</v>
      </c>
      <c r="M13" s="33">
        <v>3</v>
      </c>
      <c r="N13" s="33">
        <f t="shared" si="25"/>
        <v>3</v>
      </c>
      <c r="O13" s="33">
        <f t="shared" si="2"/>
        <v>300000</v>
      </c>
      <c r="P13" s="8" t="s">
        <v>103</v>
      </c>
      <c r="Q13" s="9">
        <f t="shared" si="9"/>
        <v>240000</v>
      </c>
      <c r="R13" s="9">
        <f t="shared" si="10"/>
        <v>200000</v>
      </c>
      <c r="S13" s="9">
        <f t="shared" si="11"/>
        <v>165000</v>
      </c>
      <c r="T13" s="9">
        <f t="shared" si="12"/>
        <v>144000</v>
      </c>
      <c r="U13" s="9">
        <f t="shared" si="13"/>
        <v>130000</v>
      </c>
      <c r="V13" s="9">
        <f t="shared" si="14"/>
        <v>120000</v>
      </c>
      <c r="W13" s="9">
        <f t="shared" si="15"/>
        <v>112500</v>
      </c>
      <c r="X13" s="9">
        <f t="shared" si="16"/>
        <v>106666.66666666667</v>
      </c>
      <c r="Y13" s="33">
        <f t="shared" si="3"/>
        <v>0</v>
      </c>
      <c r="Z13" s="33" t="str">
        <f t="shared" si="7"/>
        <v>T8</v>
      </c>
      <c r="AA13" s="35">
        <f t="shared" si="17"/>
        <v>2.5</v>
      </c>
      <c r="AB13" s="35">
        <f t="shared" si="18"/>
        <v>2</v>
      </c>
      <c r="AC13" s="35">
        <f t="shared" si="19"/>
        <v>1.5</v>
      </c>
      <c r="AD13" s="35">
        <f t="shared" si="20"/>
        <v>1.2</v>
      </c>
      <c r="AE13" s="35">
        <f t="shared" si="21"/>
        <v>1</v>
      </c>
      <c r="AF13" s="35">
        <f t="shared" si="22"/>
        <v>0.8571428571428571</v>
      </c>
      <c r="AG13" s="35">
        <f t="shared" si="23"/>
        <v>0.75</v>
      </c>
      <c r="AH13" s="35">
        <f t="shared" si="24"/>
        <v>0.66666666666666663</v>
      </c>
    </row>
    <row r="14" spans="1:34" s="34" customFormat="1" ht="18" customHeight="1">
      <c r="A14" s="24" t="s">
        <v>14</v>
      </c>
      <c r="B14" s="25">
        <v>33</v>
      </c>
      <c r="C14" s="25"/>
      <c r="D14" s="25"/>
      <c r="E14" s="25">
        <v>9</v>
      </c>
      <c r="F14" s="171">
        <f t="shared" si="4"/>
        <v>2</v>
      </c>
      <c r="G14" s="28">
        <f t="shared" si="5"/>
        <v>0</v>
      </c>
      <c r="H14" s="28">
        <f t="shared" si="8"/>
        <v>180000</v>
      </c>
      <c r="I14" s="29">
        <f t="shared" si="6"/>
        <v>180000</v>
      </c>
      <c r="J14" s="30"/>
      <c r="K14" s="31">
        <v>0.03</v>
      </c>
      <c r="L14" s="32">
        <f t="shared" si="0"/>
        <v>180000</v>
      </c>
      <c r="M14" s="33">
        <v>2</v>
      </c>
      <c r="N14" s="33">
        <f t="shared" si="25"/>
        <v>2</v>
      </c>
      <c r="O14" s="33">
        <f t="shared" si="2"/>
        <v>180000</v>
      </c>
      <c r="P14" s="8" t="s">
        <v>104</v>
      </c>
      <c r="Q14" s="9">
        <f t="shared" si="9"/>
        <v>150000</v>
      </c>
      <c r="R14" s="9">
        <f t="shared" si="10"/>
        <v>120000</v>
      </c>
      <c r="S14" s="9">
        <f t="shared" si="11"/>
        <v>105000</v>
      </c>
      <c r="T14" s="9">
        <f t="shared" si="12"/>
        <v>96000</v>
      </c>
      <c r="U14" s="9">
        <f t="shared" si="13"/>
        <v>90000</v>
      </c>
      <c r="V14" s="9">
        <f t="shared" si="14"/>
        <v>85714.28571428571</v>
      </c>
      <c r="W14" s="9">
        <f t="shared" si="15"/>
        <v>82500</v>
      </c>
      <c r="X14" s="9">
        <f t="shared" si="16"/>
        <v>80000</v>
      </c>
      <c r="Y14" s="33">
        <f t="shared" si="3"/>
        <v>0</v>
      </c>
      <c r="Z14" s="33" t="str">
        <f t="shared" si="7"/>
        <v>T9</v>
      </c>
      <c r="AA14" s="35">
        <f t="shared" si="17"/>
        <v>1.5</v>
      </c>
      <c r="AB14" s="35">
        <f t="shared" si="18"/>
        <v>1</v>
      </c>
      <c r="AC14" s="35">
        <f t="shared" si="19"/>
        <v>0.75</v>
      </c>
      <c r="AD14" s="35">
        <f t="shared" si="20"/>
        <v>0.6</v>
      </c>
      <c r="AE14" s="35">
        <f t="shared" si="21"/>
        <v>0.5</v>
      </c>
      <c r="AF14" s="35">
        <f t="shared" si="22"/>
        <v>0.42857142857142855</v>
      </c>
      <c r="AG14" s="35">
        <f t="shared" si="23"/>
        <v>0.375</v>
      </c>
      <c r="AH14" s="35">
        <f t="shared" si="24"/>
        <v>0.33333333333333331</v>
      </c>
    </row>
    <row r="15" spans="1:34" s="34" customFormat="1" ht="18" customHeight="1">
      <c r="A15" s="24" t="s">
        <v>42</v>
      </c>
      <c r="B15" s="25">
        <v>33</v>
      </c>
      <c r="C15" s="25"/>
      <c r="D15" s="25"/>
      <c r="E15" s="25">
        <v>10</v>
      </c>
      <c r="F15" s="171">
        <f t="shared" si="4"/>
        <v>1</v>
      </c>
      <c r="G15" s="28">
        <f t="shared" si="5"/>
        <v>0</v>
      </c>
      <c r="H15" s="28">
        <f t="shared" si="8"/>
        <v>120000</v>
      </c>
      <c r="I15" s="29">
        <f t="shared" si="6"/>
        <v>120000</v>
      </c>
      <c r="J15" s="30"/>
      <c r="K15" s="31">
        <v>0.02</v>
      </c>
      <c r="L15" s="32">
        <f t="shared" si="0"/>
        <v>120000</v>
      </c>
      <c r="M15" s="33">
        <v>1</v>
      </c>
      <c r="N15" s="33">
        <f t="shared" si="25"/>
        <v>1</v>
      </c>
      <c r="O15" s="33">
        <f t="shared" si="2"/>
        <v>120000</v>
      </c>
      <c r="P15" s="8" t="s">
        <v>105</v>
      </c>
      <c r="Q15" s="9">
        <f t="shared" si="9"/>
        <v>90000</v>
      </c>
      <c r="R15" s="9">
        <f t="shared" si="10"/>
        <v>80000</v>
      </c>
      <c r="S15" s="9">
        <f t="shared" si="11"/>
        <v>75000</v>
      </c>
      <c r="T15" s="9">
        <f t="shared" si="12"/>
        <v>72000</v>
      </c>
      <c r="U15" s="9">
        <f t="shared" si="13"/>
        <v>70000</v>
      </c>
      <c r="V15" s="9">
        <f t="shared" si="14"/>
        <v>68571.428571428565</v>
      </c>
      <c r="W15" s="9">
        <f t="shared" si="15"/>
        <v>67500</v>
      </c>
      <c r="X15" s="9">
        <f t="shared" si="16"/>
        <v>66666.666666666672</v>
      </c>
      <c r="Y15" s="33">
        <f t="shared" si="3"/>
        <v>0</v>
      </c>
      <c r="Z15" s="33" t="str">
        <f t="shared" si="7"/>
        <v>T10</v>
      </c>
      <c r="AA15" s="35">
        <f t="shared" si="17"/>
        <v>0.5</v>
      </c>
      <c r="AB15" s="35">
        <f t="shared" si="18"/>
        <v>0.33333333333333331</v>
      </c>
      <c r="AC15" s="35">
        <f t="shared" si="19"/>
        <v>0.25</v>
      </c>
      <c r="AD15" s="35">
        <f t="shared" si="20"/>
        <v>0.2</v>
      </c>
      <c r="AE15" s="35">
        <f t="shared" si="21"/>
        <v>0.16666666666666666</v>
      </c>
      <c r="AF15" s="35">
        <f t="shared" si="22"/>
        <v>0.14285714285714285</v>
      </c>
      <c r="AG15" s="35">
        <f t="shared" si="23"/>
        <v>0.125</v>
      </c>
      <c r="AH15" s="35">
        <f t="shared" si="24"/>
        <v>0.1111111111111111</v>
      </c>
    </row>
    <row r="16" spans="1:34" s="34" customFormat="1" ht="18" customHeight="1">
      <c r="A16" s="24" t="s">
        <v>22</v>
      </c>
      <c r="B16" s="25">
        <v>32</v>
      </c>
      <c r="C16" s="25"/>
      <c r="D16" s="25"/>
      <c r="E16" s="25">
        <v>11</v>
      </c>
      <c r="F16" s="171">
        <f t="shared" si="4"/>
        <v>0</v>
      </c>
      <c r="G16" s="28">
        <f t="shared" si="5"/>
        <v>0</v>
      </c>
      <c r="H16" s="28">
        <f t="shared" si="8"/>
        <v>60000</v>
      </c>
      <c r="I16" s="29">
        <f t="shared" si="6"/>
        <v>60000</v>
      </c>
      <c r="J16" s="30"/>
      <c r="K16" s="31">
        <v>0.01</v>
      </c>
      <c r="L16" s="32">
        <f t="shared" si="0"/>
        <v>60000</v>
      </c>
      <c r="M16" s="33">
        <v>0</v>
      </c>
      <c r="N16" s="33">
        <f t="shared" si="25"/>
        <v>0</v>
      </c>
      <c r="O16" s="33">
        <f t="shared" si="2"/>
        <v>60000</v>
      </c>
      <c r="P16" s="8" t="s">
        <v>106</v>
      </c>
      <c r="Q16" s="9">
        <f t="shared" si="9"/>
        <v>60000</v>
      </c>
      <c r="R16" s="9">
        <f t="shared" si="10"/>
        <v>60000</v>
      </c>
      <c r="S16" s="9">
        <f t="shared" si="11"/>
        <v>60000</v>
      </c>
      <c r="T16" s="9">
        <f t="shared" si="12"/>
        <v>60000</v>
      </c>
      <c r="U16" s="9">
        <f t="shared" si="13"/>
        <v>60000</v>
      </c>
      <c r="V16" s="9">
        <f t="shared" si="14"/>
        <v>60000</v>
      </c>
      <c r="W16" s="9">
        <f t="shared" si="15"/>
        <v>60000</v>
      </c>
      <c r="X16" s="9">
        <f t="shared" si="16"/>
        <v>60000</v>
      </c>
      <c r="Y16" s="33">
        <f t="shared" si="3"/>
        <v>0</v>
      </c>
      <c r="Z16" s="33" t="str">
        <f t="shared" si="7"/>
        <v>T11</v>
      </c>
      <c r="AA16" s="35">
        <f t="shared" si="17"/>
        <v>0</v>
      </c>
      <c r="AB16" s="35">
        <f t="shared" si="18"/>
        <v>0</v>
      </c>
      <c r="AC16" s="35">
        <f t="shared" si="19"/>
        <v>0</v>
      </c>
      <c r="AD16" s="35">
        <f t="shared" si="20"/>
        <v>0</v>
      </c>
      <c r="AE16" s="35">
        <f t="shared" si="21"/>
        <v>0</v>
      </c>
      <c r="AF16" s="35">
        <f t="shared" si="22"/>
        <v>0</v>
      </c>
      <c r="AG16" s="35">
        <f t="shared" si="23"/>
        <v>0</v>
      </c>
      <c r="AH16" s="35">
        <f t="shared" si="24"/>
        <v>0</v>
      </c>
    </row>
    <row r="17" spans="1:34" s="34" customFormat="1" ht="18" customHeight="1">
      <c r="A17" s="24" t="s">
        <v>4</v>
      </c>
      <c r="B17" s="25">
        <v>32</v>
      </c>
      <c r="C17" s="25"/>
      <c r="D17" s="25"/>
      <c r="E17" s="25">
        <v>12</v>
      </c>
      <c r="F17" s="171">
        <f t="shared" si="4"/>
        <v>0</v>
      </c>
      <c r="G17" s="28">
        <f t="shared" si="5"/>
        <v>0</v>
      </c>
      <c r="H17" s="28">
        <f t="shared" si="8"/>
        <v>60000</v>
      </c>
      <c r="I17" s="29">
        <f t="shared" si="6"/>
        <v>60000</v>
      </c>
      <c r="J17" s="30"/>
      <c r="K17" s="31">
        <v>0.01</v>
      </c>
      <c r="L17" s="32">
        <f t="shared" si="0"/>
        <v>60000</v>
      </c>
      <c r="M17" s="33">
        <v>0</v>
      </c>
      <c r="N17" s="33">
        <f t="shared" si="25"/>
        <v>0</v>
      </c>
      <c r="O17" s="33">
        <f t="shared" si="2"/>
        <v>60000</v>
      </c>
      <c r="P17" s="8" t="s">
        <v>107</v>
      </c>
      <c r="Q17" s="9">
        <f t="shared" si="9"/>
        <v>60000</v>
      </c>
      <c r="R17" s="9">
        <f t="shared" si="10"/>
        <v>60000</v>
      </c>
      <c r="S17" s="9">
        <f t="shared" si="11"/>
        <v>60000</v>
      </c>
      <c r="T17" s="9">
        <f t="shared" si="12"/>
        <v>60000</v>
      </c>
      <c r="U17" s="9">
        <f t="shared" si="13"/>
        <v>60000</v>
      </c>
      <c r="V17" s="9">
        <f t="shared" si="14"/>
        <v>60000</v>
      </c>
      <c r="W17" s="9">
        <f t="shared" si="15"/>
        <v>60000</v>
      </c>
      <c r="X17" s="9">
        <f t="shared" si="16"/>
        <v>60000</v>
      </c>
      <c r="Y17" s="33">
        <f t="shared" si="3"/>
        <v>0</v>
      </c>
      <c r="Z17" s="33" t="str">
        <f t="shared" si="7"/>
        <v>T12</v>
      </c>
      <c r="AA17" s="35">
        <f t="shared" si="17"/>
        <v>0</v>
      </c>
      <c r="AB17" s="35">
        <f t="shared" si="18"/>
        <v>0</v>
      </c>
      <c r="AC17" s="35">
        <f t="shared" si="19"/>
        <v>0</v>
      </c>
      <c r="AD17" s="35">
        <f t="shared" si="20"/>
        <v>0</v>
      </c>
      <c r="AE17" s="35">
        <f t="shared" si="21"/>
        <v>0</v>
      </c>
      <c r="AF17" s="35">
        <f t="shared" si="22"/>
        <v>0</v>
      </c>
      <c r="AG17" s="35">
        <f t="shared" si="23"/>
        <v>0</v>
      </c>
      <c r="AH17" s="35">
        <f t="shared" si="24"/>
        <v>0</v>
      </c>
    </row>
    <row r="18" spans="1:34" s="34" customFormat="1" ht="18" customHeight="1">
      <c r="A18" s="24" t="s">
        <v>20</v>
      </c>
      <c r="B18" s="25">
        <v>31</v>
      </c>
      <c r="C18" s="25"/>
      <c r="D18" s="25"/>
      <c r="E18" s="25">
        <v>13</v>
      </c>
      <c r="F18" s="171">
        <f t="shared" si="4"/>
        <v>0</v>
      </c>
      <c r="G18" s="28">
        <f t="shared" si="5"/>
        <v>0</v>
      </c>
      <c r="H18" s="28">
        <f t="shared" si="8"/>
        <v>60000</v>
      </c>
      <c r="I18" s="29">
        <f t="shared" si="6"/>
        <v>60000</v>
      </c>
      <c r="J18" s="30"/>
      <c r="K18" s="31">
        <v>0.01</v>
      </c>
      <c r="L18" s="32">
        <f t="shared" si="0"/>
        <v>60000</v>
      </c>
      <c r="M18" s="33">
        <v>0</v>
      </c>
      <c r="N18" s="33">
        <f t="shared" si="25"/>
        <v>0</v>
      </c>
      <c r="O18" s="33">
        <f t="shared" si="2"/>
        <v>60000</v>
      </c>
      <c r="P18" s="8" t="s">
        <v>108</v>
      </c>
      <c r="Q18" s="9">
        <f t="shared" si="9"/>
        <v>60000</v>
      </c>
      <c r="R18" s="9">
        <f t="shared" si="10"/>
        <v>60000</v>
      </c>
      <c r="S18" s="9">
        <f t="shared" si="11"/>
        <v>60000</v>
      </c>
      <c r="T18" s="9">
        <f t="shared" si="12"/>
        <v>60000</v>
      </c>
      <c r="U18" s="9">
        <f t="shared" si="13"/>
        <v>60000</v>
      </c>
      <c r="V18" s="9">
        <f t="shared" si="14"/>
        <v>60000</v>
      </c>
      <c r="W18" s="9">
        <f t="shared" si="15"/>
        <v>60000</v>
      </c>
      <c r="X18" s="9">
        <f t="shared" si="16"/>
        <v>60000</v>
      </c>
      <c r="Y18" s="33">
        <f t="shared" si="3"/>
        <v>0</v>
      </c>
      <c r="Z18" s="33" t="str">
        <f t="shared" si="7"/>
        <v>T13</v>
      </c>
      <c r="AA18" s="35">
        <f t="shared" si="17"/>
        <v>0</v>
      </c>
      <c r="AB18" s="35">
        <f t="shared" si="18"/>
        <v>0</v>
      </c>
      <c r="AC18" s="35">
        <f t="shared" si="19"/>
        <v>0</v>
      </c>
      <c r="AD18" s="35">
        <f t="shared" si="20"/>
        <v>0</v>
      </c>
      <c r="AE18" s="35">
        <f t="shared" si="21"/>
        <v>0</v>
      </c>
      <c r="AF18" s="35">
        <f t="shared" si="22"/>
        <v>0</v>
      </c>
      <c r="AG18" s="35">
        <f t="shared" si="23"/>
        <v>0</v>
      </c>
      <c r="AH18" s="35">
        <f t="shared" si="24"/>
        <v>0</v>
      </c>
    </row>
    <row r="19" spans="1:34" s="34" customFormat="1" ht="18" customHeight="1">
      <c r="A19" s="24" t="s">
        <v>12</v>
      </c>
      <c r="B19" s="25">
        <v>30</v>
      </c>
      <c r="C19" s="25"/>
      <c r="D19" s="25"/>
      <c r="E19" s="25">
        <v>14</v>
      </c>
      <c r="F19" s="171">
        <f t="shared" si="4"/>
        <v>0</v>
      </c>
      <c r="G19" s="28">
        <f t="shared" si="5"/>
        <v>0</v>
      </c>
      <c r="H19" s="28">
        <f t="shared" si="8"/>
        <v>60000</v>
      </c>
      <c r="I19" s="29">
        <f t="shared" si="6"/>
        <v>60000</v>
      </c>
      <c r="J19" s="30"/>
      <c r="K19" s="31">
        <v>0.01</v>
      </c>
      <c r="L19" s="32">
        <f t="shared" si="0"/>
        <v>60000</v>
      </c>
      <c r="M19" s="33">
        <v>0</v>
      </c>
      <c r="N19" s="33">
        <f t="shared" si="25"/>
        <v>0</v>
      </c>
      <c r="O19" s="33">
        <f t="shared" si="2"/>
        <v>60000</v>
      </c>
      <c r="P19" s="8" t="s">
        <v>109</v>
      </c>
      <c r="Q19" s="9">
        <f t="shared" si="9"/>
        <v>60000</v>
      </c>
      <c r="R19" s="9">
        <f t="shared" si="10"/>
        <v>60000</v>
      </c>
      <c r="S19" s="9">
        <f t="shared" si="11"/>
        <v>60000</v>
      </c>
      <c r="T19" s="9">
        <f t="shared" si="12"/>
        <v>60000</v>
      </c>
      <c r="U19" s="9">
        <f t="shared" si="13"/>
        <v>60000</v>
      </c>
      <c r="V19" s="9">
        <f t="shared" si="14"/>
        <v>60000</v>
      </c>
      <c r="W19" s="9">
        <f t="shared" si="15"/>
        <v>60000</v>
      </c>
      <c r="X19" s="9">
        <f t="shared" si="16"/>
        <v>60000</v>
      </c>
      <c r="Y19" s="33">
        <f t="shared" si="3"/>
        <v>0</v>
      </c>
      <c r="Z19" s="33" t="str">
        <f t="shared" si="7"/>
        <v>T14</v>
      </c>
      <c r="AA19" s="35">
        <f t="shared" si="17"/>
        <v>0</v>
      </c>
      <c r="AB19" s="35">
        <f t="shared" si="18"/>
        <v>0</v>
      </c>
      <c r="AC19" s="35">
        <f t="shared" si="19"/>
        <v>0</v>
      </c>
      <c r="AD19" s="35">
        <f t="shared" si="20"/>
        <v>0</v>
      </c>
      <c r="AE19" s="35">
        <f t="shared" si="21"/>
        <v>0</v>
      </c>
      <c r="AF19" s="35">
        <f t="shared" si="22"/>
        <v>0</v>
      </c>
      <c r="AG19" s="35">
        <f t="shared" si="23"/>
        <v>0</v>
      </c>
      <c r="AH19" s="35">
        <f t="shared" si="24"/>
        <v>0</v>
      </c>
    </row>
    <row r="20" spans="1:34" s="34" customFormat="1" ht="18" customHeight="1">
      <c r="A20" s="24" t="s">
        <v>16</v>
      </c>
      <c r="B20" s="25">
        <v>28</v>
      </c>
      <c r="C20" s="25"/>
      <c r="D20" s="25"/>
      <c r="E20" s="25">
        <v>15</v>
      </c>
      <c r="F20" s="171">
        <f t="shared" si="4"/>
        <v>0</v>
      </c>
      <c r="G20" s="28">
        <f t="shared" si="5"/>
        <v>0</v>
      </c>
      <c r="H20" s="28">
        <f t="shared" si="8"/>
        <v>60000</v>
      </c>
      <c r="I20" s="29">
        <f t="shared" si="6"/>
        <v>60000</v>
      </c>
      <c r="J20" s="30"/>
      <c r="K20" s="31">
        <v>0.01</v>
      </c>
      <c r="L20" s="32">
        <f t="shared" si="0"/>
        <v>60000</v>
      </c>
      <c r="M20" s="33">
        <v>0</v>
      </c>
      <c r="N20" s="33">
        <f t="shared" si="25"/>
        <v>0</v>
      </c>
      <c r="O20" s="33">
        <f t="shared" si="2"/>
        <v>60000</v>
      </c>
      <c r="P20" s="8" t="s">
        <v>110</v>
      </c>
      <c r="Q20" s="9">
        <f t="shared" si="9"/>
        <v>60000</v>
      </c>
      <c r="R20" s="9">
        <f t="shared" si="10"/>
        <v>60000</v>
      </c>
      <c r="S20" s="9">
        <f t="shared" si="11"/>
        <v>60000</v>
      </c>
      <c r="T20" s="9">
        <f t="shared" si="12"/>
        <v>60000</v>
      </c>
      <c r="U20" s="9">
        <f t="shared" si="13"/>
        <v>60000</v>
      </c>
      <c r="V20" s="9">
        <f t="shared" si="14"/>
        <v>60000</v>
      </c>
      <c r="W20" s="9">
        <f t="shared" si="15"/>
        <v>60000</v>
      </c>
      <c r="X20" s="9">
        <f t="shared" si="16"/>
        <v>60000</v>
      </c>
      <c r="Y20" s="33">
        <f t="shared" si="3"/>
        <v>0</v>
      </c>
      <c r="Z20" s="33" t="str">
        <f t="shared" si="7"/>
        <v>T15</v>
      </c>
      <c r="AA20" s="35">
        <f t="shared" si="17"/>
        <v>0</v>
      </c>
      <c r="AB20" s="35">
        <f t="shared" si="18"/>
        <v>0</v>
      </c>
      <c r="AC20" s="35">
        <f t="shared" si="19"/>
        <v>0</v>
      </c>
      <c r="AD20" s="35">
        <f t="shared" si="20"/>
        <v>0</v>
      </c>
      <c r="AE20" s="35">
        <f t="shared" si="21"/>
        <v>0</v>
      </c>
      <c r="AF20" s="35">
        <f t="shared" si="22"/>
        <v>0</v>
      </c>
      <c r="AG20" s="35">
        <f t="shared" si="23"/>
        <v>0</v>
      </c>
      <c r="AH20" s="35">
        <f t="shared" si="24"/>
        <v>0</v>
      </c>
    </row>
    <row r="21" spans="1:34" s="34" customFormat="1" ht="18" customHeight="1">
      <c r="A21" s="24" t="s">
        <v>28</v>
      </c>
      <c r="B21" s="25">
        <v>26</v>
      </c>
      <c r="C21" s="25"/>
      <c r="D21" s="25"/>
      <c r="E21" s="25">
        <v>16</v>
      </c>
      <c r="F21" s="171">
        <f t="shared" si="4"/>
        <v>0</v>
      </c>
      <c r="G21" s="28">
        <f t="shared" si="5"/>
        <v>0</v>
      </c>
      <c r="H21" s="28">
        <f t="shared" si="8"/>
        <v>60000</v>
      </c>
      <c r="I21" s="29">
        <f t="shared" si="6"/>
        <v>60000</v>
      </c>
      <c r="J21" s="30"/>
      <c r="K21" s="31">
        <v>0.01</v>
      </c>
      <c r="L21" s="32">
        <f t="shared" si="0"/>
        <v>60000</v>
      </c>
      <c r="M21" s="33">
        <v>0</v>
      </c>
      <c r="N21" s="33">
        <f t="shared" si="25"/>
        <v>0</v>
      </c>
      <c r="O21" s="33">
        <f t="shared" si="2"/>
        <v>60000</v>
      </c>
      <c r="P21" s="8" t="s">
        <v>111</v>
      </c>
      <c r="Q21" s="9">
        <f t="shared" si="9"/>
        <v>60000</v>
      </c>
      <c r="R21" s="9">
        <f t="shared" si="10"/>
        <v>60000</v>
      </c>
      <c r="S21" s="9">
        <f t="shared" si="11"/>
        <v>60000</v>
      </c>
      <c r="T21" s="9">
        <f t="shared" si="12"/>
        <v>60000</v>
      </c>
      <c r="U21" s="9">
        <f t="shared" si="13"/>
        <v>60000</v>
      </c>
      <c r="V21" s="9">
        <f t="shared" si="14"/>
        <v>60000</v>
      </c>
      <c r="W21" s="9">
        <f t="shared" si="15"/>
        <v>60000</v>
      </c>
      <c r="X21" s="9">
        <f t="shared" si="16"/>
        <v>60000</v>
      </c>
      <c r="Y21" s="33">
        <f t="shared" si="3"/>
        <v>0</v>
      </c>
      <c r="Z21" s="33" t="str">
        <f t="shared" si="7"/>
        <v>T16</v>
      </c>
      <c r="AA21" s="35">
        <f t="shared" si="17"/>
        <v>0</v>
      </c>
      <c r="AB21" s="35">
        <f t="shared" si="18"/>
        <v>0</v>
      </c>
      <c r="AC21" s="35">
        <f t="shared" si="19"/>
        <v>0</v>
      </c>
      <c r="AD21" s="35">
        <f t="shared" si="20"/>
        <v>0</v>
      </c>
      <c r="AE21" s="35">
        <f t="shared" si="21"/>
        <v>0</v>
      </c>
      <c r="AF21" s="35">
        <f t="shared" si="22"/>
        <v>0</v>
      </c>
      <c r="AG21" s="35">
        <f t="shared" si="23"/>
        <v>0</v>
      </c>
      <c r="AH21" s="35">
        <f t="shared" si="24"/>
        <v>0</v>
      </c>
    </row>
    <row r="22" spans="1:34" s="8" customFormat="1" ht="18" customHeight="1">
      <c r="A22" s="24" t="s">
        <v>10</v>
      </c>
      <c r="B22" s="25">
        <v>22</v>
      </c>
      <c r="C22" s="25"/>
      <c r="D22" s="25"/>
      <c r="E22" s="25">
        <v>17</v>
      </c>
      <c r="F22" s="171">
        <f t="shared" si="4"/>
        <v>0</v>
      </c>
      <c r="G22" s="28">
        <f t="shared" si="5"/>
        <v>0</v>
      </c>
      <c r="H22" s="28">
        <f t="shared" si="8"/>
        <v>60000</v>
      </c>
      <c r="I22" s="29">
        <f t="shared" si="6"/>
        <v>60000</v>
      </c>
      <c r="J22" s="30"/>
      <c r="K22" s="31">
        <v>0.01</v>
      </c>
      <c r="L22" s="32">
        <f t="shared" si="0"/>
        <v>60000</v>
      </c>
      <c r="M22" s="33">
        <v>0</v>
      </c>
      <c r="N22" s="33">
        <f t="shared" si="25"/>
        <v>0</v>
      </c>
      <c r="O22" s="33">
        <f t="shared" si="2"/>
        <v>60000</v>
      </c>
      <c r="P22" s="8" t="s">
        <v>112</v>
      </c>
      <c r="Q22" s="9">
        <f t="shared" si="9"/>
        <v>60000</v>
      </c>
      <c r="R22" s="9">
        <f t="shared" si="10"/>
        <v>60000</v>
      </c>
      <c r="S22" s="9">
        <f t="shared" si="11"/>
        <v>60000</v>
      </c>
      <c r="T22" s="9">
        <f t="shared" si="12"/>
        <v>60000</v>
      </c>
      <c r="U22" s="9">
        <f t="shared" si="13"/>
        <v>60000</v>
      </c>
      <c r="V22" s="9">
        <f t="shared" si="14"/>
        <v>60000</v>
      </c>
      <c r="W22" s="9">
        <f t="shared" si="15"/>
        <v>60000</v>
      </c>
      <c r="X22" s="9">
        <f t="shared" si="16"/>
        <v>53333.333333333336</v>
      </c>
      <c r="Y22" s="33">
        <f t="shared" si="3"/>
        <v>0</v>
      </c>
      <c r="Z22" s="33" t="str">
        <f t="shared" si="7"/>
        <v>T17</v>
      </c>
      <c r="AA22" s="35">
        <f t="shared" si="17"/>
        <v>0</v>
      </c>
      <c r="AB22" s="35">
        <f t="shared" si="18"/>
        <v>0</v>
      </c>
      <c r="AC22" s="35">
        <f t="shared" si="19"/>
        <v>0</v>
      </c>
      <c r="AD22" s="35">
        <f t="shared" si="20"/>
        <v>0</v>
      </c>
      <c r="AE22" s="35">
        <f t="shared" si="21"/>
        <v>0</v>
      </c>
      <c r="AF22" s="35">
        <f t="shared" si="22"/>
        <v>0</v>
      </c>
      <c r="AG22" s="35">
        <f t="shared" si="23"/>
        <v>0</v>
      </c>
      <c r="AH22" s="35">
        <f t="shared" si="24"/>
        <v>0</v>
      </c>
    </row>
    <row r="23" spans="1:34" s="8" customFormat="1" ht="18" customHeight="1">
      <c r="A23" s="24" t="s">
        <v>46</v>
      </c>
      <c r="B23" s="25"/>
      <c r="C23" s="25"/>
      <c r="D23" s="25"/>
      <c r="E23" s="25" t="s">
        <v>285</v>
      </c>
      <c r="F23" s="171">
        <f t="shared" si="4"/>
        <v>0</v>
      </c>
      <c r="G23" s="28">
        <f t="shared" si="5"/>
        <v>0</v>
      </c>
      <c r="H23" s="28">
        <f t="shared" si="8"/>
        <v>60000</v>
      </c>
      <c r="I23" s="29">
        <f t="shared" si="6"/>
        <v>60000</v>
      </c>
      <c r="J23" s="30"/>
      <c r="K23" s="31">
        <v>0.01</v>
      </c>
      <c r="L23" s="32">
        <f t="shared" si="0"/>
        <v>60000</v>
      </c>
      <c r="M23" s="33">
        <v>0</v>
      </c>
      <c r="N23" s="33">
        <f t="shared" si="25"/>
        <v>0</v>
      </c>
      <c r="O23" s="33">
        <f t="shared" si="2"/>
        <v>60000</v>
      </c>
      <c r="P23" s="8" t="s">
        <v>113</v>
      </c>
      <c r="Q23" s="9">
        <f t="shared" si="9"/>
        <v>60000</v>
      </c>
      <c r="R23" s="9">
        <f t="shared" si="10"/>
        <v>60000</v>
      </c>
      <c r="S23" s="9">
        <f t="shared" si="11"/>
        <v>60000</v>
      </c>
      <c r="T23" s="9">
        <f t="shared" si="12"/>
        <v>60000</v>
      </c>
      <c r="U23" s="9">
        <f t="shared" si="13"/>
        <v>60000</v>
      </c>
      <c r="V23" s="9">
        <f t="shared" si="14"/>
        <v>60000</v>
      </c>
      <c r="W23" s="9">
        <f t="shared" si="15"/>
        <v>52500</v>
      </c>
      <c r="X23" s="9">
        <f t="shared" si="16"/>
        <v>46666.666666666664</v>
      </c>
      <c r="Y23" s="33">
        <f t="shared" si="3"/>
        <v>0</v>
      </c>
      <c r="Z23" s="33" t="str">
        <f t="shared" si="7"/>
        <v>T18</v>
      </c>
      <c r="AA23" s="35">
        <f t="shared" si="17"/>
        <v>0</v>
      </c>
      <c r="AB23" s="35">
        <f t="shared" si="18"/>
        <v>0</v>
      </c>
      <c r="AC23" s="35">
        <f t="shared" si="19"/>
        <v>0</v>
      </c>
      <c r="AD23" s="35">
        <f t="shared" si="20"/>
        <v>0</v>
      </c>
      <c r="AE23" s="35">
        <f t="shared" si="21"/>
        <v>0</v>
      </c>
      <c r="AF23" s="35">
        <f t="shared" si="22"/>
        <v>0</v>
      </c>
      <c r="AG23" s="35">
        <f t="shared" si="23"/>
        <v>0</v>
      </c>
      <c r="AH23" s="35">
        <f t="shared" si="24"/>
        <v>0</v>
      </c>
    </row>
    <row r="24" spans="1:34" s="8" customFormat="1" ht="18" customHeight="1">
      <c r="A24" s="24"/>
      <c r="B24" s="25"/>
      <c r="C24" s="25"/>
      <c r="D24" s="25"/>
      <c r="E24" s="25" t="s">
        <v>201</v>
      </c>
      <c r="F24" s="171"/>
      <c r="G24" s="28">
        <f t="shared" si="5"/>
        <v>0</v>
      </c>
      <c r="H24" s="28">
        <f t="shared" si="8"/>
        <v>0</v>
      </c>
      <c r="I24" s="29">
        <f t="shared" si="6"/>
        <v>0</v>
      </c>
      <c r="J24" s="30"/>
      <c r="K24" s="31">
        <v>0.01</v>
      </c>
      <c r="L24" s="32">
        <f t="shared" si="0"/>
        <v>60000</v>
      </c>
      <c r="M24" s="33">
        <v>0</v>
      </c>
      <c r="N24" s="33">
        <f t="shared" si="25"/>
        <v>0</v>
      </c>
      <c r="O24" s="33">
        <f t="shared" si="2"/>
        <v>60000</v>
      </c>
      <c r="P24" s="8" t="s">
        <v>114</v>
      </c>
      <c r="Q24" s="9">
        <f t="shared" si="9"/>
        <v>60000</v>
      </c>
      <c r="R24" s="9">
        <f t="shared" si="10"/>
        <v>60000</v>
      </c>
      <c r="S24" s="9">
        <f t="shared" si="11"/>
        <v>60000</v>
      </c>
      <c r="T24" s="9">
        <f t="shared" si="12"/>
        <v>60000</v>
      </c>
      <c r="U24" s="9">
        <f t="shared" si="13"/>
        <v>60000</v>
      </c>
      <c r="V24" s="9">
        <f t="shared" si="14"/>
        <v>51428.571428571428</v>
      </c>
      <c r="W24" s="9">
        <f t="shared" si="15"/>
        <v>45000</v>
      </c>
      <c r="X24" s="9">
        <f t="shared" si="16"/>
        <v>40000</v>
      </c>
      <c r="Y24" s="33">
        <f t="shared" si="3"/>
        <v>0</v>
      </c>
      <c r="Z24" s="33" t="str">
        <f t="shared" si="7"/>
        <v>T19</v>
      </c>
      <c r="AA24" s="35">
        <f t="shared" si="17"/>
        <v>0</v>
      </c>
      <c r="AB24" s="35">
        <f t="shared" si="18"/>
        <v>0</v>
      </c>
      <c r="AC24" s="35">
        <f t="shared" si="19"/>
        <v>0</v>
      </c>
      <c r="AD24" s="35">
        <f t="shared" si="20"/>
        <v>0</v>
      </c>
      <c r="AE24" s="35">
        <f t="shared" si="21"/>
        <v>0</v>
      </c>
      <c r="AF24" s="35">
        <f t="shared" si="22"/>
        <v>0</v>
      </c>
      <c r="AG24" s="35">
        <f t="shared" si="23"/>
        <v>0</v>
      </c>
      <c r="AH24" s="35">
        <f t="shared" si="24"/>
        <v>0</v>
      </c>
    </row>
    <row r="25" spans="1:34" s="8" customFormat="1" ht="18" customHeight="1">
      <c r="A25" s="24"/>
      <c r="B25" s="25"/>
      <c r="C25" s="25"/>
      <c r="D25" s="25"/>
      <c r="E25" s="25" t="s">
        <v>201</v>
      </c>
      <c r="F25" s="171"/>
      <c r="G25" s="28">
        <f t="shared" si="5"/>
        <v>0</v>
      </c>
      <c r="H25" s="28">
        <f t="shared" si="8"/>
        <v>0</v>
      </c>
      <c r="I25" s="29">
        <f t="shared" si="6"/>
        <v>0</v>
      </c>
      <c r="J25" s="30"/>
      <c r="K25" s="31">
        <v>0.01</v>
      </c>
      <c r="L25" s="32">
        <f t="shared" si="0"/>
        <v>60000</v>
      </c>
      <c r="M25" s="33">
        <v>0</v>
      </c>
      <c r="N25" s="33" t="e">
        <f t="shared" si="25"/>
        <v>#N/A</v>
      </c>
      <c r="O25" s="33" t="e">
        <f t="shared" si="2"/>
        <v>#N/A</v>
      </c>
      <c r="P25" s="8" t="s">
        <v>115</v>
      </c>
      <c r="Q25" s="9">
        <f t="shared" si="9"/>
        <v>60000</v>
      </c>
      <c r="R25" s="9">
        <f t="shared" si="10"/>
        <v>60000</v>
      </c>
      <c r="S25" s="9">
        <f t="shared" si="11"/>
        <v>60000</v>
      </c>
      <c r="T25" s="9">
        <f t="shared" si="12"/>
        <v>60000</v>
      </c>
      <c r="U25" s="9">
        <f t="shared" si="13"/>
        <v>50000</v>
      </c>
      <c r="V25" s="9">
        <f t="shared" si="14"/>
        <v>42857.142857142855</v>
      </c>
      <c r="W25" s="9">
        <f t="shared" si="15"/>
        <v>37500</v>
      </c>
      <c r="X25" s="9">
        <f t="shared" si="16"/>
        <v>33333.333333333336</v>
      </c>
      <c r="Y25" s="33">
        <f t="shared" si="3"/>
        <v>0</v>
      </c>
      <c r="Z25" s="33" t="str">
        <f t="shared" si="7"/>
        <v>T20</v>
      </c>
      <c r="AA25" s="35">
        <f t="shared" si="17"/>
        <v>0</v>
      </c>
      <c r="AB25" s="35">
        <f t="shared" si="18"/>
        <v>0</v>
      </c>
      <c r="AC25" s="35">
        <f t="shared" si="19"/>
        <v>0</v>
      </c>
      <c r="AD25" s="35">
        <f t="shared" si="20"/>
        <v>0</v>
      </c>
      <c r="AE25" s="35">
        <f t="shared" si="21"/>
        <v>0</v>
      </c>
      <c r="AF25" s="35">
        <f t="shared" si="22"/>
        <v>0</v>
      </c>
      <c r="AG25" s="35">
        <f t="shared" si="23"/>
        <v>0</v>
      </c>
      <c r="AH25" s="35">
        <f t="shared" si="24"/>
        <v>0</v>
      </c>
    </row>
    <row r="26" spans="1:34" s="8" customFormat="1" ht="18" customHeight="1">
      <c r="A26" s="24"/>
      <c r="B26" s="25"/>
      <c r="C26" s="25"/>
      <c r="D26" s="25"/>
      <c r="E26" s="25" t="s">
        <v>201</v>
      </c>
      <c r="F26" s="171"/>
      <c r="G26" s="28">
        <f t="shared" si="5"/>
        <v>0</v>
      </c>
      <c r="H26" s="28">
        <f t="shared" si="8"/>
        <v>0</v>
      </c>
      <c r="I26" s="29">
        <f t="shared" si="6"/>
        <v>0</v>
      </c>
      <c r="J26" s="30"/>
      <c r="K26" s="31">
        <v>0.01</v>
      </c>
      <c r="L26" s="32">
        <f t="shared" si="0"/>
        <v>60000</v>
      </c>
      <c r="M26" s="33">
        <v>0</v>
      </c>
      <c r="N26" s="33" t="e">
        <f t="shared" si="25"/>
        <v>#N/A</v>
      </c>
      <c r="O26" s="33" t="e">
        <f>IF(E26=0,0,IF(E26=E25,VLOOKUP(E26,P:X,VLOOKUP(E26,P:Y,10,0),0),IF(P26=E26,VLOOKUP(E26,P:X,VLOOKUP(E26,P:Y,10,0),0),L26)))</f>
        <v>#N/A</v>
      </c>
      <c r="P26" s="8" t="s">
        <v>116</v>
      </c>
      <c r="Q26" s="9">
        <f t="shared" si="9"/>
        <v>60000</v>
      </c>
      <c r="R26" s="9">
        <f t="shared" si="10"/>
        <v>60000</v>
      </c>
      <c r="S26" s="9">
        <f t="shared" si="11"/>
        <v>60000</v>
      </c>
      <c r="T26" s="9">
        <f t="shared" si="12"/>
        <v>48000</v>
      </c>
      <c r="U26" s="9">
        <f t="shared" si="13"/>
        <v>40000</v>
      </c>
      <c r="V26" s="9">
        <f t="shared" si="14"/>
        <v>34285.714285714283</v>
      </c>
      <c r="W26" s="9">
        <f t="shared" si="15"/>
        <v>30000</v>
      </c>
      <c r="X26" s="9">
        <f t="shared" si="16"/>
        <v>26666.666666666668</v>
      </c>
      <c r="Y26" s="33">
        <f t="shared" si="3"/>
        <v>0</v>
      </c>
      <c r="Z26" s="33" t="str">
        <f t="shared" si="7"/>
        <v>T21</v>
      </c>
      <c r="AA26" s="35">
        <f t="shared" si="17"/>
        <v>0</v>
      </c>
      <c r="AB26" s="35">
        <f t="shared" si="18"/>
        <v>0</v>
      </c>
      <c r="AC26" s="35">
        <f t="shared" si="19"/>
        <v>0</v>
      </c>
      <c r="AD26" s="35">
        <f t="shared" si="20"/>
        <v>0</v>
      </c>
      <c r="AE26" s="35">
        <f t="shared" si="21"/>
        <v>0</v>
      </c>
      <c r="AF26" s="35">
        <f t="shared" si="22"/>
        <v>0</v>
      </c>
      <c r="AG26" s="35">
        <f t="shared" si="23"/>
        <v>0</v>
      </c>
      <c r="AH26" s="35">
        <f t="shared" si="24"/>
        <v>0</v>
      </c>
    </row>
    <row r="27" spans="1:34" s="8" customFormat="1" ht="18" customHeight="1">
      <c r="A27" s="24"/>
      <c r="B27" s="25"/>
      <c r="C27" s="25"/>
      <c r="D27" s="25"/>
      <c r="E27" s="25" t="s">
        <v>201</v>
      </c>
      <c r="F27" s="171"/>
      <c r="G27" s="28">
        <f t="shared" si="5"/>
        <v>0</v>
      </c>
      <c r="H27" s="28">
        <f t="shared" si="8"/>
        <v>0</v>
      </c>
      <c r="I27" s="29">
        <f t="shared" si="6"/>
        <v>0</v>
      </c>
      <c r="J27" s="30"/>
      <c r="K27" s="31">
        <v>0.01</v>
      </c>
      <c r="L27" s="32">
        <f t="shared" si="0"/>
        <v>60000</v>
      </c>
      <c r="M27" s="33">
        <v>0</v>
      </c>
      <c r="N27" s="33" t="e">
        <f t="shared" si="25"/>
        <v>#N/A</v>
      </c>
      <c r="O27" s="33" t="e">
        <f t="shared" ref="O27:O29" si="26">IF(E27=0,0,IF(E27=E26,VLOOKUP(E27,P:X,VLOOKUP(E27,P:Y,10,0),0),IF(P27=E27,VLOOKUP(E27,P:X,VLOOKUP(E27,P:Y,10,0),0),L27)))</f>
        <v>#N/A</v>
      </c>
      <c r="P27" s="8" t="s">
        <v>117</v>
      </c>
      <c r="Q27" s="9">
        <f t="shared" si="9"/>
        <v>60000</v>
      </c>
      <c r="R27" s="9">
        <f t="shared" si="10"/>
        <v>60000</v>
      </c>
      <c r="S27" s="9">
        <f t="shared" si="11"/>
        <v>45000</v>
      </c>
      <c r="T27" s="9">
        <f t="shared" si="12"/>
        <v>36000</v>
      </c>
      <c r="U27" s="9">
        <f t="shared" si="13"/>
        <v>30000</v>
      </c>
      <c r="V27" s="9">
        <f t="shared" si="14"/>
        <v>25714.285714285714</v>
      </c>
      <c r="W27" s="9">
        <f t="shared" si="15"/>
        <v>22500</v>
      </c>
      <c r="X27" s="9">
        <f t="shared" si="16"/>
        <v>20000</v>
      </c>
      <c r="Y27" s="33">
        <f t="shared" si="3"/>
        <v>0</v>
      </c>
      <c r="Z27" s="33" t="str">
        <f t="shared" si="7"/>
        <v>T22</v>
      </c>
      <c r="AA27" s="35">
        <f t="shared" si="17"/>
        <v>0</v>
      </c>
      <c r="AB27" s="35">
        <f t="shared" si="18"/>
        <v>0</v>
      </c>
      <c r="AC27" s="35">
        <f t="shared" si="19"/>
        <v>0</v>
      </c>
      <c r="AD27" s="35">
        <f t="shared" si="20"/>
        <v>0</v>
      </c>
      <c r="AE27" s="35">
        <f t="shared" si="21"/>
        <v>0</v>
      </c>
      <c r="AF27" s="35">
        <f t="shared" si="22"/>
        <v>0</v>
      </c>
      <c r="AG27" s="35">
        <f t="shared" si="23"/>
        <v>0</v>
      </c>
      <c r="AH27" s="35">
        <f t="shared" si="24"/>
        <v>0</v>
      </c>
    </row>
    <row r="28" spans="1:34" s="8" customFormat="1" ht="18" customHeight="1">
      <c r="A28" s="24"/>
      <c r="B28" s="25"/>
      <c r="C28" s="25"/>
      <c r="D28" s="25"/>
      <c r="E28" s="25" t="s">
        <v>201</v>
      </c>
      <c r="F28" s="171"/>
      <c r="G28" s="28">
        <f t="shared" si="5"/>
        <v>0</v>
      </c>
      <c r="H28" s="28">
        <f t="shared" si="8"/>
        <v>0</v>
      </c>
      <c r="I28" s="29">
        <f t="shared" si="6"/>
        <v>0</v>
      </c>
      <c r="J28" s="30"/>
      <c r="K28" s="31">
        <v>0.01</v>
      </c>
      <c r="L28" s="32">
        <f t="shared" si="0"/>
        <v>60000</v>
      </c>
      <c r="M28" s="33">
        <v>0</v>
      </c>
      <c r="N28" s="33" t="e">
        <f t="shared" si="25"/>
        <v>#N/A</v>
      </c>
      <c r="O28" s="33" t="e">
        <f t="shared" si="26"/>
        <v>#N/A</v>
      </c>
      <c r="P28" s="8" t="s">
        <v>118</v>
      </c>
      <c r="Q28" s="9">
        <f t="shared" si="9"/>
        <v>60000</v>
      </c>
      <c r="R28" s="9">
        <f t="shared" si="10"/>
        <v>40000</v>
      </c>
      <c r="S28" s="9">
        <f t="shared" si="11"/>
        <v>30000</v>
      </c>
      <c r="T28" s="9">
        <f t="shared" si="12"/>
        <v>24000</v>
      </c>
      <c r="U28" s="9">
        <f t="shared" si="13"/>
        <v>20000</v>
      </c>
      <c r="V28" s="9">
        <f t="shared" si="14"/>
        <v>17142.857142857141</v>
      </c>
      <c r="W28" s="9">
        <f t="shared" si="15"/>
        <v>15000</v>
      </c>
      <c r="X28" s="9">
        <f t="shared" si="16"/>
        <v>13333.333333333334</v>
      </c>
      <c r="Y28" s="33">
        <f t="shared" si="3"/>
        <v>0</v>
      </c>
      <c r="Z28" s="33" t="str">
        <f t="shared" si="7"/>
        <v>T23</v>
      </c>
      <c r="AA28" s="35">
        <f t="shared" si="17"/>
        <v>0</v>
      </c>
      <c r="AB28" s="35">
        <f t="shared" si="18"/>
        <v>0</v>
      </c>
      <c r="AC28" s="35">
        <f t="shared" si="19"/>
        <v>0</v>
      </c>
      <c r="AD28" s="35">
        <f t="shared" si="20"/>
        <v>0</v>
      </c>
      <c r="AE28" s="35">
        <f t="shared" si="21"/>
        <v>0</v>
      </c>
      <c r="AF28" s="35">
        <f t="shared" si="22"/>
        <v>0</v>
      </c>
      <c r="AG28" s="35">
        <f t="shared" si="23"/>
        <v>0</v>
      </c>
      <c r="AH28" s="35">
        <f t="shared" si="24"/>
        <v>0</v>
      </c>
    </row>
    <row r="29" spans="1:34" s="8" customFormat="1" ht="18" customHeight="1">
      <c r="A29" s="24"/>
      <c r="B29" s="25"/>
      <c r="C29" s="25"/>
      <c r="D29" s="25"/>
      <c r="E29" s="25" t="s">
        <v>201</v>
      </c>
      <c r="F29" s="171"/>
      <c r="G29" s="28">
        <f t="shared" si="5"/>
        <v>0</v>
      </c>
      <c r="H29" s="28">
        <f t="shared" si="8"/>
        <v>0</v>
      </c>
      <c r="I29" s="29">
        <f t="shared" si="6"/>
        <v>0</v>
      </c>
      <c r="J29" s="30"/>
      <c r="K29" s="31">
        <v>0.01</v>
      </c>
      <c r="L29" s="32">
        <f t="shared" si="0"/>
        <v>60000</v>
      </c>
      <c r="M29" s="33">
        <v>0</v>
      </c>
      <c r="N29" s="33" t="e">
        <f t="shared" si="25"/>
        <v>#N/A</v>
      </c>
      <c r="O29" s="33" t="e">
        <f t="shared" si="26"/>
        <v>#N/A</v>
      </c>
      <c r="P29" s="8" t="s">
        <v>119</v>
      </c>
      <c r="Q29" s="9">
        <f t="shared" si="9"/>
        <v>30000</v>
      </c>
      <c r="R29" s="9">
        <f t="shared" si="10"/>
        <v>20000</v>
      </c>
      <c r="S29" s="9">
        <f t="shared" si="11"/>
        <v>15000</v>
      </c>
      <c r="T29" s="9">
        <f t="shared" si="12"/>
        <v>12000</v>
      </c>
      <c r="U29" s="9">
        <f t="shared" si="13"/>
        <v>10000</v>
      </c>
      <c r="V29" s="9">
        <f t="shared" si="14"/>
        <v>8571.4285714285706</v>
      </c>
      <c r="W29" s="9">
        <f t="shared" si="15"/>
        <v>7500</v>
      </c>
      <c r="X29" s="9">
        <f t="shared" si="16"/>
        <v>6666.666666666667</v>
      </c>
      <c r="Y29" s="33">
        <f t="shared" si="3"/>
        <v>0</v>
      </c>
      <c r="Z29" s="33" t="str">
        <f t="shared" si="7"/>
        <v>T24</v>
      </c>
      <c r="AA29" s="35">
        <f t="shared" si="17"/>
        <v>0</v>
      </c>
      <c r="AB29" s="35">
        <f t="shared" si="18"/>
        <v>0</v>
      </c>
      <c r="AC29" s="35">
        <f t="shared" si="19"/>
        <v>0</v>
      </c>
      <c r="AD29" s="35">
        <f t="shared" si="20"/>
        <v>0</v>
      </c>
      <c r="AE29" s="35">
        <f t="shared" si="21"/>
        <v>0</v>
      </c>
      <c r="AF29" s="35">
        <f t="shared" si="22"/>
        <v>0</v>
      </c>
      <c r="AG29" s="35">
        <f t="shared" si="23"/>
        <v>0</v>
      </c>
      <c r="AH29" s="35">
        <f t="shared" si="24"/>
        <v>0</v>
      </c>
    </row>
    <row r="30" spans="1:34" ht="18" customHeight="1">
      <c r="A30" s="36"/>
      <c r="B30" s="37"/>
      <c r="C30" s="38"/>
      <c r="D30" s="39"/>
      <c r="E30" s="40"/>
      <c r="F30" s="39"/>
      <c r="G30" s="42"/>
      <c r="H30" s="42"/>
      <c r="I30" s="40"/>
      <c r="J30" s="43"/>
      <c r="K30" s="43"/>
      <c r="L30" s="43"/>
      <c r="M30" s="43"/>
      <c r="N30" s="43"/>
      <c r="O30" s="43"/>
      <c r="P30" s="8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4" ht="15">
      <c r="A31" s="36"/>
      <c r="B31" s="45"/>
      <c r="C31" s="46"/>
      <c r="D31" s="46"/>
      <c r="E31" s="46"/>
      <c r="F31" s="173"/>
      <c r="G31" s="48"/>
      <c r="H31" s="48"/>
      <c r="I31" s="36"/>
      <c r="J31" s="36"/>
      <c r="K31" s="36"/>
      <c r="L31" s="36"/>
      <c r="M31" s="36"/>
      <c r="N31" s="36"/>
      <c r="O31" s="36"/>
      <c r="P31" s="36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34" ht="15">
      <c r="A32" s="36"/>
      <c r="B32" s="45"/>
      <c r="C32" s="46"/>
      <c r="D32" s="46"/>
      <c r="E32" s="46"/>
      <c r="F32" s="173"/>
      <c r="G32" s="48"/>
      <c r="H32" s="48"/>
      <c r="I32" s="36"/>
      <c r="J32" s="36"/>
      <c r="K32" s="36"/>
      <c r="L32" s="36"/>
      <c r="M32" s="36"/>
      <c r="N32" s="36"/>
      <c r="O32" s="36"/>
      <c r="P32" s="36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">
      <c r="A33" s="36"/>
      <c r="B33" s="45"/>
      <c r="C33" s="46"/>
      <c r="D33" s="46"/>
      <c r="E33" s="46"/>
      <c r="F33" s="173"/>
      <c r="G33" s="48"/>
      <c r="H33" s="48"/>
      <c r="I33" s="36"/>
      <c r="J33" s="36"/>
      <c r="K33" s="36"/>
      <c r="L33" s="36"/>
      <c r="M33" s="36"/>
      <c r="N33" s="36"/>
      <c r="O33" s="36"/>
      <c r="P33" s="36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">
      <c r="A34" s="36"/>
      <c r="B34" s="45"/>
      <c r="C34" s="37"/>
      <c r="D34" s="39"/>
      <c r="E34" s="40"/>
      <c r="F34" s="39"/>
      <c r="G34" s="42"/>
      <c r="H34" s="42"/>
      <c r="I34" s="40"/>
      <c r="J34" s="43"/>
      <c r="K34" s="43"/>
      <c r="L34" s="43"/>
      <c r="M34" s="43"/>
      <c r="N34" s="43"/>
      <c r="O34" s="43"/>
      <c r="P34" s="8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>
      <c r="B35" s="45"/>
      <c r="P35" s="8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>
      <c r="A36" s="50"/>
      <c r="B36" s="50"/>
      <c r="I36" s="44"/>
      <c r="P36" s="8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>
      <c r="A37" s="50"/>
      <c r="B37" s="50"/>
      <c r="I37" s="44"/>
      <c r="P37" s="8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>
      <c r="A38" s="50"/>
      <c r="B38" s="50"/>
      <c r="I38" s="44"/>
      <c r="P38" s="8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>
      <c r="A39" s="50"/>
      <c r="B39" s="50"/>
      <c r="I39" s="44"/>
      <c r="P39" s="8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>
      <c r="A40" s="50"/>
      <c r="B40" s="50"/>
      <c r="I40" s="44"/>
      <c r="P40" s="8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>
      <c r="A41" s="50"/>
      <c r="B41" s="50"/>
      <c r="I41" s="44"/>
      <c r="P41" s="8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>
      <c r="A42" s="50"/>
      <c r="B42" s="50"/>
      <c r="I42" s="44"/>
      <c r="P42" s="8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>
      <c r="A43" s="50"/>
      <c r="B43" s="50"/>
      <c r="I43" s="44"/>
      <c r="P43" s="8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>
      <c r="A44" s="50"/>
      <c r="B44" s="50"/>
      <c r="I44" s="44"/>
      <c r="P44" s="8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>
      <c r="A45" s="50"/>
      <c r="B45" s="50"/>
      <c r="I45" s="44"/>
      <c r="P45" s="8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>
      <c r="A46" s="50"/>
      <c r="B46" s="50"/>
      <c r="I46" s="44"/>
      <c r="P46" s="8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>
      <c r="A47" s="50"/>
      <c r="B47" s="50"/>
      <c r="I47" s="44"/>
      <c r="P47" s="8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>
      <c r="A48" s="50"/>
      <c r="B48" s="50"/>
      <c r="I48" s="44"/>
      <c r="P48" s="8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>
      <c r="A49" s="50"/>
      <c r="B49" s="50"/>
      <c r="I49" s="44"/>
      <c r="P49" s="8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>
      <c r="A50" s="50"/>
      <c r="B50" s="50"/>
      <c r="I50" s="44"/>
      <c r="P50" s="8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>
      <c r="A51" s="50"/>
      <c r="B51" s="50"/>
      <c r="I51" s="44"/>
      <c r="P51" s="8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>
      <c r="A52" s="50"/>
      <c r="B52" s="50"/>
      <c r="I52" s="44"/>
      <c r="P52" s="8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>
      <c r="A53" s="50"/>
      <c r="B53" s="50"/>
      <c r="I53" s="44"/>
      <c r="P53" s="8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>
      <c r="A54" s="50"/>
      <c r="B54" s="50"/>
      <c r="I54" s="44"/>
      <c r="P54" s="8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>
      <c r="A55" s="50"/>
      <c r="B55" s="50"/>
      <c r="I55" s="44"/>
      <c r="P55" s="8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>
      <c r="A56" s="50"/>
      <c r="B56" s="50"/>
      <c r="I56" s="44"/>
      <c r="P56" s="8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>
      <c r="A57" s="50"/>
      <c r="B57" s="50"/>
      <c r="I57" s="44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>
      <c r="A58" s="50"/>
      <c r="B58" s="50"/>
      <c r="I58" s="44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>
      <c r="A59" s="50"/>
      <c r="B59" s="50"/>
      <c r="I59" s="44"/>
      <c r="P59" s="8"/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>
      <c r="A60" s="50"/>
      <c r="B60" s="50"/>
      <c r="I60" s="44"/>
      <c r="P60" s="8"/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>
      <c r="A61" s="50"/>
      <c r="B61" s="50"/>
      <c r="I61" s="44"/>
      <c r="P61" s="8"/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>
      <c r="A62" s="50"/>
      <c r="B62" s="50"/>
      <c r="I62" s="44"/>
      <c r="P62" s="8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>
      <c r="A63" s="50"/>
      <c r="B63" s="50"/>
      <c r="I63" s="44"/>
      <c r="P63" s="8"/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>
      <c r="A64" s="50"/>
      <c r="B64" s="50"/>
      <c r="I64" s="44"/>
      <c r="P64" s="8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>
      <c r="A65" s="50"/>
      <c r="B65" s="50"/>
      <c r="I65" s="44"/>
      <c r="P65" s="8"/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>
      <c r="A66" s="50"/>
      <c r="B66" s="50"/>
      <c r="I66" s="44"/>
      <c r="P66" s="8"/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>
      <c r="A67" s="50"/>
      <c r="B67" s="50"/>
      <c r="I67" s="44"/>
      <c r="P67" s="8"/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>
      <c r="A68" s="50"/>
      <c r="B68" s="50"/>
      <c r="I68" s="44"/>
      <c r="P68" s="8"/>
      <c r="Q68" s="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>
      <c r="A69" s="50"/>
      <c r="B69" s="50"/>
      <c r="I69" s="44"/>
      <c r="P69" s="8"/>
      <c r="Q69" s="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>
      <c r="A70" s="50"/>
      <c r="B70" s="50"/>
      <c r="I70" s="44"/>
      <c r="P70" s="8"/>
      <c r="Q70" s="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>
      <c r="A71" s="50"/>
      <c r="B71" s="50"/>
      <c r="I71" s="44"/>
      <c r="P71" s="8"/>
      <c r="Q71" s="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>
      <c r="A72" s="50"/>
      <c r="B72" s="50"/>
      <c r="I72" s="44"/>
      <c r="P72" s="8"/>
      <c r="Q72" s="9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>
      <c r="A73" s="50"/>
      <c r="B73" s="50"/>
      <c r="I73" s="44"/>
      <c r="P73" s="8"/>
      <c r="Q73" s="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>
      <c r="A74" s="50"/>
      <c r="B74" s="50"/>
      <c r="I74" s="44"/>
      <c r="P74" s="8"/>
      <c r="Q74" s="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>
      <c r="A75" s="50"/>
      <c r="B75" s="50"/>
      <c r="I75" s="44"/>
      <c r="P75" s="8"/>
      <c r="Q75" s="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>
      <c r="A76" s="50"/>
      <c r="B76" s="50"/>
      <c r="I76" s="44"/>
      <c r="P76" s="8"/>
      <c r="Q76" s="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>
      <c r="A77" s="50"/>
      <c r="B77" s="50"/>
      <c r="I77" s="44"/>
      <c r="P77" s="8"/>
      <c r="Q77" s="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>
      <c r="A78" s="50"/>
      <c r="B78" s="50"/>
      <c r="I78" s="44"/>
      <c r="P78" s="8"/>
      <c r="Q78" s="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>
      <c r="A79" s="50"/>
      <c r="B79" s="50"/>
      <c r="I79" s="44"/>
      <c r="P79" s="8"/>
      <c r="Q79" s="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>
      <c r="A80" s="50"/>
      <c r="B80" s="50"/>
      <c r="I80" s="44"/>
      <c r="P80" s="8"/>
      <c r="Q80" s="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>
      <c r="A81" s="50"/>
      <c r="B81" s="50"/>
      <c r="I81" s="44"/>
      <c r="P81" s="8"/>
      <c r="Q81" s="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>
      <c r="A82" s="50"/>
      <c r="B82" s="50"/>
      <c r="I82" s="44"/>
      <c r="P82" s="8"/>
      <c r="Q82" s="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>
      <c r="A83" s="50"/>
      <c r="B83" s="50"/>
      <c r="I83" s="44"/>
      <c r="P83" s="8"/>
      <c r="Q83" s="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>
      <c r="A84" s="50"/>
      <c r="B84" s="50"/>
      <c r="I84" s="44"/>
      <c r="P84" s="8"/>
      <c r="Q84" s="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>
      <c r="A85" s="50"/>
      <c r="B85" s="50"/>
      <c r="I85" s="44"/>
      <c r="P85" s="8"/>
      <c r="Q85" s="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>
      <c r="A86" s="50"/>
      <c r="B86" s="50"/>
      <c r="I86" s="44"/>
      <c r="P86" s="8"/>
      <c r="Q86" s="9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>
      <c r="A87" s="50"/>
      <c r="B87" s="50"/>
      <c r="I87" s="44"/>
      <c r="P87" s="8"/>
      <c r="Q87" s="9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>
      <c r="A88" s="50"/>
      <c r="B88" s="50"/>
      <c r="I88" s="44"/>
      <c r="P88" s="8"/>
      <c r="Q88" s="9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>
      <c r="A89" s="50"/>
      <c r="B89" s="50"/>
      <c r="I89" s="44"/>
      <c r="P89" s="8"/>
      <c r="Q89" s="9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>
      <c r="A90" s="50"/>
      <c r="B90" s="50"/>
      <c r="I90" s="44"/>
      <c r="P90" s="8"/>
      <c r="Q90" s="9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>
      <c r="A91" s="50"/>
      <c r="B91" s="50"/>
      <c r="I91" s="44"/>
      <c r="P91" s="8"/>
      <c r="Q91" s="9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>
      <c r="A92" s="50"/>
      <c r="B92" s="50"/>
      <c r="I92" s="44"/>
      <c r="P92" s="8"/>
      <c r="Q92" s="9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>
      <c r="A93" s="50"/>
      <c r="B93" s="50"/>
      <c r="I93" s="44"/>
      <c r="P93" s="8"/>
      <c r="Q93" s="9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>
      <c r="A94" s="50"/>
      <c r="B94" s="50"/>
      <c r="I94" s="44"/>
      <c r="P94" s="53"/>
      <c r="Q94" s="44"/>
    </row>
    <row r="95" spans="1:28">
      <c r="A95" s="50"/>
      <c r="B95" s="50"/>
      <c r="I95" s="44"/>
      <c r="P95" s="53"/>
      <c r="Q95" s="44"/>
    </row>
    <row r="96" spans="1:28">
      <c r="A96" s="50"/>
      <c r="B96" s="50"/>
      <c r="I96" s="44"/>
      <c r="P96" s="53"/>
      <c r="Q96" s="44"/>
    </row>
    <row r="97" spans="1:17">
      <c r="A97" s="50"/>
      <c r="B97" s="50"/>
      <c r="I97" s="44"/>
      <c r="P97" s="53"/>
      <c r="Q97" s="44"/>
    </row>
    <row r="98" spans="1:17">
      <c r="A98" s="50"/>
      <c r="B98" s="50"/>
      <c r="I98" s="44"/>
      <c r="P98" s="53"/>
      <c r="Q98" s="44"/>
    </row>
    <row r="99" spans="1:17">
      <c r="A99" s="50"/>
      <c r="B99" s="50"/>
      <c r="I99" s="44"/>
      <c r="P99" s="53"/>
      <c r="Q99" s="44"/>
    </row>
    <row r="100" spans="1:17">
      <c r="A100" s="50"/>
      <c r="B100" s="50"/>
      <c r="I100" s="44"/>
      <c r="P100" s="53"/>
      <c r="Q100" s="44"/>
    </row>
    <row r="101" spans="1:17">
      <c r="A101" s="50"/>
      <c r="B101" s="50"/>
      <c r="I101" s="44"/>
      <c r="P101" s="53"/>
      <c r="Q101" s="44"/>
    </row>
    <row r="102" spans="1:17">
      <c r="A102" s="50"/>
      <c r="B102" s="50"/>
      <c r="I102" s="44"/>
      <c r="P102" s="53"/>
      <c r="Q102" s="44"/>
    </row>
    <row r="103" spans="1:17">
      <c r="A103" s="50"/>
      <c r="B103" s="50"/>
      <c r="I103" s="44"/>
      <c r="P103" s="53"/>
      <c r="Q103" s="44"/>
    </row>
    <row r="104" spans="1:17">
      <c r="A104" s="50"/>
      <c r="B104" s="50"/>
      <c r="I104" s="44"/>
      <c r="P104" s="53"/>
      <c r="Q104" s="44"/>
    </row>
  </sheetData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4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H104"/>
  <sheetViews>
    <sheetView showZeros="0" workbookViewId="0">
      <selection activeCell="B6" sqref="B6"/>
    </sheetView>
  </sheetViews>
  <sheetFormatPr defaultColWidth="9.15234375" defaultRowHeight="17.600000000000001"/>
  <cols>
    <col min="1" max="1" width="29.23046875" style="49" customWidth="1"/>
    <col min="2" max="2" width="8.4609375" style="54" customWidth="1"/>
    <col min="3" max="3" width="6.84375" style="50" customWidth="1"/>
    <col min="4" max="4" width="16.69140625" style="50" customWidth="1"/>
    <col min="5" max="5" width="8.23046875" style="50" customWidth="1"/>
    <col min="6" max="6" width="9.53515625" style="54" customWidth="1"/>
    <col min="7" max="7" width="10.15234375" style="52" customWidth="1"/>
    <col min="8" max="8" width="11.84375" style="52" customWidth="1"/>
    <col min="9" max="9" width="14.4609375" style="50" customWidth="1"/>
    <col min="10" max="10" width="6.4609375" style="44" customWidth="1"/>
    <col min="11" max="11" width="5.69140625" style="44" customWidth="1"/>
    <col min="12" max="12" width="10.4609375" style="44" customWidth="1"/>
    <col min="13" max="15" width="10.4609375" style="44" hidden="1" customWidth="1"/>
    <col min="16" max="16" width="7.4609375" style="44" hidden="1" customWidth="1"/>
    <col min="17" max="17" width="9.23046875" style="53" hidden="1" customWidth="1"/>
    <col min="18" max="34" width="9.15234375" style="44" hidden="1" customWidth="1"/>
    <col min="35" max="35" width="0" style="44" hidden="1" customWidth="1"/>
    <col min="36" max="16384" width="9.15234375" style="44"/>
  </cols>
  <sheetData>
    <row r="1" spans="1:34" s="6" customFormat="1" ht="33.65" customHeight="1">
      <c r="A1" s="262" t="s">
        <v>82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4"/>
      <c r="N1" s="4"/>
      <c r="O1" s="4"/>
      <c r="P1" s="5"/>
      <c r="Q1" s="5"/>
      <c r="R1" s="5"/>
      <c r="S1" s="5"/>
      <c r="T1" s="5"/>
      <c r="U1" s="5"/>
    </row>
    <row r="2" spans="1:34" s="8" customFormat="1" ht="36" customHeight="1" thickBot="1">
      <c r="A2" s="263" t="s">
        <v>176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7"/>
      <c r="N2" s="7"/>
      <c r="O2" s="7"/>
      <c r="Q2" s="9"/>
    </row>
    <row r="3" spans="1:34" s="8" customFormat="1" ht="18.649999999999999" customHeight="1">
      <c r="A3" s="264" t="s">
        <v>276</v>
      </c>
      <c r="B3" s="264"/>
      <c r="C3" s="264"/>
      <c r="D3" s="264"/>
      <c r="E3" s="264"/>
      <c r="F3" s="264"/>
      <c r="G3" s="264"/>
      <c r="H3" s="264"/>
      <c r="I3" s="264"/>
      <c r="J3" s="10"/>
      <c r="K3" s="265" t="s">
        <v>85</v>
      </c>
      <c r="L3" s="266"/>
      <c r="M3" s="11"/>
      <c r="N3" s="11"/>
      <c r="O3" s="11"/>
      <c r="Q3" s="9"/>
    </row>
    <row r="4" spans="1:34" s="8" customFormat="1" ht="21.65" customHeight="1" thickBot="1">
      <c r="A4" s="264"/>
      <c r="B4" s="264"/>
      <c r="C4" s="264"/>
      <c r="D4" s="264"/>
      <c r="E4" s="264"/>
      <c r="F4" s="264"/>
      <c r="G4" s="264"/>
      <c r="H4" s="264"/>
      <c r="I4" s="264"/>
      <c r="J4" s="12"/>
      <c r="K4" s="267">
        <v>6000000</v>
      </c>
      <c r="L4" s="268"/>
      <c r="M4" s="13"/>
      <c r="N4" s="13"/>
      <c r="O4" s="13"/>
      <c r="Q4" s="9"/>
    </row>
    <row r="5" spans="1:34" s="8" customFormat="1" ht="27" customHeight="1">
      <c r="A5" s="161" t="s">
        <v>86</v>
      </c>
      <c r="B5" s="15" t="s">
        <v>49</v>
      </c>
      <c r="C5" s="16" t="s">
        <v>87</v>
      </c>
      <c r="D5" s="17" t="s">
        <v>88</v>
      </c>
      <c r="E5" s="18" t="s">
        <v>89</v>
      </c>
      <c r="F5" s="172" t="s">
        <v>90</v>
      </c>
      <c r="G5" s="20" t="s">
        <v>91</v>
      </c>
      <c r="H5" s="20" t="s">
        <v>92</v>
      </c>
      <c r="I5" s="21" t="s">
        <v>93</v>
      </c>
      <c r="J5" s="22"/>
      <c r="K5" s="260" t="s">
        <v>94</v>
      </c>
      <c r="L5" s="261"/>
      <c r="M5" s="23"/>
      <c r="N5" s="23"/>
      <c r="O5" s="23"/>
      <c r="Q5" s="9">
        <v>2</v>
      </c>
      <c r="R5" s="8">
        <v>3</v>
      </c>
      <c r="S5" s="8">
        <v>4</v>
      </c>
      <c r="T5" s="8">
        <v>5</v>
      </c>
      <c r="U5" s="8">
        <v>6</v>
      </c>
      <c r="V5" s="8">
        <v>7</v>
      </c>
      <c r="W5" s="8">
        <v>8</v>
      </c>
      <c r="X5" s="8">
        <v>9</v>
      </c>
      <c r="Y5" s="8" t="s">
        <v>95</v>
      </c>
      <c r="AA5" s="9">
        <v>2</v>
      </c>
      <c r="AB5" s="8">
        <v>3</v>
      </c>
      <c r="AC5" s="8">
        <v>4</v>
      </c>
      <c r="AD5" s="8">
        <v>5</v>
      </c>
      <c r="AE5" s="8">
        <v>6</v>
      </c>
      <c r="AF5" s="8">
        <v>7</v>
      </c>
      <c r="AG5" s="8">
        <v>8</v>
      </c>
      <c r="AH5" s="8">
        <v>9</v>
      </c>
    </row>
    <row r="6" spans="1:34" s="34" customFormat="1" ht="18" customHeight="1">
      <c r="A6" s="24" t="s">
        <v>34</v>
      </c>
      <c r="B6" s="25">
        <v>65</v>
      </c>
      <c r="C6" s="25">
        <v>35</v>
      </c>
      <c r="D6" s="26">
        <v>0</v>
      </c>
      <c r="E6" s="25">
        <v>1</v>
      </c>
      <c r="F6" s="171">
        <f>N6</f>
        <v>12</v>
      </c>
      <c r="G6" s="28">
        <f>IF(D6&gt;0,L$12,0)</f>
        <v>0</v>
      </c>
      <c r="H6" s="28">
        <f>IF(E6="",0,IFERROR(O6,0))</f>
        <v>1200000</v>
      </c>
      <c r="I6" s="29">
        <f>G6+H6</f>
        <v>1200000</v>
      </c>
      <c r="J6" s="30"/>
      <c r="K6" s="31">
        <v>0.2</v>
      </c>
      <c r="L6" s="32">
        <f t="shared" ref="L6:L29" si="0">$K$4*K6</f>
        <v>1200000</v>
      </c>
      <c r="M6" s="33">
        <v>12</v>
      </c>
      <c r="N6" s="33">
        <f t="shared" ref="N6:N7" si="1">IF(E6=0,0,IF(E6=E5,VLOOKUP(E6,Z:AH,VLOOKUP(E6,P:Y,10,0),0),IF(P6=E6,VLOOKUP(E6,Z:AH,VLOOKUP(E6,P:Y,10,0),0),M6)))</f>
        <v>12</v>
      </c>
      <c r="O6" s="33">
        <f t="shared" ref="O6:O25" si="2">IF(E6=0,0,IF(E6=E5,VLOOKUP(E6,P:X,VLOOKUP(E6,P:Y,10,0),0),IF(P6=E6,VLOOKUP(E6,P:X,VLOOKUP(E6,P:Y,10,0),0),L6)))</f>
        <v>1200000</v>
      </c>
      <c r="P6" s="8" t="s">
        <v>96</v>
      </c>
      <c r="Q6" s="9"/>
      <c r="R6" s="8"/>
      <c r="S6" s="8"/>
      <c r="T6" s="8"/>
      <c r="U6" s="8"/>
      <c r="V6" s="8"/>
      <c r="W6" s="8"/>
      <c r="X6" s="8"/>
      <c r="Y6" s="33">
        <f t="shared" ref="Y6:Y29" si="3">COUNTIF(E6:E29,P6)</f>
        <v>0</v>
      </c>
      <c r="Z6" s="33" t="str">
        <f>+P6</f>
        <v>T1</v>
      </c>
      <c r="AA6" s="9"/>
      <c r="AB6" s="8"/>
      <c r="AC6" s="8"/>
      <c r="AD6" s="8"/>
      <c r="AE6" s="8"/>
      <c r="AF6" s="8"/>
      <c r="AG6" s="8"/>
      <c r="AH6" s="8"/>
    </row>
    <row r="7" spans="1:34" s="34" customFormat="1" ht="18" customHeight="1">
      <c r="A7" s="24" t="s">
        <v>32</v>
      </c>
      <c r="B7" s="25">
        <v>67</v>
      </c>
      <c r="C7" s="25">
        <v>37</v>
      </c>
      <c r="D7" s="25">
        <v>0</v>
      </c>
      <c r="E7" s="25">
        <v>2</v>
      </c>
      <c r="F7" s="171">
        <f t="shared" ref="F7:F23" si="4">N7</f>
        <v>10</v>
      </c>
      <c r="G7" s="28">
        <f t="shared" ref="G7:G29" si="5">IF(D7&gt;0,L$12,0)</f>
        <v>0</v>
      </c>
      <c r="H7" s="28">
        <f>IF(E7="",0,IFERROR(O7,0))</f>
        <v>960000</v>
      </c>
      <c r="I7" s="29">
        <f t="shared" ref="I7:I29" si="6">G7+H7</f>
        <v>960000</v>
      </c>
      <c r="J7" s="30"/>
      <c r="K7" s="31">
        <v>0.16</v>
      </c>
      <c r="L7" s="32">
        <f t="shared" si="0"/>
        <v>960000</v>
      </c>
      <c r="M7" s="33">
        <v>10</v>
      </c>
      <c r="N7" s="33">
        <f t="shared" si="1"/>
        <v>10</v>
      </c>
      <c r="O7" s="33">
        <f t="shared" si="2"/>
        <v>960000</v>
      </c>
      <c r="P7" s="8" t="s">
        <v>97</v>
      </c>
      <c r="Q7" s="9">
        <f>SUM($L7:$L8)/Q$5</f>
        <v>870000</v>
      </c>
      <c r="R7" s="9">
        <f>SUM($L7:$L9)/R$5</f>
        <v>780000</v>
      </c>
      <c r="S7" s="9">
        <f>SUM($L7:$L10)/S$5</f>
        <v>705000</v>
      </c>
      <c r="T7" s="9">
        <f>SUM($L7:$L11)/T$5</f>
        <v>648000</v>
      </c>
      <c r="U7" s="9">
        <f>SUM($L7:$L12)/U$5</f>
        <v>600000</v>
      </c>
      <c r="V7" s="9">
        <f>SUM($L7:$L13)/V$5</f>
        <v>557142.85714285716</v>
      </c>
      <c r="W7" s="9">
        <f>SUM($L7:$L14)/W$5</f>
        <v>510000</v>
      </c>
      <c r="X7" s="9">
        <f>SUM($L7:$L15)/X$5</f>
        <v>466666.66666666669</v>
      </c>
      <c r="Y7" s="33">
        <f t="shared" si="3"/>
        <v>0</v>
      </c>
      <c r="Z7" s="33" t="str">
        <f t="shared" ref="Z7:Z29" si="7">+P7</f>
        <v>T2</v>
      </c>
      <c r="AA7" s="35">
        <f>SUM($M7:$M8)/AA$5</f>
        <v>9</v>
      </c>
      <c r="AB7" s="35">
        <f>SUM($M7:$M9)/AB$5</f>
        <v>8.3333333333333339</v>
      </c>
      <c r="AC7" s="35">
        <f>SUM($M7:$M10)/AC$5</f>
        <v>7.75</v>
      </c>
      <c r="AD7" s="35">
        <f>SUM($M7:$M11)/AD$5</f>
        <v>7.2</v>
      </c>
      <c r="AE7" s="35">
        <f>SUM($M7:$M12)/AE$5</f>
        <v>6.666666666666667</v>
      </c>
      <c r="AF7" s="35">
        <f>SUM($M7:$M13)/AF$5</f>
        <v>6.1428571428571432</v>
      </c>
      <c r="AG7" s="35">
        <f>SUM($M7:$M14)/AG$5</f>
        <v>5.625</v>
      </c>
      <c r="AH7" s="35">
        <f>SUM($M7:$M15)/AH$5</f>
        <v>5.1111111111111107</v>
      </c>
    </row>
    <row r="8" spans="1:34" s="34" customFormat="1" ht="18" customHeight="1">
      <c r="A8" s="24" t="s">
        <v>16</v>
      </c>
      <c r="B8" s="25">
        <v>69</v>
      </c>
      <c r="C8" s="25">
        <v>28</v>
      </c>
      <c r="D8" s="25">
        <v>0</v>
      </c>
      <c r="E8" s="25">
        <v>3</v>
      </c>
      <c r="F8" s="171">
        <f t="shared" si="4"/>
        <v>8</v>
      </c>
      <c r="G8" s="28">
        <f t="shared" si="5"/>
        <v>0</v>
      </c>
      <c r="H8" s="28">
        <f t="shared" ref="H8:H29" si="8">IF(E8="",0,IFERROR(O8,0))</f>
        <v>780000</v>
      </c>
      <c r="I8" s="29">
        <f t="shared" si="6"/>
        <v>780000</v>
      </c>
      <c r="J8" s="30"/>
      <c r="K8" s="31">
        <v>0.13</v>
      </c>
      <c r="L8" s="32">
        <f t="shared" si="0"/>
        <v>780000</v>
      </c>
      <c r="M8" s="33">
        <v>8</v>
      </c>
      <c r="N8" s="33">
        <f>IF(E8=0,0,IF(E8=E7,VLOOKUP(E8,Z:AH,VLOOKUP(E8,P:Y,10,0),0),IF(P8=E8,VLOOKUP(E8,Z:AH,VLOOKUP(E8,P:Y,10,0),0),M8)))</f>
        <v>8</v>
      </c>
      <c r="O8" s="33">
        <f t="shared" si="2"/>
        <v>780000</v>
      </c>
      <c r="P8" s="8" t="s">
        <v>98</v>
      </c>
      <c r="Q8" s="9">
        <f t="shared" ref="Q8:Q29" si="9">SUM($L8:$L9)/Q$5</f>
        <v>690000</v>
      </c>
      <c r="R8" s="9">
        <f t="shared" ref="R8:R29" si="10">SUM($L8:$L10)/R$5</f>
        <v>620000</v>
      </c>
      <c r="S8" s="9">
        <f t="shared" ref="S8:S29" si="11">SUM($L8:$L11)/S$5</f>
        <v>570000</v>
      </c>
      <c r="T8" s="9">
        <f t="shared" ref="T8:T29" si="12">SUM($L8:$L12)/T$5</f>
        <v>528000</v>
      </c>
      <c r="U8" s="9">
        <f t="shared" ref="U8:U29" si="13">SUM($L8:$L13)/U$5</f>
        <v>490000</v>
      </c>
      <c r="V8" s="9">
        <f t="shared" ref="V8:V29" si="14">SUM($L8:$L14)/V$5</f>
        <v>445714.28571428574</v>
      </c>
      <c r="W8" s="9">
        <f t="shared" ref="W8:W29" si="15">SUM($L8:$L15)/W$5</f>
        <v>405000</v>
      </c>
      <c r="X8" s="9">
        <f t="shared" ref="X8:X29" si="16">SUM($L8:$L16)/X$5</f>
        <v>366666.66666666669</v>
      </c>
      <c r="Y8" s="33">
        <f t="shared" si="3"/>
        <v>0</v>
      </c>
      <c r="Z8" s="33" t="str">
        <f t="shared" si="7"/>
        <v>T3</v>
      </c>
      <c r="AA8" s="35">
        <f t="shared" ref="AA8:AA29" si="17">SUM($M8:$M9)/AA$5</f>
        <v>7.5</v>
      </c>
      <c r="AB8" s="35">
        <f t="shared" ref="AB8:AB29" si="18">SUM($M8:$M10)/AB$5</f>
        <v>7</v>
      </c>
      <c r="AC8" s="35">
        <f t="shared" ref="AC8:AC29" si="19">SUM($M8:$M11)/AC$5</f>
        <v>6.5</v>
      </c>
      <c r="AD8" s="35">
        <f t="shared" ref="AD8:AD29" si="20">SUM($M8:$M12)/AD$5</f>
        <v>6</v>
      </c>
      <c r="AE8" s="35">
        <f t="shared" ref="AE8:AE29" si="21">SUM($M8:$M13)/AE$5</f>
        <v>5.5</v>
      </c>
      <c r="AF8" s="35">
        <f t="shared" ref="AF8:AF29" si="22">SUM($M8:$M14)/AF$5</f>
        <v>5</v>
      </c>
      <c r="AG8" s="35">
        <f t="shared" ref="AG8:AG29" si="23">SUM($M8:$M15)/AG$5</f>
        <v>4.5</v>
      </c>
      <c r="AH8" s="35">
        <f t="shared" ref="AH8:AH29" si="24">SUM($M8:$M16)/AH$5</f>
        <v>4</v>
      </c>
    </row>
    <row r="9" spans="1:34" s="34" customFormat="1" ht="18" customHeight="1">
      <c r="A9" s="24" t="s">
        <v>26</v>
      </c>
      <c r="B9" s="25">
        <v>69</v>
      </c>
      <c r="C9" s="25">
        <v>34</v>
      </c>
      <c r="D9" s="25" t="s">
        <v>280</v>
      </c>
      <c r="E9" s="25">
        <v>4</v>
      </c>
      <c r="F9" s="171">
        <f t="shared" si="4"/>
        <v>7</v>
      </c>
      <c r="G9" s="28">
        <f t="shared" si="5"/>
        <v>360000</v>
      </c>
      <c r="H9" s="28">
        <f t="shared" si="8"/>
        <v>600000</v>
      </c>
      <c r="I9" s="29">
        <f t="shared" si="6"/>
        <v>960000</v>
      </c>
      <c r="J9" s="30"/>
      <c r="K9" s="31">
        <v>0.1</v>
      </c>
      <c r="L9" s="32">
        <f t="shared" si="0"/>
        <v>600000</v>
      </c>
      <c r="M9" s="33">
        <v>7</v>
      </c>
      <c r="N9" s="33">
        <f t="shared" ref="N9:N29" si="25">IF(E9=0,0,IF(E9=E8,VLOOKUP(E9,Z:AH,VLOOKUP(E9,P:Y,10,0),0),IF(P9=E9,VLOOKUP(E9,Z:AH,VLOOKUP(E9,P:Y,10,0),0),M9)))</f>
        <v>7</v>
      </c>
      <c r="O9" s="33">
        <f t="shared" si="2"/>
        <v>600000</v>
      </c>
      <c r="P9" s="8" t="s">
        <v>99</v>
      </c>
      <c r="Q9" s="9">
        <f t="shared" si="9"/>
        <v>540000</v>
      </c>
      <c r="R9" s="9">
        <f t="shared" si="10"/>
        <v>500000</v>
      </c>
      <c r="S9" s="9">
        <f t="shared" si="11"/>
        <v>465000</v>
      </c>
      <c r="T9" s="9">
        <f t="shared" si="12"/>
        <v>432000</v>
      </c>
      <c r="U9" s="9">
        <f t="shared" si="13"/>
        <v>390000</v>
      </c>
      <c r="V9" s="9">
        <f t="shared" si="14"/>
        <v>351428.57142857142</v>
      </c>
      <c r="W9" s="9">
        <f t="shared" si="15"/>
        <v>315000</v>
      </c>
      <c r="X9" s="9">
        <f t="shared" si="16"/>
        <v>286666.66666666669</v>
      </c>
      <c r="Y9" s="33">
        <f t="shared" si="3"/>
        <v>0</v>
      </c>
      <c r="Z9" s="33" t="str">
        <f t="shared" si="7"/>
        <v>T4</v>
      </c>
      <c r="AA9" s="35">
        <f t="shared" si="17"/>
        <v>6.5</v>
      </c>
      <c r="AB9" s="35">
        <f t="shared" si="18"/>
        <v>6</v>
      </c>
      <c r="AC9" s="35">
        <f t="shared" si="19"/>
        <v>5.5</v>
      </c>
      <c r="AD9" s="35">
        <f t="shared" si="20"/>
        <v>5</v>
      </c>
      <c r="AE9" s="35">
        <f t="shared" si="21"/>
        <v>4.5</v>
      </c>
      <c r="AF9" s="35">
        <f t="shared" si="22"/>
        <v>4</v>
      </c>
      <c r="AG9" s="35">
        <f t="shared" si="23"/>
        <v>3.5</v>
      </c>
      <c r="AH9" s="35">
        <f t="shared" si="24"/>
        <v>3.1111111111111112</v>
      </c>
    </row>
    <row r="10" spans="1:34" s="34" customFormat="1" ht="18" customHeight="1">
      <c r="A10" s="24" t="s">
        <v>10</v>
      </c>
      <c r="B10" s="25">
        <v>70</v>
      </c>
      <c r="C10" s="25">
        <v>34</v>
      </c>
      <c r="D10" s="175">
        <v>0</v>
      </c>
      <c r="E10" s="25">
        <v>5</v>
      </c>
      <c r="F10" s="171">
        <f t="shared" si="4"/>
        <v>6</v>
      </c>
      <c r="G10" s="28">
        <f t="shared" si="5"/>
        <v>0</v>
      </c>
      <c r="H10" s="28">
        <f t="shared" si="8"/>
        <v>480000</v>
      </c>
      <c r="I10" s="29">
        <f t="shared" si="6"/>
        <v>480000</v>
      </c>
      <c r="J10" s="30"/>
      <c r="K10" s="31">
        <v>0.08</v>
      </c>
      <c r="L10" s="32">
        <f t="shared" si="0"/>
        <v>480000</v>
      </c>
      <c r="M10" s="33">
        <v>6</v>
      </c>
      <c r="N10" s="33">
        <f t="shared" si="25"/>
        <v>6</v>
      </c>
      <c r="O10" s="33">
        <f t="shared" si="2"/>
        <v>480000</v>
      </c>
      <c r="P10" s="8" t="s">
        <v>100</v>
      </c>
      <c r="Q10" s="9">
        <f t="shared" si="9"/>
        <v>450000</v>
      </c>
      <c r="R10" s="9">
        <f t="shared" si="10"/>
        <v>420000</v>
      </c>
      <c r="S10" s="9">
        <f t="shared" si="11"/>
        <v>390000</v>
      </c>
      <c r="T10" s="9">
        <f t="shared" si="12"/>
        <v>348000</v>
      </c>
      <c r="U10" s="9">
        <f t="shared" si="13"/>
        <v>310000</v>
      </c>
      <c r="V10" s="9">
        <f t="shared" si="14"/>
        <v>274285.71428571426</v>
      </c>
      <c r="W10" s="9">
        <f t="shared" si="15"/>
        <v>247500</v>
      </c>
      <c r="X10" s="9">
        <f t="shared" si="16"/>
        <v>226666.66666666666</v>
      </c>
      <c r="Y10" s="33">
        <f t="shared" si="3"/>
        <v>0</v>
      </c>
      <c r="Z10" s="33" t="str">
        <f t="shared" si="7"/>
        <v>T5</v>
      </c>
      <c r="AA10" s="35">
        <f t="shared" si="17"/>
        <v>5.5</v>
      </c>
      <c r="AB10" s="35">
        <f t="shared" si="18"/>
        <v>5</v>
      </c>
      <c r="AC10" s="35">
        <f t="shared" si="19"/>
        <v>4.5</v>
      </c>
      <c r="AD10" s="35">
        <f t="shared" si="20"/>
        <v>4</v>
      </c>
      <c r="AE10" s="35">
        <f t="shared" si="21"/>
        <v>3.5</v>
      </c>
      <c r="AF10" s="35">
        <f t="shared" si="22"/>
        <v>3</v>
      </c>
      <c r="AG10" s="35">
        <f t="shared" si="23"/>
        <v>2.625</v>
      </c>
      <c r="AH10" s="35">
        <f t="shared" si="24"/>
        <v>2.3333333333333335</v>
      </c>
    </row>
    <row r="11" spans="1:34" s="34" customFormat="1" ht="18" customHeight="1">
      <c r="A11" s="24" t="s">
        <v>18</v>
      </c>
      <c r="B11" s="25">
        <v>71</v>
      </c>
      <c r="C11" s="25">
        <v>33</v>
      </c>
      <c r="D11" s="25">
        <v>0</v>
      </c>
      <c r="E11" s="25">
        <v>6</v>
      </c>
      <c r="F11" s="171">
        <f t="shared" si="4"/>
        <v>5</v>
      </c>
      <c r="G11" s="28">
        <f t="shared" si="5"/>
        <v>0</v>
      </c>
      <c r="H11" s="28">
        <f t="shared" si="8"/>
        <v>420000.00000000006</v>
      </c>
      <c r="I11" s="29">
        <f t="shared" si="6"/>
        <v>420000.00000000006</v>
      </c>
      <c r="J11" s="30"/>
      <c r="K11" s="31">
        <v>7.0000000000000007E-2</v>
      </c>
      <c r="L11" s="32">
        <f t="shared" si="0"/>
        <v>420000.00000000006</v>
      </c>
      <c r="M11" s="33">
        <v>5</v>
      </c>
      <c r="N11" s="33">
        <f t="shared" si="25"/>
        <v>5</v>
      </c>
      <c r="O11" s="33">
        <f t="shared" si="2"/>
        <v>420000.00000000006</v>
      </c>
      <c r="P11" s="8" t="s">
        <v>101</v>
      </c>
      <c r="Q11" s="9">
        <f t="shared" si="9"/>
        <v>390000</v>
      </c>
      <c r="R11" s="9">
        <f t="shared" si="10"/>
        <v>360000</v>
      </c>
      <c r="S11" s="9">
        <f t="shared" si="11"/>
        <v>315000</v>
      </c>
      <c r="T11" s="9">
        <f t="shared" si="12"/>
        <v>276000</v>
      </c>
      <c r="U11" s="9">
        <f t="shared" si="13"/>
        <v>240000</v>
      </c>
      <c r="V11" s="9">
        <f t="shared" si="14"/>
        <v>214285.71428571429</v>
      </c>
      <c r="W11" s="9">
        <f t="shared" si="15"/>
        <v>195000</v>
      </c>
      <c r="X11" s="9">
        <f t="shared" si="16"/>
        <v>180000</v>
      </c>
      <c r="Y11" s="33">
        <f t="shared" si="3"/>
        <v>0</v>
      </c>
      <c r="Z11" s="33" t="str">
        <f t="shared" si="7"/>
        <v>T6</v>
      </c>
      <c r="AA11" s="35">
        <f t="shared" si="17"/>
        <v>4.5</v>
      </c>
      <c r="AB11" s="35">
        <f t="shared" si="18"/>
        <v>4</v>
      </c>
      <c r="AC11" s="35">
        <f t="shared" si="19"/>
        <v>3.5</v>
      </c>
      <c r="AD11" s="35">
        <f t="shared" si="20"/>
        <v>3</v>
      </c>
      <c r="AE11" s="35">
        <f t="shared" si="21"/>
        <v>2.5</v>
      </c>
      <c r="AF11" s="35">
        <f t="shared" si="22"/>
        <v>2.1428571428571428</v>
      </c>
      <c r="AG11" s="35">
        <f t="shared" si="23"/>
        <v>1.875</v>
      </c>
      <c r="AH11" s="35">
        <f t="shared" si="24"/>
        <v>1.6666666666666667</v>
      </c>
    </row>
    <row r="12" spans="1:34" s="34" customFormat="1" ht="18" customHeight="1">
      <c r="A12" s="24" t="s">
        <v>22</v>
      </c>
      <c r="B12" s="25">
        <v>71</v>
      </c>
      <c r="C12" s="25">
        <v>32</v>
      </c>
      <c r="D12" s="25">
        <v>0</v>
      </c>
      <c r="E12" s="25">
        <v>7</v>
      </c>
      <c r="F12" s="171">
        <f t="shared" si="4"/>
        <v>4</v>
      </c>
      <c r="G12" s="28">
        <f t="shared" si="5"/>
        <v>0</v>
      </c>
      <c r="H12" s="28">
        <f t="shared" si="8"/>
        <v>360000</v>
      </c>
      <c r="I12" s="29">
        <f t="shared" si="6"/>
        <v>360000</v>
      </c>
      <c r="J12" s="30"/>
      <c r="K12" s="31">
        <v>0.06</v>
      </c>
      <c r="L12" s="32">
        <f t="shared" si="0"/>
        <v>360000</v>
      </c>
      <c r="M12" s="33">
        <v>4</v>
      </c>
      <c r="N12" s="33">
        <f t="shared" si="25"/>
        <v>4</v>
      </c>
      <c r="O12" s="33">
        <f t="shared" si="2"/>
        <v>360000</v>
      </c>
      <c r="P12" s="8" t="s">
        <v>102</v>
      </c>
      <c r="Q12" s="9">
        <f t="shared" si="9"/>
        <v>330000</v>
      </c>
      <c r="R12" s="9">
        <f t="shared" si="10"/>
        <v>280000</v>
      </c>
      <c r="S12" s="9">
        <f t="shared" si="11"/>
        <v>240000</v>
      </c>
      <c r="T12" s="9">
        <f t="shared" si="12"/>
        <v>204000</v>
      </c>
      <c r="U12" s="9">
        <f t="shared" si="13"/>
        <v>180000</v>
      </c>
      <c r="V12" s="9">
        <f t="shared" si="14"/>
        <v>162857.14285714287</v>
      </c>
      <c r="W12" s="9">
        <f t="shared" si="15"/>
        <v>150000</v>
      </c>
      <c r="X12" s="9">
        <f t="shared" si="16"/>
        <v>140000</v>
      </c>
      <c r="Y12" s="33">
        <f t="shared" si="3"/>
        <v>0</v>
      </c>
      <c r="Z12" s="33" t="str">
        <f t="shared" si="7"/>
        <v>T7</v>
      </c>
      <c r="AA12" s="35">
        <f t="shared" si="17"/>
        <v>3.5</v>
      </c>
      <c r="AB12" s="35">
        <f t="shared" si="18"/>
        <v>3</v>
      </c>
      <c r="AC12" s="35">
        <f t="shared" si="19"/>
        <v>2.5</v>
      </c>
      <c r="AD12" s="35">
        <f t="shared" si="20"/>
        <v>2</v>
      </c>
      <c r="AE12" s="35">
        <f t="shared" si="21"/>
        <v>1.6666666666666667</v>
      </c>
      <c r="AF12" s="35">
        <f t="shared" si="22"/>
        <v>1.4285714285714286</v>
      </c>
      <c r="AG12" s="35">
        <f t="shared" si="23"/>
        <v>1.25</v>
      </c>
      <c r="AH12" s="35">
        <f t="shared" si="24"/>
        <v>1.1111111111111112</v>
      </c>
    </row>
    <row r="13" spans="1:34" s="34" customFormat="1" ht="18" customHeight="1">
      <c r="A13" s="24" t="s">
        <v>12</v>
      </c>
      <c r="B13" s="25">
        <v>71</v>
      </c>
      <c r="C13" s="25">
        <v>31</v>
      </c>
      <c r="D13" s="25">
        <v>0</v>
      </c>
      <c r="E13" s="25">
        <v>8</v>
      </c>
      <c r="F13" s="171">
        <f t="shared" si="4"/>
        <v>3</v>
      </c>
      <c r="G13" s="28">
        <f t="shared" si="5"/>
        <v>0</v>
      </c>
      <c r="H13" s="28">
        <f t="shared" si="8"/>
        <v>300000</v>
      </c>
      <c r="I13" s="29">
        <f t="shared" si="6"/>
        <v>300000</v>
      </c>
      <c r="J13" s="30"/>
      <c r="K13" s="31">
        <v>0.05</v>
      </c>
      <c r="L13" s="32">
        <f t="shared" si="0"/>
        <v>300000</v>
      </c>
      <c r="M13" s="33">
        <v>3</v>
      </c>
      <c r="N13" s="33">
        <f t="shared" si="25"/>
        <v>3</v>
      </c>
      <c r="O13" s="33">
        <f t="shared" si="2"/>
        <v>300000</v>
      </c>
      <c r="P13" s="8" t="s">
        <v>103</v>
      </c>
      <c r="Q13" s="9">
        <f t="shared" si="9"/>
        <v>240000</v>
      </c>
      <c r="R13" s="9">
        <f t="shared" si="10"/>
        <v>200000</v>
      </c>
      <c r="S13" s="9">
        <f t="shared" si="11"/>
        <v>165000</v>
      </c>
      <c r="T13" s="9">
        <f t="shared" si="12"/>
        <v>144000</v>
      </c>
      <c r="U13" s="9">
        <f t="shared" si="13"/>
        <v>130000</v>
      </c>
      <c r="V13" s="9">
        <f t="shared" si="14"/>
        <v>120000</v>
      </c>
      <c r="W13" s="9">
        <f t="shared" si="15"/>
        <v>112500</v>
      </c>
      <c r="X13" s="9">
        <f t="shared" si="16"/>
        <v>106666.66666666667</v>
      </c>
      <c r="Y13" s="33">
        <f t="shared" si="3"/>
        <v>0</v>
      </c>
      <c r="Z13" s="33" t="str">
        <f t="shared" si="7"/>
        <v>T8</v>
      </c>
      <c r="AA13" s="35">
        <f t="shared" si="17"/>
        <v>2.5</v>
      </c>
      <c r="AB13" s="35">
        <f t="shared" si="18"/>
        <v>2</v>
      </c>
      <c r="AC13" s="35">
        <f t="shared" si="19"/>
        <v>1.5</v>
      </c>
      <c r="AD13" s="35">
        <f t="shared" si="20"/>
        <v>1.2</v>
      </c>
      <c r="AE13" s="35">
        <f t="shared" si="21"/>
        <v>1</v>
      </c>
      <c r="AF13" s="35">
        <f t="shared" si="22"/>
        <v>0.8571428571428571</v>
      </c>
      <c r="AG13" s="35">
        <f t="shared" si="23"/>
        <v>0.75</v>
      </c>
      <c r="AH13" s="35">
        <f t="shared" si="24"/>
        <v>0.66666666666666663</v>
      </c>
    </row>
    <row r="14" spans="1:34" s="34" customFormat="1" ht="18" customHeight="1">
      <c r="A14" s="24" t="s">
        <v>4</v>
      </c>
      <c r="B14" s="25">
        <v>72</v>
      </c>
      <c r="C14" s="25">
        <v>32</v>
      </c>
      <c r="D14" s="25">
        <v>0</v>
      </c>
      <c r="E14" s="25">
        <v>9</v>
      </c>
      <c r="F14" s="171">
        <f t="shared" si="4"/>
        <v>2</v>
      </c>
      <c r="G14" s="28">
        <f t="shared" si="5"/>
        <v>0</v>
      </c>
      <c r="H14" s="28">
        <f t="shared" si="8"/>
        <v>180000</v>
      </c>
      <c r="I14" s="29">
        <f t="shared" si="6"/>
        <v>180000</v>
      </c>
      <c r="J14" s="30"/>
      <c r="K14" s="31">
        <v>0.03</v>
      </c>
      <c r="L14" s="32">
        <f t="shared" si="0"/>
        <v>180000</v>
      </c>
      <c r="M14" s="33">
        <v>2</v>
      </c>
      <c r="N14" s="33">
        <f t="shared" si="25"/>
        <v>2</v>
      </c>
      <c r="O14" s="33">
        <f t="shared" si="2"/>
        <v>180000</v>
      </c>
      <c r="P14" s="8" t="s">
        <v>104</v>
      </c>
      <c r="Q14" s="9">
        <f t="shared" si="9"/>
        <v>150000</v>
      </c>
      <c r="R14" s="9">
        <f t="shared" si="10"/>
        <v>120000</v>
      </c>
      <c r="S14" s="9">
        <f t="shared" si="11"/>
        <v>105000</v>
      </c>
      <c r="T14" s="9">
        <f t="shared" si="12"/>
        <v>96000</v>
      </c>
      <c r="U14" s="9">
        <f t="shared" si="13"/>
        <v>90000</v>
      </c>
      <c r="V14" s="9">
        <f t="shared" si="14"/>
        <v>85714.28571428571</v>
      </c>
      <c r="W14" s="9">
        <f t="shared" si="15"/>
        <v>82500</v>
      </c>
      <c r="X14" s="9">
        <f t="shared" si="16"/>
        <v>80000</v>
      </c>
      <c r="Y14" s="33">
        <f t="shared" si="3"/>
        <v>0</v>
      </c>
      <c r="Z14" s="33" t="str">
        <f t="shared" si="7"/>
        <v>T9</v>
      </c>
      <c r="AA14" s="35">
        <f t="shared" si="17"/>
        <v>1.5</v>
      </c>
      <c r="AB14" s="35">
        <f t="shared" si="18"/>
        <v>1</v>
      </c>
      <c r="AC14" s="35">
        <f t="shared" si="19"/>
        <v>0.75</v>
      </c>
      <c r="AD14" s="35">
        <f t="shared" si="20"/>
        <v>0.6</v>
      </c>
      <c r="AE14" s="35">
        <f t="shared" si="21"/>
        <v>0.5</v>
      </c>
      <c r="AF14" s="35">
        <f t="shared" si="22"/>
        <v>0.42857142857142855</v>
      </c>
      <c r="AG14" s="35">
        <f t="shared" si="23"/>
        <v>0.375</v>
      </c>
      <c r="AH14" s="35">
        <f t="shared" si="24"/>
        <v>0.33333333333333331</v>
      </c>
    </row>
    <row r="15" spans="1:34" s="34" customFormat="1" ht="18" customHeight="1">
      <c r="A15" s="24" t="s">
        <v>2</v>
      </c>
      <c r="B15" s="25">
        <v>74</v>
      </c>
      <c r="C15" s="25">
        <v>31</v>
      </c>
      <c r="D15" s="25">
        <v>0</v>
      </c>
      <c r="E15" s="25">
        <v>10</v>
      </c>
      <c r="F15" s="171">
        <f t="shared" si="4"/>
        <v>1</v>
      </c>
      <c r="G15" s="28">
        <f t="shared" si="5"/>
        <v>0</v>
      </c>
      <c r="H15" s="28">
        <f t="shared" si="8"/>
        <v>120000</v>
      </c>
      <c r="I15" s="29">
        <f t="shared" si="6"/>
        <v>120000</v>
      </c>
      <c r="J15" s="30"/>
      <c r="K15" s="31">
        <v>0.02</v>
      </c>
      <c r="L15" s="32">
        <f t="shared" si="0"/>
        <v>120000</v>
      </c>
      <c r="M15" s="33">
        <v>1</v>
      </c>
      <c r="N15" s="33">
        <f t="shared" si="25"/>
        <v>1</v>
      </c>
      <c r="O15" s="33">
        <f t="shared" si="2"/>
        <v>120000</v>
      </c>
      <c r="P15" s="8" t="s">
        <v>105</v>
      </c>
      <c r="Q15" s="9">
        <f t="shared" si="9"/>
        <v>90000</v>
      </c>
      <c r="R15" s="9">
        <f t="shared" si="10"/>
        <v>80000</v>
      </c>
      <c r="S15" s="9">
        <f t="shared" si="11"/>
        <v>75000</v>
      </c>
      <c r="T15" s="9">
        <f t="shared" si="12"/>
        <v>72000</v>
      </c>
      <c r="U15" s="9">
        <f t="shared" si="13"/>
        <v>70000</v>
      </c>
      <c r="V15" s="9">
        <f t="shared" si="14"/>
        <v>68571.428571428565</v>
      </c>
      <c r="W15" s="9">
        <f t="shared" si="15"/>
        <v>67500</v>
      </c>
      <c r="X15" s="9">
        <f t="shared" si="16"/>
        <v>66666.666666666672</v>
      </c>
      <c r="Y15" s="33">
        <f t="shared" si="3"/>
        <v>0</v>
      </c>
      <c r="Z15" s="33" t="str">
        <f t="shared" si="7"/>
        <v>T10</v>
      </c>
      <c r="AA15" s="35">
        <f t="shared" si="17"/>
        <v>0.5</v>
      </c>
      <c r="AB15" s="35">
        <f t="shared" si="18"/>
        <v>0.33333333333333331</v>
      </c>
      <c r="AC15" s="35">
        <f t="shared" si="19"/>
        <v>0.25</v>
      </c>
      <c r="AD15" s="35">
        <f t="shared" si="20"/>
        <v>0.2</v>
      </c>
      <c r="AE15" s="35">
        <f t="shared" si="21"/>
        <v>0.16666666666666666</v>
      </c>
      <c r="AF15" s="35">
        <f t="shared" si="22"/>
        <v>0.14285714285714285</v>
      </c>
      <c r="AG15" s="35">
        <f t="shared" si="23"/>
        <v>0.125</v>
      </c>
      <c r="AH15" s="35">
        <f t="shared" si="24"/>
        <v>0.1111111111111111</v>
      </c>
    </row>
    <row r="16" spans="1:34" s="34" customFormat="1" ht="18" customHeight="1">
      <c r="A16" s="24" t="s">
        <v>36</v>
      </c>
      <c r="B16" s="25">
        <v>75</v>
      </c>
      <c r="C16" s="25">
        <v>33</v>
      </c>
      <c r="D16" s="25">
        <v>0</v>
      </c>
      <c r="E16" s="25">
        <v>11</v>
      </c>
      <c r="F16" s="171">
        <f t="shared" si="4"/>
        <v>0</v>
      </c>
      <c r="G16" s="28">
        <f t="shared" si="5"/>
        <v>0</v>
      </c>
      <c r="H16" s="28">
        <f t="shared" si="8"/>
        <v>60000</v>
      </c>
      <c r="I16" s="29">
        <f t="shared" si="6"/>
        <v>60000</v>
      </c>
      <c r="J16" s="30"/>
      <c r="K16" s="31">
        <v>0.01</v>
      </c>
      <c r="L16" s="32">
        <f t="shared" si="0"/>
        <v>60000</v>
      </c>
      <c r="M16" s="33">
        <v>0</v>
      </c>
      <c r="N16" s="33">
        <f t="shared" si="25"/>
        <v>0</v>
      </c>
      <c r="O16" s="33">
        <f t="shared" si="2"/>
        <v>60000</v>
      </c>
      <c r="P16" s="8" t="s">
        <v>106</v>
      </c>
      <c r="Q16" s="9">
        <f t="shared" si="9"/>
        <v>60000</v>
      </c>
      <c r="R16" s="9">
        <f t="shared" si="10"/>
        <v>60000</v>
      </c>
      <c r="S16" s="9">
        <f t="shared" si="11"/>
        <v>60000</v>
      </c>
      <c r="T16" s="9">
        <f t="shared" si="12"/>
        <v>60000</v>
      </c>
      <c r="U16" s="9">
        <f t="shared" si="13"/>
        <v>60000</v>
      </c>
      <c r="V16" s="9">
        <f t="shared" si="14"/>
        <v>60000</v>
      </c>
      <c r="W16" s="9">
        <f t="shared" si="15"/>
        <v>60000</v>
      </c>
      <c r="X16" s="9">
        <f t="shared" si="16"/>
        <v>60000</v>
      </c>
      <c r="Y16" s="33">
        <f t="shared" si="3"/>
        <v>0</v>
      </c>
      <c r="Z16" s="33" t="str">
        <f t="shared" si="7"/>
        <v>T11</v>
      </c>
      <c r="AA16" s="35">
        <f t="shared" si="17"/>
        <v>0</v>
      </c>
      <c r="AB16" s="35">
        <f t="shared" si="18"/>
        <v>0</v>
      </c>
      <c r="AC16" s="35">
        <f t="shared" si="19"/>
        <v>0</v>
      </c>
      <c r="AD16" s="35">
        <f t="shared" si="20"/>
        <v>0</v>
      </c>
      <c r="AE16" s="35">
        <f t="shared" si="21"/>
        <v>0</v>
      </c>
      <c r="AF16" s="35">
        <f t="shared" si="22"/>
        <v>0</v>
      </c>
      <c r="AG16" s="35">
        <f t="shared" si="23"/>
        <v>0</v>
      </c>
      <c r="AH16" s="35">
        <f t="shared" si="24"/>
        <v>0</v>
      </c>
    </row>
    <row r="17" spans="1:34" s="34" customFormat="1" ht="18" customHeight="1">
      <c r="A17" s="24" t="s">
        <v>42</v>
      </c>
      <c r="B17" s="25">
        <v>75</v>
      </c>
      <c r="C17" s="25">
        <v>40</v>
      </c>
      <c r="D17" s="25">
        <v>0</v>
      </c>
      <c r="E17" s="25">
        <v>12</v>
      </c>
      <c r="F17" s="171">
        <f t="shared" si="4"/>
        <v>0</v>
      </c>
      <c r="G17" s="28">
        <f t="shared" si="5"/>
        <v>0</v>
      </c>
      <c r="H17" s="28">
        <f t="shared" si="8"/>
        <v>60000</v>
      </c>
      <c r="I17" s="29">
        <f t="shared" si="6"/>
        <v>60000</v>
      </c>
      <c r="J17" s="30"/>
      <c r="K17" s="31">
        <v>0.01</v>
      </c>
      <c r="L17" s="32">
        <f t="shared" si="0"/>
        <v>60000</v>
      </c>
      <c r="M17" s="33">
        <v>0</v>
      </c>
      <c r="N17" s="33">
        <f t="shared" si="25"/>
        <v>0</v>
      </c>
      <c r="O17" s="33">
        <f t="shared" si="2"/>
        <v>60000</v>
      </c>
      <c r="P17" s="8" t="s">
        <v>107</v>
      </c>
      <c r="Q17" s="9">
        <f t="shared" si="9"/>
        <v>60000</v>
      </c>
      <c r="R17" s="9">
        <f t="shared" si="10"/>
        <v>60000</v>
      </c>
      <c r="S17" s="9">
        <f t="shared" si="11"/>
        <v>60000</v>
      </c>
      <c r="T17" s="9">
        <f t="shared" si="12"/>
        <v>60000</v>
      </c>
      <c r="U17" s="9">
        <f t="shared" si="13"/>
        <v>60000</v>
      </c>
      <c r="V17" s="9">
        <f t="shared" si="14"/>
        <v>60000</v>
      </c>
      <c r="W17" s="9">
        <f t="shared" si="15"/>
        <v>60000</v>
      </c>
      <c r="X17" s="9">
        <f t="shared" si="16"/>
        <v>60000</v>
      </c>
      <c r="Y17" s="33">
        <f t="shared" si="3"/>
        <v>0</v>
      </c>
      <c r="Z17" s="33" t="str">
        <f t="shared" si="7"/>
        <v>T12</v>
      </c>
      <c r="AA17" s="35">
        <f t="shared" si="17"/>
        <v>0</v>
      </c>
      <c r="AB17" s="35">
        <f t="shared" si="18"/>
        <v>0</v>
      </c>
      <c r="AC17" s="35">
        <f t="shared" si="19"/>
        <v>0</v>
      </c>
      <c r="AD17" s="35">
        <f t="shared" si="20"/>
        <v>0</v>
      </c>
      <c r="AE17" s="35">
        <f t="shared" si="21"/>
        <v>0</v>
      </c>
      <c r="AF17" s="35">
        <f t="shared" si="22"/>
        <v>0</v>
      </c>
      <c r="AG17" s="35">
        <f t="shared" si="23"/>
        <v>0</v>
      </c>
      <c r="AH17" s="35">
        <f t="shared" si="24"/>
        <v>0</v>
      </c>
    </row>
    <row r="18" spans="1:34" s="34" customFormat="1" ht="18" customHeight="1">
      <c r="A18" s="24" t="s">
        <v>14</v>
      </c>
      <c r="B18" s="25">
        <v>77</v>
      </c>
      <c r="C18" s="25">
        <v>31</v>
      </c>
      <c r="D18" s="25">
        <v>0</v>
      </c>
      <c r="E18" s="25">
        <v>13</v>
      </c>
      <c r="F18" s="171">
        <f t="shared" si="4"/>
        <v>0</v>
      </c>
      <c r="G18" s="28">
        <f t="shared" si="5"/>
        <v>0</v>
      </c>
      <c r="H18" s="28">
        <f t="shared" si="8"/>
        <v>60000</v>
      </c>
      <c r="I18" s="29">
        <f t="shared" si="6"/>
        <v>60000</v>
      </c>
      <c r="J18" s="30"/>
      <c r="K18" s="31">
        <v>0.01</v>
      </c>
      <c r="L18" s="32">
        <f t="shared" si="0"/>
        <v>60000</v>
      </c>
      <c r="M18" s="33">
        <v>0</v>
      </c>
      <c r="N18" s="33">
        <f t="shared" si="25"/>
        <v>0</v>
      </c>
      <c r="O18" s="33">
        <f t="shared" si="2"/>
        <v>60000</v>
      </c>
      <c r="P18" s="8" t="s">
        <v>108</v>
      </c>
      <c r="Q18" s="9">
        <f t="shared" si="9"/>
        <v>60000</v>
      </c>
      <c r="R18" s="9">
        <f t="shared" si="10"/>
        <v>60000</v>
      </c>
      <c r="S18" s="9">
        <f t="shared" si="11"/>
        <v>60000</v>
      </c>
      <c r="T18" s="9">
        <f t="shared" si="12"/>
        <v>60000</v>
      </c>
      <c r="U18" s="9">
        <f t="shared" si="13"/>
        <v>60000</v>
      </c>
      <c r="V18" s="9">
        <f t="shared" si="14"/>
        <v>60000</v>
      </c>
      <c r="W18" s="9">
        <f t="shared" si="15"/>
        <v>60000</v>
      </c>
      <c r="X18" s="9">
        <f t="shared" si="16"/>
        <v>60000</v>
      </c>
      <c r="Y18" s="33">
        <f t="shared" si="3"/>
        <v>0</v>
      </c>
      <c r="Z18" s="33" t="str">
        <f t="shared" si="7"/>
        <v>T13</v>
      </c>
      <c r="AA18" s="35">
        <f t="shared" si="17"/>
        <v>0</v>
      </c>
      <c r="AB18" s="35">
        <f t="shared" si="18"/>
        <v>0</v>
      </c>
      <c r="AC18" s="35">
        <f t="shared" si="19"/>
        <v>0</v>
      </c>
      <c r="AD18" s="35">
        <f t="shared" si="20"/>
        <v>0</v>
      </c>
      <c r="AE18" s="35">
        <f t="shared" si="21"/>
        <v>0</v>
      </c>
      <c r="AF18" s="35">
        <f t="shared" si="22"/>
        <v>0</v>
      </c>
      <c r="AG18" s="35">
        <f t="shared" si="23"/>
        <v>0</v>
      </c>
      <c r="AH18" s="35">
        <f t="shared" si="24"/>
        <v>0</v>
      </c>
    </row>
    <row r="19" spans="1:34" s="34" customFormat="1" ht="18" customHeight="1">
      <c r="A19" s="24" t="s">
        <v>44</v>
      </c>
      <c r="B19" s="25">
        <v>78</v>
      </c>
      <c r="C19" s="25">
        <v>36</v>
      </c>
      <c r="D19" s="25">
        <v>0</v>
      </c>
      <c r="E19" s="25">
        <v>14</v>
      </c>
      <c r="F19" s="171">
        <f t="shared" si="4"/>
        <v>0</v>
      </c>
      <c r="G19" s="28">
        <f t="shared" si="5"/>
        <v>0</v>
      </c>
      <c r="H19" s="28">
        <f t="shared" si="8"/>
        <v>60000</v>
      </c>
      <c r="I19" s="29">
        <f t="shared" si="6"/>
        <v>60000</v>
      </c>
      <c r="J19" s="30"/>
      <c r="K19" s="31">
        <v>0.01</v>
      </c>
      <c r="L19" s="32">
        <f t="shared" si="0"/>
        <v>60000</v>
      </c>
      <c r="M19" s="33">
        <v>0</v>
      </c>
      <c r="N19" s="33">
        <f t="shared" si="25"/>
        <v>0</v>
      </c>
      <c r="O19" s="33">
        <f t="shared" si="2"/>
        <v>60000</v>
      </c>
      <c r="P19" s="8" t="s">
        <v>109</v>
      </c>
      <c r="Q19" s="9">
        <f t="shared" si="9"/>
        <v>60000</v>
      </c>
      <c r="R19" s="9">
        <f t="shared" si="10"/>
        <v>60000</v>
      </c>
      <c r="S19" s="9">
        <f t="shared" si="11"/>
        <v>60000</v>
      </c>
      <c r="T19" s="9">
        <f t="shared" si="12"/>
        <v>60000</v>
      </c>
      <c r="U19" s="9">
        <f t="shared" si="13"/>
        <v>60000</v>
      </c>
      <c r="V19" s="9">
        <f t="shared" si="14"/>
        <v>60000</v>
      </c>
      <c r="W19" s="9">
        <f t="shared" si="15"/>
        <v>60000</v>
      </c>
      <c r="X19" s="9">
        <f t="shared" si="16"/>
        <v>60000</v>
      </c>
      <c r="Y19" s="33">
        <f t="shared" si="3"/>
        <v>0</v>
      </c>
      <c r="Z19" s="33" t="str">
        <f t="shared" si="7"/>
        <v>T14</v>
      </c>
      <c r="AA19" s="35">
        <f t="shared" si="17"/>
        <v>0</v>
      </c>
      <c r="AB19" s="35">
        <f t="shared" si="18"/>
        <v>0</v>
      </c>
      <c r="AC19" s="35">
        <f t="shared" si="19"/>
        <v>0</v>
      </c>
      <c r="AD19" s="35">
        <f t="shared" si="20"/>
        <v>0</v>
      </c>
      <c r="AE19" s="35">
        <f t="shared" si="21"/>
        <v>0</v>
      </c>
      <c r="AF19" s="35">
        <f t="shared" si="22"/>
        <v>0</v>
      </c>
      <c r="AG19" s="35">
        <f t="shared" si="23"/>
        <v>0</v>
      </c>
      <c r="AH19" s="35">
        <f t="shared" si="24"/>
        <v>0</v>
      </c>
    </row>
    <row r="20" spans="1:34" s="34" customFormat="1" ht="18" customHeight="1">
      <c r="A20" s="24" t="s">
        <v>6</v>
      </c>
      <c r="B20" s="25">
        <v>81</v>
      </c>
      <c r="C20" s="25">
        <v>35</v>
      </c>
      <c r="D20" s="25">
        <v>0</v>
      </c>
      <c r="E20" s="25">
        <v>15</v>
      </c>
      <c r="F20" s="171">
        <f t="shared" si="4"/>
        <v>0</v>
      </c>
      <c r="G20" s="28">
        <f t="shared" si="5"/>
        <v>0</v>
      </c>
      <c r="H20" s="28">
        <f t="shared" si="8"/>
        <v>60000</v>
      </c>
      <c r="I20" s="29">
        <f t="shared" si="6"/>
        <v>60000</v>
      </c>
      <c r="J20" s="30"/>
      <c r="K20" s="31">
        <v>0.01</v>
      </c>
      <c r="L20" s="32">
        <f t="shared" si="0"/>
        <v>60000</v>
      </c>
      <c r="M20" s="33">
        <v>0</v>
      </c>
      <c r="N20" s="33">
        <f t="shared" si="25"/>
        <v>0</v>
      </c>
      <c r="O20" s="33">
        <f t="shared" si="2"/>
        <v>60000</v>
      </c>
      <c r="P20" s="8" t="s">
        <v>110</v>
      </c>
      <c r="Q20" s="9">
        <f t="shared" si="9"/>
        <v>60000</v>
      </c>
      <c r="R20" s="9">
        <f t="shared" si="10"/>
        <v>60000</v>
      </c>
      <c r="S20" s="9">
        <f t="shared" si="11"/>
        <v>60000</v>
      </c>
      <c r="T20" s="9">
        <f t="shared" si="12"/>
        <v>60000</v>
      </c>
      <c r="U20" s="9">
        <f t="shared" si="13"/>
        <v>60000</v>
      </c>
      <c r="V20" s="9">
        <f t="shared" si="14"/>
        <v>60000</v>
      </c>
      <c r="W20" s="9">
        <f t="shared" si="15"/>
        <v>60000</v>
      </c>
      <c r="X20" s="9">
        <f t="shared" si="16"/>
        <v>60000</v>
      </c>
      <c r="Y20" s="33">
        <f t="shared" si="3"/>
        <v>0</v>
      </c>
      <c r="Z20" s="33" t="str">
        <f t="shared" si="7"/>
        <v>T15</v>
      </c>
      <c r="AA20" s="35">
        <f t="shared" si="17"/>
        <v>0</v>
      </c>
      <c r="AB20" s="35">
        <f t="shared" si="18"/>
        <v>0</v>
      </c>
      <c r="AC20" s="35">
        <f t="shared" si="19"/>
        <v>0</v>
      </c>
      <c r="AD20" s="35">
        <f t="shared" si="20"/>
        <v>0</v>
      </c>
      <c r="AE20" s="35">
        <f t="shared" si="21"/>
        <v>0</v>
      </c>
      <c r="AF20" s="35">
        <f t="shared" si="22"/>
        <v>0</v>
      </c>
      <c r="AG20" s="35">
        <f t="shared" si="23"/>
        <v>0</v>
      </c>
      <c r="AH20" s="35">
        <f t="shared" si="24"/>
        <v>0</v>
      </c>
    </row>
    <row r="21" spans="1:34" s="34" customFormat="1" ht="18" customHeight="1">
      <c r="A21" s="24" t="s">
        <v>8</v>
      </c>
      <c r="B21" s="25">
        <v>81</v>
      </c>
      <c r="C21" s="25">
        <v>31</v>
      </c>
      <c r="D21" s="25">
        <v>0</v>
      </c>
      <c r="E21" s="25">
        <v>16</v>
      </c>
      <c r="F21" s="171">
        <f t="shared" si="4"/>
        <v>0</v>
      </c>
      <c r="G21" s="28">
        <f t="shared" si="5"/>
        <v>0</v>
      </c>
      <c r="H21" s="28">
        <f t="shared" si="8"/>
        <v>60000</v>
      </c>
      <c r="I21" s="29">
        <f t="shared" si="6"/>
        <v>60000</v>
      </c>
      <c r="J21" s="30"/>
      <c r="K21" s="31">
        <v>0.01</v>
      </c>
      <c r="L21" s="32">
        <f t="shared" si="0"/>
        <v>60000</v>
      </c>
      <c r="M21" s="33">
        <v>0</v>
      </c>
      <c r="N21" s="33">
        <f t="shared" si="25"/>
        <v>0</v>
      </c>
      <c r="O21" s="33">
        <f t="shared" si="2"/>
        <v>60000</v>
      </c>
      <c r="P21" s="8" t="s">
        <v>111</v>
      </c>
      <c r="Q21" s="9">
        <f t="shared" si="9"/>
        <v>60000</v>
      </c>
      <c r="R21" s="9">
        <f t="shared" si="10"/>
        <v>60000</v>
      </c>
      <c r="S21" s="9">
        <f t="shared" si="11"/>
        <v>60000</v>
      </c>
      <c r="T21" s="9">
        <f t="shared" si="12"/>
        <v>60000</v>
      </c>
      <c r="U21" s="9">
        <f t="shared" si="13"/>
        <v>60000</v>
      </c>
      <c r="V21" s="9">
        <f t="shared" si="14"/>
        <v>60000</v>
      </c>
      <c r="W21" s="9">
        <f t="shared" si="15"/>
        <v>60000</v>
      </c>
      <c r="X21" s="9">
        <f t="shared" si="16"/>
        <v>60000</v>
      </c>
      <c r="Y21" s="33">
        <f t="shared" si="3"/>
        <v>0</v>
      </c>
      <c r="Z21" s="33" t="str">
        <f t="shared" si="7"/>
        <v>T16</v>
      </c>
      <c r="AA21" s="35">
        <f t="shared" si="17"/>
        <v>0</v>
      </c>
      <c r="AB21" s="35">
        <f t="shared" si="18"/>
        <v>0</v>
      </c>
      <c r="AC21" s="35">
        <f t="shared" si="19"/>
        <v>0</v>
      </c>
      <c r="AD21" s="35">
        <f t="shared" si="20"/>
        <v>0</v>
      </c>
      <c r="AE21" s="35">
        <f t="shared" si="21"/>
        <v>0</v>
      </c>
      <c r="AF21" s="35">
        <f t="shared" si="22"/>
        <v>0</v>
      </c>
      <c r="AG21" s="35">
        <f t="shared" si="23"/>
        <v>0</v>
      </c>
      <c r="AH21" s="35">
        <f t="shared" si="24"/>
        <v>0</v>
      </c>
    </row>
    <row r="22" spans="1:34" s="8" customFormat="1" ht="18" customHeight="1">
      <c r="A22" s="24"/>
      <c r="B22" s="25"/>
      <c r="C22" s="25"/>
      <c r="D22" s="25"/>
      <c r="E22" s="25"/>
      <c r="F22" s="171">
        <f t="shared" si="4"/>
        <v>0</v>
      </c>
      <c r="G22" s="28">
        <f t="shared" si="5"/>
        <v>0</v>
      </c>
      <c r="H22" s="28">
        <f t="shared" si="8"/>
        <v>0</v>
      </c>
      <c r="I22" s="29">
        <f t="shared" si="6"/>
        <v>0</v>
      </c>
      <c r="J22" s="30"/>
      <c r="K22" s="31">
        <v>0.01</v>
      </c>
      <c r="L22" s="32">
        <f t="shared" si="0"/>
        <v>60000</v>
      </c>
      <c r="M22" s="33">
        <v>0</v>
      </c>
      <c r="N22" s="33">
        <f t="shared" si="25"/>
        <v>0</v>
      </c>
      <c r="O22" s="33">
        <f t="shared" si="2"/>
        <v>0</v>
      </c>
      <c r="P22" s="8" t="s">
        <v>112</v>
      </c>
      <c r="Q22" s="9">
        <f t="shared" si="9"/>
        <v>60000</v>
      </c>
      <c r="R22" s="9">
        <f t="shared" si="10"/>
        <v>60000</v>
      </c>
      <c r="S22" s="9">
        <f t="shared" si="11"/>
        <v>60000</v>
      </c>
      <c r="T22" s="9">
        <f t="shared" si="12"/>
        <v>60000</v>
      </c>
      <c r="U22" s="9">
        <f t="shared" si="13"/>
        <v>60000</v>
      </c>
      <c r="V22" s="9">
        <f t="shared" si="14"/>
        <v>60000</v>
      </c>
      <c r="W22" s="9">
        <f t="shared" si="15"/>
        <v>60000</v>
      </c>
      <c r="X22" s="9">
        <f t="shared" si="16"/>
        <v>53333.333333333336</v>
      </c>
      <c r="Y22" s="33">
        <f t="shared" si="3"/>
        <v>0</v>
      </c>
      <c r="Z22" s="33" t="str">
        <f t="shared" si="7"/>
        <v>T17</v>
      </c>
      <c r="AA22" s="35">
        <f t="shared" si="17"/>
        <v>0</v>
      </c>
      <c r="AB22" s="35">
        <f t="shared" si="18"/>
        <v>0</v>
      </c>
      <c r="AC22" s="35">
        <f t="shared" si="19"/>
        <v>0</v>
      </c>
      <c r="AD22" s="35">
        <f t="shared" si="20"/>
        <v>0</v>
      </c>
      <c r="AE22" s="35">
        <f t="shared" si="21"/>
        <v>0</v>
      </c>
      <c r="AF22" s="35">
        <f t="shared" si="22"/>
        <v>0</v>
      </c>
      <c r="AG22" s="35">
        <f t="shared" si="23"/>
        <v>0</v>
      </c>
      <c r="AH22" s="35">
        <f t="shared" si="24"/>
        <v>0</v>
      </c>
    </row>
    <row r="23" spans="1:34" s="8" customFormat="1" ht="18" customHeight="1">
      <c r="A23" s="24"/>
      <c r="B23" s="25"/>
      <c r="C23" s="25"/>
      <c r="D23" s="25"/>
      <c r="E23" s="25"/>
      <c r="F23" s="171">
        <f t="shared" si="4"/>
        <v>0</v>
      </c>
      <c r="G23" s="28">
        <f t="shared" si="5"/>
        <v>0</v>
      </c>
      <c r="H23" s="28">
        <f t="shared" si="8"/>
        <v>0</v>
      </c>
      <c r="I23" s="29">
        <f t="shared" si="6"/>
        <v>0</v>
      </c>
      <c r="J23" s="30"/>
      <c r="K23" s="31">
        <v>0.01</v>
      </c>
      <c r="L23" s="32">
        <f t="shared" si="0"/>
        <v>60000</v>
      </c>
      <c r="M23" s="33">
        <v>0</v>
      </c>
      <c r="N23" s="33">
        <f t="shared" si="25"/>
        <v>0</v>
      </c>
      <c r="O23" s="33">
        <f t="shared" si="2"/>
        <v>0</v>
      </c>
      <c r="P23" s="8" t="s">
        <v>113</v>
      </c>
      <c r="Q23" s="9">
        <f t="shared" si="9"/>
        <v>60000</v>
      </c>
      <c r="R23" s="9">
        <f t="shared" si="10"/>
        <v>60000</v>
      </c>
      <c r="S23" s="9">
        <f t="shared" si="11"/>
        <v>60000</v>
      </c>
      <c r="T23" s="9">
        <f t="shared" si="12"/>
        <v>60000</v>
      </c>
      <c r="U23" s="9">
        <f t="shared" si="13"/>
        <v>60000</v>
      </c>
      <c r="V23" s="9">
        <f t="shared" si="14"/>
        <v>60000</v>
      </c>
      <c r="W23" s="9">
        <f t="shared" si="15"/>
        <v>52500</v>
      </c>
      <c r="X23" s="9">
        <f t="shared" si="16"/>
        <v>46666.666666666664</v>
      </c>
      <c r="Y23" s="33">
        <f t="shared" si="3"/>
        <v>0</v>
      </c>
      <c r="Z23" s="33" t="str">
        <f t="shared" si="7"/>
        <v>T18</v>
      </c>
      <c r="AA23" s="35">
        <f t="shared" si="17"/>
        <v>0</v>
      </c>
      <c r="AB23" s="35">
        <f t="shared" si="18"/>
        <v>0</v>
      </c>
      <c r="AC23" s="35">
        <f t="shared" si="19"/>
        <v>0</v>
      </c>
      <c r="AD23" s="35">
        <f t="shared" si="20"/>
        <v>0</v>
      </c>
      <c r="AE23" s="35">
        <f t="shared" si="21"/>
        <v>0</v>
      </c>
      <c r="AF23" s="35">
        <f t="shared" si="22"/>
        <v>0</v>
      </c>
      <c r="AG23" s="35">
        <f t="shared" si="23"/>
        <v>0</v>
      </c>
      <c r="AH23" s="35">
        <f t="shared" si="24"/>
        <v>0</v>
      </c>
    </row>
    <row r="24" spans="1:34" s="8" customFormat="1" ht="18" customHeight="1">
      <c r="A24" s="24"/>
      <c r="B24" s="25"/>
      <c r="C24" s="25"/>
      <c r="D24" s="25"/>
      <c r="E24" s="25" t="s">
        <v>201</v>
      </c>
      <c r="F24" s="171"/>
      <c r="G24" s="28">
        <f t="shared" si="5"/>
        <v>0</v>
      </c>
      <c r="H24" s="28">
        <f t="shared" si="8"/>
        <v>0</v>
      </c>
      <c r="I24" s="29">
        <f t="shared" si="6"/>
        <v>0</v>
      </c>
      <c r="J24" s="30"/>
      <c r="K24" s="31">
        <v>0.01</v>
      </c>
      <c r="L24" s="32">
        <f t="shared" si="0"/>
        <v>60000</v>
      </c>
      <c r="M24" s="33">
        <v>0</v>
      </c>
      <c r="N24" s="33" t="e">
        <f t="shared" si="25"/>
        <v>#N/A</v>
      </c>
      <c r="O24" s="33" t="e">
        <f t="shared" si="2"/>
        <v>#N/A</v>
      </c>
      <c r="P24" s="8" t="s">
        <v>114</v>
      </c>
      <c r="Q24" s="9">
        <f t="shared" si="9"/>
        <v>60000</v>
      </c>
      <c r="R24" s="9">
        <f t="shared" si="10"/>
        <v>60000</v>
      </c>
      <c r="S24" s="9">
        <f t="shared" si="11"/>
        <v>60000</v>
      </c>
      <c r="T24" s="9">
        <f t="shared" si="12"/>
        <v>60000</v>
      </c>
      <c r="U24" s="9">
        <f t="shared" si="13"/>
        <v>60000</v>
      </c>
      <c r="V24" s="9">
        <f t="shared" si="14"/>
        <v>51428.571428571428</v>
      </c>
      <c r="W24" s="9">
        <f t="shared" si="15"/>
        <v>45000</v>
      </c>
      <c r="X24" s="9">
        <f t="shared" si="16"/>
        <v>40000</v>
      </c>
      <c r="Y24" s="33">
        <f t="shared" si="3"/>
        <v>0</v>
      </c>
      <c r="Z24" s="33" t="str">
        <f t="shared" si="7"/>
        <v>T19</v>
      </c>
      <c r="AA24" s="35">
        <f t="shared" si="17"/>
        <v>0</v>
      </c>
      <c r="AB24" s="35">
        <f t="shared" si="18"/>
        <v>0</v>
      </c>
      <c r="AC24" s="35">
        <f t="shared" si="19"/>
        <v>0</v>
      </c>
      <c r="AD24" s="35">
        <f t="shared" si="20"/>
        <v>0</v>
      </c>
      <c r="AE24" s="35">
        <f t="shared" si="21"/>
        <v>0</v>
      </c>
      <c r="AF24" s="35">
        <f t="shared" si="22"/>
        <v>0</v>
      </c>
      <c r="AG24" s="35">
        <f t="shared" si="23"/>
        <v>0</v>
      </c>
      <c r="AH24" s="35">
        <f t="shared" si="24"/>
        <v>0</v>
      </c>
    </row>
    <row r="25" spans="1:34" s="8" customFormat="1" ht="18" customHeight="1">
      <c r="A25" s="24"/>
      <c r="B25" s="25"/>
      <c r="C25" s="25"/>
      <c r="D25" s="25"/>
      <c r="E25" s="25" t="s">
        <v>201</v>
      </c>
      <c r="F25" s="171"/>
      <c r="G25" s="28">
        <f t="shared" si="5"/>
        <v>0</v>
      </c>
      <c r="H25" s="28">
        <f t="shared" si="8"/>
        <v>0</v>
      </c>
      <c r="I25" s="29">
        <f t="shared" si="6"/>
        <v>0</v>
      </c>
      <c r="J25" s="30"/>
      <c r="K25" s="31">
        <v>0.01</v>
      </c>
      <c r="L25" s="32">
        <f t="shared" si="0"/>
        <v>60000</v>
      </c>
      <c r="M25" s="33">
        <v>0</v>
      </c>
      <c r="N25" s="33" t="e">
        <f t="shared" si="25"/>
        <v>#N/A</v>
      </c>
      <c r="O25" s="33" t="e">
        <f t="shared" si="2"/>
        <v>#N/A</v>
      </c>
      <c r="P25" s="8" t="s">
        <v>115</v>
      </c>
      <c r="Q25" s="9">
        <f t="shared" si="9"/>
        <v>60000</v>
      </c>
      <c r="R25" s="9">
        <f t="shared" si="10"/>
        <v>60000</v>
      </c>
      <c r="S25" s="9">
        <f t="shared" si="11"/>
        <v>60000</v>
      </c>
      <c r="T25" s="9">
        <f t="shared" si="12"/>
        <v>60000</v>
      </c>
      <c r="U25" s="9">
        <f t="shared" si="13"/>
        <v>50000</v>
      </c>
      <c r="V25" s="9">
        <f t="shared" si="14"/>
        <v>42857.142857142855</v>
      </c>
      <c r="W25" s="9">
        <f t="shared" si="15"/>
        <v>37500</v>
      </c>
      <c r="X25" s="9">
        <f t="shared" si="16"/>
        <v>33333.333333333336</v>
      </c>
      <c r="Y25" s="33">
        <f t="shared" si="3"/>
        <v>0</v>
      </c>
      <c r="Z25" s="33" t="str">
        <f t="shared" si="7"/>
        <v>T20</v>
      </c>
      <c r="AA25" s="35">
        <f t="shared" si="17"/>
        <v>0</v>
      </c>
      <c r="AB25" s="35">
        <f t="shared" si="18"/>
        <v>0</v>
      </c>
      <c r="AC25" s="35">
        <f t="shared" si="19"/>
        <v>0</v>
      </c>
      <c r="AD25" s="35">
        <f t="shared" si="20"/>
        <v>0</v>
      </c>
      <c r="AE25" s="35">
        <f t="shared" si="21"/>
        <v>0</v>
      </c>
      <c r="AF25" s="35">
        <f t="shared" si="22"/>
        <v>0</v>
      </c>
      <c r="AG25" s="35">
        <f t="shared" si="23"/>
        <v>0</v>
      </c>
      <c r="AH25" s="35">
        <f t="shared" si="24"/>
        <v>0</v>
      </c>
    </row>
    <row r="26" spans="1:34" s="8" customFormat="1" ht="18" customHeight="1">
      <c r="A26" s="24"/>
      <c r="B26" s="25"/>
      <c r="C26" s="25"/>
      <c r="D26" s="25"/>
      <c r="E26" s="25" t="s">
        <v>201</v>
      </c>
      <c r="F26" s="171"/>
      <c r="G26" s="28">
        <f t="shared" si="5"/>
        <v>0</v>
      </c>
      <c r="H26" s="28">
        <f t="shared" si="8"/>
        <v>0</v>
      </c>
      <c r="I26" s="29">
        <f t="shared" si="6"/>
        <v>0</v>
      </c>
      <c r="J26" s="30"/>
      <c r="K26" s="31">
        <v>0.01</v>
      </c>
      <c r="L26" s="32">
        <f t="shared" si="0"/>
        <v>60000</v>
      </c>
      <c r="M26" s="33">
        <v>0</v>
      </c>
      <c r="N26" s="33" t="e">
        <f t="shared" si="25"/>
        <v>#N/A</v>
      </c>
      <c r="O26" s="33" t="e">
        <f>IF(E26=0,0,IF(E26=E25,VLOOKUP(E26,P:X,VLOOKUP(E26,P:Y,10,0),0),IF(P26=E26,VLOOKUP(E26,P:X,VLOOKUP(E26,P:Y,10,0),0),L26)))</f>
        <v>#N/A</v>
      </c>
      <c r="P26" s="8" t="s">
        <v>116</v>
      </c>
      <c r="Q26" s="9">
        <f t="shared" si="9"/>
        <v>60000</v>
      </c>
      <c r="R26" s="9">
        <f t="shared" si="10"/>
        <v>60000</v>
      </c>
      <c r="S26" s="9">
        <f t="shared" si="11"/>
        <v>60000</v>
      </c>
      <c r="T26" s="9">
        <f t="shared" si="12"/>
        <v>48000</v>
      </c>
      <c r="U26" s="9">
        <f t="shared" si="13"/>
        <v>40000</v>
      </c>
      <c r="V26" s="9">
        <f t="shared" si="14"/>
        <v>34285.714285714283</v>
      </c>
      <c r="W26" s="9">
        <f t="shared" si="15"/>
        <v>30000</v>
      </c>
      <c r="X26" s="9">
        <f t="shared" si="16"/>
        <v>26666.666666666668</v>
      </c>
      <c r="Y26" s="33">
        <f t="shared" si="3"/>
        <v>0</v>
      </c>
      <c r="Z26" s="33" t="str">
        <f t="shared" si="7"/>
        <v>T21</v>
      </c>
      <c r="AA26" s="35">
        <f t="shared" si="17"/>
        <v>0</v>
      </c>
      <c r="AB26" s="35">
        <f t="shared" si="18"/>
        <v>0</v>
      </c>
      <c r="AC26" s="35">
        <f t="shared" si="19"/>
        <v>0</v>
      </c>
      <c r="AD26" s="35">
        <f t="shared" si="20"/>
        <v>0</v>
      </c>
      <c r="AE26" s="35">
        <f t="shared" si="21"/>
        <v>0</v>
      </c>
      <c r="AF26" s="35">
        <f t="shared" si="22"/>
        <v>0</v>
      </c>
      <c r="AG26" s="35">
        <f t="shared" si="23"/>
        <v>0</v>
      </c>
      <c r="AH26" s="35">
        <f t="shared" si="24"/>
        <v>0</v>
      </c>
    </row>
    <row r="27" spans="1:34" s="8" customFormat="1" ht="18" customHeight="1">
      <c r="A27" s="24"/>
      <c r="B27" s="25"/>
      <c r="C27" s="25"/>
      <c r="D27" s="25"/>
      <c r="E27" s="25" t="s">
        <v>201</v>
      </c>
      <c r="F27" s="171"/>
      <c r="G27" s="28">
        <f t="shared" si="5"/>
        <v>0</v>
      </c>
      <c r="H27" s="28">
        <f t="shared" si="8"/>
        <v>0</v>
      </c>
      <c r="I27" s="29">
        <f t="shared" si="6"/>
        <v>0</v>
      </c>
      <c r="J27" s="30"/>
      <c r="K27" s="31">
        <v>0.01</v>
      </c>
      <c r="L27" s="32">
        <f t="shared" si="0"/>
        <v>60000</v>
      </c>
      <c r="M27" s="33">
        <v>0</v>
      </c>
      <c r="N27" s="33" t="e">
        <f t="shared" si="25"/>
        <v>#N/A</v>
      </c>
      <c r="O27" s="33" t="e">
        <f t="shared" ref="O27:O29" si="26">IF(E27=0,0,IF(E27=E26,VLOOKUP(E27,P:X,VLOOKUP(E27,P:Y,10,0),0),IF(P27=E27,VLOOKUP(E27,P:X,VLOOKUP(E27,P:Y,10,0),0),L27)))</f>
        <v>#N/A</v>
      </c>
      <c r="P27" s="8" t="s">
        <v>117</v>
      </c>
      <c r="Q27" s="9">
        <f t="shared" si="9"/>
        <v>60000</v>
      </c>
      <c r="R27" s="9">
        <f t="shared" si="10"/>
        <v>60000</v>
      </c>
      <c r="S27" s="9">
        <f t="shared" si="11"/>
        <v>45000</v>
      </c>
      <c r="T27" s="9">
        <f t="shared" si="12"/>
        <v>36000</v>
      </c>
      <c r="U27" s="9">
        <f t="shared" si="13"/>
        <v>30000</v>
      </c>
      <c r="V27" s="9">
        <f t="shared" si="14"/>
        <v>25714.285714285714</v>
      </c>
      <c r="W27" s="9">
        <f t="shared" si="15"/>
        <v>22500</v>
      </c>
      <c r="X27" s="9">
        <f t="shared" si="16"/>
        <v>20000</v>
      </c>
      <c r="Y27" s="33">
        <f t="shared" si="3"/>
        <v>0</v>
      </c>
      <c r="Z27" s="33" t="str">
        <f t="shared" si="7"/>
        <v>T22</v>
      </c>
      <c r="AA27" s="35">
        <f t="shared" si="17"/>
        <v>0</v>
      </c>
      <c r="AB27" s="35">
        <f t="shared" si="18"/>
        <v>0</v>
      </c>
      <c r="AC27" s="35">
        <f t="shared" si="19"/>
        <v>0</v>
      </c>
      <c r="AD27" s="35">
        <f t="shared" si="20"/>
        <v>0</v>
      </c>
      <c r="AE27" s="35">
        <f t="shared" si="21"/>
        <v>0</v>
      </c>
      <c r="AF27" s="35">
        <f t="shared" si="22"/>
        <v>0</v>
      </c>
      <c r="AG27" s="35">
        <f t="shared" si="23"/>
        <v>0</v>
      </c>
      <c r="AH27" s="35">
        <f t="shared" si="24"/>
        <v>0</v>
      </c>
    </row>
    <row r="28" spans="1:34" s="8" customFormat="1" ht="18" customHeight="1">
      <c r="A28" s="24"/>
      <c r="B28" s="25"/>
      <c r="C28" s="25"/>
      <c r="D28" s="25"/>
      <c r="E28" s="25" t="s">
        <v>201</v>
      </c>
      <c r="F28" s="171"/>
      <c r="G28" s="28">
        <f t="shared" si="5"/>
        <v>0</v>
      </c>
      <c r="H28" s="28">
        <f t="shared" si="8"/>
        <v>0</v>
      </c>
      <c r="I28" s="29">
        <f t="shared" si="6"/>
        <v>0</v>
      </c>
      <c r="J28" s="30"/>
      <c r="K28" s="31">
        <v>0.01</v>
      </c>
      <c r="L28" s="32">
        <f t="shared" si="0"/>
        <v>60000</v>
      </c>
      <c r="M28" s="33">
        <v>0</v>
      </c>
      <c r="N28" s="33" t="e">
        <f t="shared" si="25"/>
        <v>#N/A</v>
      </c>
      <c r="O28" s="33" t="e">
        <f t="shared" si="26"/>
        <v>#N/A</v>
      </c>
      <c r="P28" s="8" t="s">
        <v>118</v>
      </c>
      <c r="Q28" s="9">
        <f t="shared" si="9"/>
        <v>60000</v>
      </c>
      <c r="R28" s="9">
        <f t="shared" si="10"/>
        <v>40000</v>
      </c>
      <c r="S28" s="9">
        <f t="shared" si="11"/>
        <v>30000</v>
      </c>
      <c r="T28" s="9">
        <f t="shared" si="12"/>
        <v>24000</v>
      </c>
      <c r="U28" s="9">
        <f t="shared" si="13"/>
        <v>20000</v>
      </c>
      <c r="V28" s="9">
        <f t="shared" si="14"/>
        <v>17142.857142857141</v>
      </c>
      <c r="W28" s="9">
        <f t="shared" si="15"/>
        <v>15000</v>
      </c>
      <c r="X28" s="9">
        <f t="shared" si="16"/>
        <v>13333.333333333334</v>
      </c>
      <c r="Y28" s="33">
        <f t="shared" si="3"/>
        <v>0</v>
      </c>
      <c r="Z28" s="33" t="str">
        <f t="shared" si="7"/>
        <v>T23</v>
      </c>
      <c r="AA28" s="35">
        <f t="shared" si="17"/>
        <v>0</v>
      </c>
      <c r="AB28" s="35">
        <f t="shared" si="18"/>
        <v>0</v>
      </c>
      <c r="AC28" s="35">
        <f t="shared" si="19"/>
        <v>0</v>
      </c>
      <c r="AD28" s="35">
        <f t="shared" si="20"/>
        <v>0</v>
      </c>
      <c r="AE28" s="35">
        <f t="shared" si="21"/>
        <v>0</v>
      </c>
      <c r="AF28" s="35">
        <f t="shared" si="22"/>
        <v>0</v>
      </c>
      <c r="AG28" s="35">
        <f t="shared" si="23"/>
        <v>0</v>
      </c>
      <c r="AH28" s="35">
        <f t="shared" si="24"/>
        <v>0</v>
      </c>
    </row>
    <row r="29" spans="1:34" s="8" customFormat="1" ht="18" customHeight="1">
      <c r="A29" s="24"/>
      <c r="B29" s="25"/>
      <c r="C29" s="25"/>
      <c r="D29" s="25"/>
      <c r="E29" s="25" t="s">
        <v>201</v>
      </c>
      <c r="F29" s="171"/>
      <c r="G29" s="28">
        <f t="shared" si="5"/>
        <v>0</v>
      </c>
      <c r="H29" s="28">
        <f t="shared" si="8"/>
        <v>0</v>
      </c>
      <c r="I29" s="29">
        <f t="shared" si="6"/>
        <v>0</v>
      </c>
      <c r="J29" s="30"/>
      <c r="K29" s="31">
        <v>0.01</v>
      </c>
      <c r="L29" s="32">
        <f t="shared" si="0"/>
        <v>60000</v>
      </c>
      <c r="M29" s="33">
        <v>0</v>
      </c>
      <c r="N29" s="33" t="e">
        <f t="shared" si="25"/>
        <v>#N/A</v>
      </c>
      <c r="O29" s="33" t="e">
        <f t="shared" si="26"/>
        <v>#N/A</v>
      </c>
      <c r="P29" s="8" t="s">
        <v>119</v>
      </c>
      <c r="Q29" s="9">
        <f t="shared" si="9"/>
        <v>30000</v>
      </c>
      <c r="R29" s="9">
        <f t="shared" si="10"/>
        <v>20000</v>
      </c>
      <c r="S29" s="9">
        <f t="shared" si="11"/>
        <v>15000</v>
      </c>
      <c r="T29" s="9">
        <f t="shared" si="12"/>
        <v>12000</v>
      </c>
      <c r="U29" s="9">
        <f t="shared" si="13"/>
        <v>10000</v>
      </c>
      <c r="V29" s="9">
        <f t="shared" si="14"/>
        <v>8571.4285714285706</v>
      </c>
      <c r="W29" s="9">
        <f t="shared" si="15"/>
        <v>7500</v>
      </c>
      <c r="X29" s="9">
        <f t="shared" si="16"/>
        <v>6666.666666666667</v>
      </c>
      <c r="Y29" s="33">
        <f t="shared" si="3"/>
        <v>0</v>
      </c>
      <c r="Z29" s="33" t="str">
        <f t="shared" si="7"/>
        <v>T24</v>
      </c>
      <c r="AA29" s="35">
        <f t="shared" si="17"/>
        <v>0</v>
      </c>
      <c r="AB29" s="35">
        <f t="shared" si="18"/>
        <v>0</v>
      </c>
      <c r="AC29" s="35">
        <f t="shared" si="19"/>
        <v>0</v>
      </c>
      <c r="AD29" s="35">
        <f t="shared" si="20"/>
        <v>0</v>
      </c>
      <c r="AE29" s="35">
        <f t="shared" si="21"/>
        <v>0</v>
      </c>
      <c r="AF29" s="35">
        <f t="shared" si="22"/>
        <v>0</v>
      </c>
      <c r="AG29" s="35">
        <f t="shared" si="23"/>
        <v>0</v>
      </c>
      <c r="AH29" s="35">
        <f t="shared" si="24"/>
        <v>0</v>
      </c>
    </row>
    <row r="30" spans="1:34" ht="18" customHeight="1">
      <c r="A30" s="36"/>
      <c r="B30" s="37"/>
      <c r="C30" s="38"/>
      <c r="D30" s="39"/>
      <c r="E30" s="40"/>
      <c r="F30" s="39"/>
      <c r="G30" s="42"/>
      <c r="H30" s="42"/>
      <c r="I30" s="40"/>
      <c r="J30" s="43"/>
      <c r="K30" s="43"/>
      <c r="L30" s="43"/>
      <c r="M30" s="43"/>
      <c r="N30" s="43"/>
      <c r="O30" s="43"/>
      <c r="P30" s="8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4" ht="15">
      <c r="A31" s="36"/>
      <c r="B31" s="45"/>
      <c r="C31" s="46"/>
      <c r="D31" s="46"/>
      <c r="E31" s="46"/>
      <c r="F31" s="173"/>
      <c r="G31" s="48"/>
      <c r="H31" s="48"/>
      <c r="I31" s="36"/>
      <c r="J31" s="36"/>
      <c r="K31" s="36"/>
      <c r="L31" s="36"/>
      <c r="M31" s="36"/>
      <c r="N31" s="36"/>
      <c r="O31" s="36"/>
      <c r="P31" s="36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34" ht="15">
      <c r="A32" s="36"/>
      <c r="B32" s="45"/>
      <c r="C32" s="46"/>
      <c r="D32" s="46"/>
      <c r="E32" s="46"/>
      <c r="F32" s="173"/>
      <c r="G32" s="48"/>
      <c r="H32" s="48"/>
      <c r="I32" s="36"/>
      <c r="J32" s="36"/>
      <c r="K32" s="36"/>
      <c r="L32" s="36"/>
      <c r="M32" s="36"/>
      <c r="N32" s="36"/>
      <c r="O32" s="36"/>
      <c r="P32" s="36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">
      <c r="A33" s="36"/>
      <c r="B33" s="45"/>
      <c r="C33" s="46"/>
      <c r="D33" s="46"/>
      <c r="E33" s="46"/>
      <c r="F33" s="173"/>
      <c r="G33" s="48"/>
      <c r="H33" s="48"/>
      <c r="I33" s="36"/>
      <c r="J33" s="36"/>
      <c r="K33" s="36"/>
      <c r="L33" s="36"/>
      <c r="M33" s="36"/>
      <c r="N33" s="36"/>
      <c r="O33" s="36"/>
      <c r="P33" s="36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">
      <c r="A34" s="36"/>
      <c r="B34" s="45"/>
      <c r="C34" s="37"/>
      <c r="D34" s="39"/>
      <c r="E34" s="40"/>
      <c r="F34" s="39"/>
      <c r="G34" s="42"/>
      <c r="H34" s="42"/>
      <c r="I34" s="40"/>
      <c r="J34" s="43"/>
      <c r="K34" s="43"/>
      <c r="L34" s="43"/>
      <c r="M34" s="43"/>
      <c r="N34" s="43"/>
      <c r="O34" s="43"/>
      <c r="P34" s="8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>
      <c r="B35" s="45"/>
      <c r="P35" s="8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>
      <c r="A36" s="50"/>
      <c r="B36" s="50"/>
      <c r="I36" s="44"/>
      <c r="P36" s="8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>
      <c r="A37" s="50"/>
      <c r="B37" s="50"/>
      <c r="I37" s="44"/>
      <c r="P37" s="8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>
      <c r="A38" s="50"/>
      <c r="B38" s="50"/>
      <c r="I38" s="44"/>
      <c r="P38" s="8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>
      <c r="A39" s="50"/>
      <c r="B39" s="50"/>
      <c r="I39" s="44"/>
      <c r="P39" s="8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>
      <c r="A40" s="50"/>
      <c r="B40" s="50"/>
      <c r="I40" s="44"/>
      <c r="P40" s="8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>
      <c r="A41" s="50"/>
      <c r="B41" s="50"/>
      <c r="I41" s="44"/>
      <c r="P41" s="8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>
      <c r="A42" s="50"/>
      <c r="B42" s="50"/>
      <c r="I42" s="44"/>
      <c r="P42" s="8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>
      <c r="A43" s="50"/>
      <c r="B43" s="50"/>
      <c r="I43" s="44"/>
      <c r="P43" s="8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>
      <c r="A44" s="50"/>
      <c r="B44" s="50"/>
      <c r="I44" s="44"/>
      <c r="P44" s="8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>
      <c r="A45" s="50"/>
      <c r="B45" s="50"/>
      <c r="I45" s="44"/>
      <c r="P45" s="8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>
      <c r="A46" s="50"/>
      <c r="B46" s="50"/>
      <c r="I46" s="44"/>
      <c r="P46" s="8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>
      <c r="A47" s="50"/>
      <c r="B47" s="50"/>
      <c r="I47" s="44"/>
      <c r="P47" s="8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>
      <c r="A48" s="50"/>
      <c r="B48" s="50"/>
      <c r="I48" s="44"/>
      <c r="P48" s="8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>
      <c r="A49" s="50"/>
      <c r="B49" s="50"/>
      <c r="I49" s="44"/>
      <c r="P49" s="8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>
      <c r="A50" s="50"/>
      <c r="B50" s="50"/>
      <c r="I50" s="44"/>
      <c r="P50" s="8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>
      <c r="A51" s="50"/>
      <c r="B51" s="50"/>
      <c r="I51" s="44"/>
      <c r="P51" s="8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>
      <c r="A52" s="50"/>
      <c r="B52" s="50"/>
      <c r="I52" s="44"/>
      <c r="P52" s="8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>
      <c r="A53" s="50"/>
      <c r="B53" s="50"/>
      <c r="I53" s="44"/>
      <c r="P53" s="8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>
      <c r="A54" s="50"/>
      <c r="B54" s="50"/>
      <c r="I54" s="44"/>
      <c r="P54" s="8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>
      <c r="A55" s="50"/>
      <c r="B55" s="50"/>
      <c r="I55" s="44"/>
      <c r="P55" s="8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>
      <c r="A56" s="50"/>
      <c r="B56" s="50"/>
      <c r="I56" s="44"/>
      <c r="P56" s="8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>
      <c r="A57" s="50"/>
      <c r="B57" s="50"/>
      <c r="I57" s="44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>
      <c r="A58" s="50"/>
      <c r="B58" s="50"/>
      <c r="I58" s="44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>
      <c r="A59" s="50"/>
      <c r="B59" s="50"/>
      <c r="I59" s="44"/>
      <c r="P59" s="8"/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>
      <c r="A60" s="50"/>
      <c r="B60" s="50"/>
      <c r="I60" s="44"/>
      <c r="P60" s="8"/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>
      <c r="A61" s="50"/>
      <c r="B61" s="50"/>
      <c r="I61" s="44"/>
      <c r="P61" s="8"/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>
      <c r="A62" s="50"/>
      <c r="B62" s="50"/>
      <c r="I62" s="44"/>
      <c r="P62" s="8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>
      <c r="A63" s="50"/>
      <c r="B63" s="50"/>
      <c r="I63" s="44"/>
      <c r="P63" s="8"/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>
      <c r="A64" s="50"/>
      <c r="B64" s="50"/>
      <c r="I64" s="44"/>
      <c r="P64" s="8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>
      <c r="A65" s="50"/>
      <c r="B65" s="50"/>
      <c r="I65" s="44"/>
      <c r="P65" s="8"/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>
      <c r="A66" s="50"/>
      <c r="B66" s="50"/>
      <c r="I66" s="44"/>
      <c r="P66" s="8"/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>
      <c r="A67" s="50"/>
      <c r="B67" s="50"/>
      <c r="I67" s="44"/>
      <c r="P67" s="8"/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>
      <c r="A68" s="50"/>
      <c r="B68" s="50"/>
      <c r="I68" s="44"/>
      <c r="P68" s="8"/>
      <c r="Q68" s="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>
      <c r="A69" s="50"/>
      <c r="B69" s="50"/>
      <c r="I69" s="44"/>
      <c r="P69" s="8"/>
      <c r="Q69" s="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>
      <c r="A70" s="50"/>
      <c r="B70" s="50"/>
      <c r="I70" s="44"/>
      <c r="P70" s="8"/>
      <c r="Q70" s="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>
      <c r="A71" s="50"/>
      <c r="B71" s="50"/>
      <c r="I71" s="44"/>
      <c r="P71" s="8"/>
      <c r="Q71" s="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>
      <c r="A72" s="50"/>
      <c r="B72" s="50"/>
      <c r="I72" s="44"/>
      <c r="P72" s="8"/>
      <c r="Q72" s="9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>
      <c r="A73" s="50"/>
      <c r="B73" s="50"/>
      <c r="I73" s="44"/>
      <c r="P73" s="8"/>
      <c r="Q73" s="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>
      <c r="A74" s="50"/>
      <c r="B74" s="50"/>
      <c r="I74" s="44"/>
      <c r="P74" s="8"/>
      <c r="Q74" s="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>
      <c r="A75" s="50"/>
      <c r="B75" s="50"/>
      <c r="I75" s="44"/>
      <c r="P75" s="8"/>
      <c r="Q75" s="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>
      <c r="A76" s="50"/>
      <c r="B76" s="50"/>
      <c r="I76" s="44"/>
      <c r="P76" s="8"/>
      <c r="Q76" s="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>
      <c r="A77" s="50"/>
      <c r="B77" s="50"/>
      <c r="I77" s="44"/>
      <c r="P77" s="8"/>
      <c r="Q77" s="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>
      <c r="A78" s="50"/>
      <c r="B78" s="50"/>
      <c r="I78" s="44"/>
      <c r="P78" s="8"/>
      <c r="Q78" s="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>
      <c r="A79" s="50"/>
      <c r="B79" s="50"/>
      <c r="I79" s="44"/>
      <c r="P79" s="8"/>
      <c r="Q79" s="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>
      <c r="A80" s="50"/>
      <c r="B80" s="50"/>
      <c r="I80" s="44"/>
      <c r="P80" s="8"/>
      <c r="Q80" s="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>
      <c r="A81" s="50"/>
      <c r="B81" s="50"/>
      <c r="I81" s="44"/>
      <c r="P81" s="8"/>
      <c r="Q81" s="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>
      <c r="A82" s="50"/>
      <c r="B82" s="50"/>
      <c r="I82" s="44"/>
      <c r="P82" s="8"/>
      <c r="Q82" s="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>
      <c r="A83" s="50"/>
      <c r="B83" s="50"/>
      <c r="I83" s="44"/>
      <c r="P83" s="8"/>
      <c r="Q83" s="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>
      <c r="A84" s="50"/>
      <c r="B84" s="50"/>
      <c r="I84" s="44"/>
      <c r="P84" s="8"/>
      <c r="Q84" s="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>
      <c r="A85" s="50"/>
      <c r="B85" s="50"/>
      <c r="I85" s="44"/>
      <c r="P85" s="8"/>
      <c r="Q85" s="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>
      <c r="A86" s="50"/>
      <c r="B86" s="50"/>
      <c r="I86" s="44"/>
      <c r="P86" s="8"/>
      <c r="Q86" s="9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>
      <c r="A87" s="50"/>
      <c r="B87" s="50"/>
      <c r="I87" s="44"/>
      <c r="P87" s="8"/>
      <c r="Q87" s="9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>
      <c r="A88" s="50"/>
      <c r="B88" s="50"/>
      <c r="I88" s="44"/>
      <c r="P88" s="8"/>
      <c r="Q88" s="9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>
      <c r="A89" s="50"/>
      <c r="B89" s="50"/>
      <c r="I89" s="44"/>
      <c r="P89" s="8"/>
      <c r="Q89" s="9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>
      <c r="A90" s="50"/>
      <c r="B90" s="50"/>
      <c r="I90" s="44"/>
      <c r="P90" s="8"/>
      <c r="Q90" s="9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>
      <c r="A91" s="50"/>
      <c r="B91" s="50"/>
      <c r="I91" s="44"/>
      <c r="P91" s="8"/>
      <c r="Q91" s="9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>
      <c r="A92" s="50"/>
      <c r="B92" s="50"/>
      <c r="I92" s="44"/>
      <c r="P92" s="8"/>
      <c r="Q92" s="9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>
      <c r="A93" s="50"/>
      <c r="B93" s="50"/>
      <c r="I93" s="44"/>
      <c r="P93" s="8"/>
      <c r="Q93" s="9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>
      <c r="A94" s="50"/>
      <c r="B94" s="50"/>
      <c r="I94" s="44"/>
      <c r="P94" s="53"/>
      <c r="Q94" s="44"/>
    </row>
    <row r="95" spans="1:28">
      <c r="A95" s="50"/>
      <c r="B95" s="50"/>
      <c r="I95" s="44"/>
      <c r="P95" s="53"/>
      <c r="Q95" s="44"/>
    </row>
    <row r="96" spans="1:28">
      <c r="A96" s="50"/>
      <c r="B96" s="50"/>
      <c r="I96" s="44"/>
      <c r="P96" s="53"/>
      <c r="Q96" s="44"/>
    </row>
    <row r="97" spans="1:17">
      <c r="A97" s="50"/>
      <c r="B97" s="50"/>
      <c r="I97" s="44"/>
      <c r="P97" s="53"/>
      <c r="Q97" s="44"/>
    </row>
    <row r="98" spans="1:17">
      <c r="A98" s="50"/>
      <c r="B98" s="50"/>
      <c r="I98" s="44"/>
      <c r="P98" s="53"/>
      <c r="Q98" s="44"/>
    </row>
    <row r="99" spans="1:17">
      <c r="A99" s="50"/>
      <c r="B99" s="50"/>
      <c r="I99" s="44"/>
      <c r="P99" s="53"/>
      <c r="Q99" s="44"/>
    </row>
    <row r="100" spans="1:17">
      <c r="A100" s="50"/>
      <c r="B100" s="50"/>
      <c r="I100" s="44"/>
      <c r="P100" s="53"/>
      <c r="Q100" s="44"/>
    </row>
    <row r="101" spans="1:17">
      <c r="A101" s="50"/>
      <c r="B101" s="50"/>
      <c r="I101" s="44"/>
      <c r="P101" s="53"/>
      <c r="Q101" s="44"/>
    </row>
    <row r="102" spans="1:17">
      <c r="A102" s="50"/>
      <c r="B102" s="50"/>
      <c r="I102" s="44"/>
      <c r="P102" s="53"/>
      <c r="Q102" s="44"/>
    </row>
    <row r="103" spans="1:17">
      <c r="A103" s="50"/>
      <c r="B103" s="50"/>
      <c r="I103" s="44"/>
      <c r="P103" s="53"/>
      <c r="Q103" s="44"/>
    </row>
    <row r="104" spans="1:17">
      <c r="A104" s="50"/>
      <c r="B104" s="50"/>
      <c r="I104" s="44"/>
      <c r="P104" s="53"/>
      <c r="Q104" s="44"/>
    </row>
  </sheetData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4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H104"/>
  <sheetViews>
    <sheetView showZeros="0" topLeftCell="A4" workbookViewId="0">
      <selection activeCell="A21" sqref="A21"/>
    </sheetView>
  </sheetViews>
  <sheetFormatPr defaultColWidth="9.15234375" defaultRowHeight="17.600000000000001"/>
  <cols>
    <col min="1" max="1" width="29.23046875" style="49" customWidth="1"/>
    <col min="2" max="2" width="8.4609375" style="54" customWidth="1"/>
    <col min="3" max="3" width="6.84375" style="50" customWidth="1"/>
    <col min="4" max="4" width="16.69140625" style="50" customWidth="1"/>
    <col min="5" max="5" width="8.23046875" style="50" customWidth="1"/>
    <col min="6" max="6" width="9.53515625" style="54" customWidth="1"/>
    <col min="7" max="7" width="10.15234375" style="52" customWidth="1"/>
    <col min="8" max="8" width="11.84375" style="52" customWidth="1"/>
    <col min="9" max="9" width="14.4609375" style="50" customWidth="1"/>
    <col min="10" max="10" width="6.4609375" style="44" customWidth="1"/>
    <col min="11" max="11" width="5.69140625" style="44" customWidth="1"/>
    <col min="12" max="12" width="10.4609375" style="44" customWidth="1"/>
    <col min="13" max="15" width="10.4609375" style="44" hidden="1" customWidth="1"/>
    <col min="16" max="16" width="7.4609375" style="44" hidden="1" customWidth="1"/>
    <col min="17" max="17" width="9.23046875" style="53" hidden="1" customWidth="1"/>
    <col min="18" max="34" width="9.15234375" style="44" hidden="1" customWidth="1"/>
    <col min="35" max="35" width="0" style="44" hidden="1" customWidth="1"/>
    <col min="36" max="16384" width="9.15234375" style="44"/>
  </cols>
  <sheetData>
    <row r="1" spans="1:34" s="6" customFormat="1" ht="33.65" customHeight="1">
      <c r="A1" s="262" t="s">
        <v>82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4"/>
      <c r="N1" s="4"/>
      <c r="O1" s="4"/>
      <c r="P1" s="5"/>
      <c r="Q1" s="5"/>
      <c r="R1" s="5"/>
      <c r="S1" s="5"/>
      <c r="T1" s="5"/>
      <c r="U1" s="5"/>
    </row>
    <row r="2" spans="1:34" s="8" customFormat="1" ht="36" customHeight="1" thickBot="1">
      <c r="A2" s="263" t="s">
        <v>175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7"/>
      <c r="N2" s="7"/>
      <c r="O2" s="7"/>
      <c r="Q2" s="9"/>
    </row>
    <row r="3" spans="1:34" s="8" customFormat="1" ht="18.649999999999999" customHeight="1">
      <c r="A3" s="264" t="s">
        <v>275</v>
      </c>
      <c r="B3" s="264"/>
      <c r="C3" s="264"/>
      <c r="D3" s="264"/>
      <c r="E3" s="264"/>
      <c r="F3" s="264"/>
      <c r="G3" s="264"/>
      <c r="H3" s="264"/>
      <c r="I3" s="264"/>
      <c r="J3" s="10"/>
      <c r="K3" s="265" t="s">
        <v>85</v>
      </c>
      <c r="L3" s="266"/>
      <c r="M3" s="11"/>
      <c r="N3" s="11"/>
      <c r="O3" s="11"/>
      <c r="Q3" s="9"/>
    </row>
    <row r="4" spans="1:34" s="8" customFormat="1" ht="21.65" customHeight="1" thickBot="1">
      <c r="A4" s="264"/>
      <c r="B4" s="264"/>
      <c r="C4" s="264"/>
      <c r="D4" s="264"/>
      <c r="E4" s="264"/>
      <c r="F4" s="264"/>
      <c r="G4" s="264"/>
      <c r="H4" s="264"/>
      <c r="I4" s="264"/>
      <c r="J4" s="12"/>
      <c r="K4" s="267">
        <v>6000000</v>
      </c>
      <c r="L4" s="268"/>
      <c r="M4" s="13"/>
      <c r="N4" s="13"/>
      <c r="O4" s="13"/>
      <c r="Q4" s="9"/>
    </row>
    <row r="5" spans="1:34" s="8" customFormat="1" ht="27" customHeight="1">
      <c r="A5" s="161" t="s">
        <v>86</v>
      </c>
      <c r="B5" s="15" t="s">
        <v>49</v>
      </c>
      <c r="C5" s="16" t="s">
        <v>87</v>
      </c>
      <c r="D5" s="17" t="s">
        <v>88</v>
      </c>
      <c r="E5" s="18" t="s">
        <v>89</v>
      </c>
      <c r="F5" s="172" t="s">
        <v>90</v>
      </c>
      <c r="G5" s="20" t="s">
        <v>91</v>
      </c>
      <c r="H5" s="20" t="s">
        <v>92</v>
      </c>
      <c r="I5" s="21" t="s">
        <v>93</v>
      </c>
      <c r="J5" s="22"/>
      <c r="K5" s="260" t="s">
        <v>94</v>
      </c>
      <c r="L5" s="261"/>
      <c r="M5" s="23"/>
      <c r="N5" s="23"/>
      <c r="O5" s="23"/>
      <c r="Q5" s="9">
        <v>2</v>
      </c>
      <c r="R5" s="8">
        <v>3</v>
      </c>
      <c r="S5" s="8">
        <v>4</v>
      </c>
      <c r="T5" s="8">
        <v>5</v>
      </c>
      <c r="U5" s="8">
        <v>6</v>
      </c>
      <c r="V5" s="8">
        <v>7</v>
      </c>
      <c r="W5" s="8">
        <v>8</v>
      </c>
      <c r="X5" s="8">
        <v>9</v>
      </c>
      <c r="Y5" s="8" t="s">
        <v>95</v>
      </c>
      <c r="AA5" s="9">
        <v>2</v>
      </c>
      <c r="AB5" s="8">
        <v>3</v>
      </c>
      <c r="AC5" s="8">
        <v>4</v>
      </c>
      <c r="AD5" s="8">
        <v>5</v>
      </c>
      <c r="AE5" s="8">
        <v>6</v>
      </c>
      <c r="AF5" s="8">
        <v>7</v>
      </c>
      <c r="AG5" s="8">
        <v>8</v>
      </c>
      <c r="AH5" s="8">
        <v>9</v>
      </c>
    </row>
    <row r="6" spans="1:34" s="34" customFormat="1" ht="18" customHeight="1">
      <c r="A6" s="24" t="s">
        <v>22</v>
      </c>
      <c r="B6" s="25">
        <v>40</v>
      </c>
      <c r="C6" s="25" t="s">
        <v>201</v>
      </c>
      <c r="D6" s="26">
        <v>0</v>
      </c>
      <c r="E6" s="25">
        <v>1</v>
      </c>
      <c r="F6" s="171">
        <f>N6</f>
        <v>12</v>
      </c>
      <c r="G6" s="28">
        <f>IF(D6&gt;0,L$12,0)</f>
        <v>0</v>
      </c>
      <c r="H6" s="28">
        <f>IF(E6="",0,IFERROR(O6,0))</f>
        <v>1200000</v>
      </c>
      <c r="I6" s="29">
        <f>G6+H6</f>
        <v>1200000</v>
      </c>
      <c r="J6" s="30"/>
      <c r="K6" s="31">
        <v>0.2</v>
      </c>
      <c r="L6" s="32">
        <f t="shared" ref="L6:L29" si="0">$K$4*K6</f>
        <v>1200000</v>
      </c>
      <c r="M6" s="33">
        <v>12</v>
      </c>
      <c r="N6" s="33">
        <f t="shared" ref="N6:N7" si="1">IF(E6=0,0,IF(E6=E5,VLOOKUP(E6,Z:AH,VLOOKUP(E6,P:Y,10,0),0),IF(P6=E6,VLOOKUP(E6,Z:AH,VLOOKUP(E6,P:Y,10,0),0),M6)))</f>
        <v>12</v>
      </c>
      <c r="O6" s="33">
        <f t="shared" ref="O6:O25" si="2">IF(E6=0,0,IF(E6=E5,VLOOKUP(E6,P:X,VLOOKUP(E6,P:Y,10,0),0),IF(P6=E6,VLOOKUP(E6,P:X,VLOOKUP(E6,P:Y,10,0),0),L6)))</f>
        <v>1200000</v>
      </c>
      <c r="P6" s="8" t="s">
        <v>96</v>
      </c>
      <c r="Q6" s="9"/>
      <c r="R6" s="8"/>
      <c r="S6" s="8"/>
      <c r="T6" s="8"/>
      <c r="U6" s="8"/>
      <c r="V6" s="8"/>
      <c r="W6" s="8"/>
      <c r="X6" s="8"/>
      <c r="Y6" s="33">
        <f t="shared" ref="Y6:Y29" si="3">COUNTIF(E6:E29,P6)</f>
        <v>0</v>
      </c>
      <c r="Z6" s="33" t="str">
        <f>+P6</f>
        <v>T1</v>
      </c>
      <c r="AA6" s="9"/>
      <c r="AB6" s="8"/>
      <c r="AC6" s="8"/>
      <c r="AD6" s="8"/>
      <c r="AE6" s="8"/>
      <c r="AF6" s="8"/>
      <c r="AG6" s="8"/>
      <c r="AH6" s="8"/>
    </row>
    <row r="7" spans="1:34" s="34" customFormat="1" ht="18" customHeight="1">
      <c r="A7" s="24" t="s">
        <v>18</v>
      </c>
      <c r="B7" s="25">
        <v>40</v>
      </c>
      <c r="C7" s="25" t="s">
        <v>201</v>
      </c>
      <c r="D7" s="25">
        <v>0</v>
      </c>
      <c r="E7" s="25">
        <v>2</v>
      </c>
      <c r="F7" s="171">
        <f t="shared" ref="F7:F23" si="4">N7</f>
        <v>10</v>
      </c>
      <c r="G7" s="28">
        <f t="shared" ref="G7:G29" si="5">IF(D7&gt;0,L$12,0)</f>
        <v>0</v>
      </c>
      <c r="H7" s="28">
        <f>IF(E7="",0,IFERROR(O7,0))</f>
        <v>960000</v>
      </c>
      <c r="I7" s="29">
        <f t="shared" ref="I7:I29" si="6">G7+H7</f>
        <v>960000</v>
      </c>
      <c r="J7" s="30"/>
      <c r="K7" s="31">
        <v>0.16</v>
      </c>
      <c r="L7" s="32">
        <f t="shared" si="0"/>
        <v>960000</v>
      </c>
      <c r="M7" s="33">
        <v>10</v>
      </c>
      <c r="N7" s="33">
        <f t="shared" si="1"/>
        <v>10</v>
      </c>
      <c r="O7" s="33">
        <f t="shared" si="2"/>
        <v>960000</v>
      </c>
      <c r="P7" s="8" t="s">
        <v>97</v>
      </c>
      <c r="Q7" s="9">
        <f>SUM($L7:$L8)/Q$5</f>
        <v>870000</v>
      </c>
      <c r="R7" s="9">
        <f>SUM($L7:$L9)/R$5</f>
        <v>780000</v>
      </c>
      <c r="S7" s="9">
        <f>SUM($L7:$L10)/S$5</f>
        <v>705000</v>
      </c>
      <c r="T7" s="9">
        <f>SUM($L7:$L11)/T$5</f>
        <v>648000</v>
      </c>
      <c r="U7" s="9">
        <f>SUM($L7:$L12)/U$5</f>
        <v>600000</v>
      </c>
      <c r="V7" s="9">
        <f>SUM($L7:$L13)/V$5</f>
        <v>557142.85714285716</v>
      </c>
      <c r="W7" s="9">
        <f>SUM($L7:$L14)/W$5</f>
        <v>510000</v>
      </c>
      <c r="X7" s="9">
        <f>SUM($L7:$L15)/X$5</f>
        <v>466666.66666666669</v>
      </c>
      <c r="Y7" s="33">
        <f t="shared" si="3"/>
        <v>0</v>
      </c>
      <c r="Z7" s="33" t="str">
        <f t="shared" ref="Z7:Z29" si="7">+P7</f>
        <v>T2</v>
      </c>
      <c r="AA7" s="35">
        <f>SUM($M7:$M8)/AA$5</f>
        <v>9</v>
      </c>
      <c r="AB7" s="35">
        <f>SUM($M7:$M9)/AB$5</f>
        <v>8.3333333333333339</v>
      </c>
      <c r="AC7" s="35">
        <f>SUM($M7:$M10)/AC$5</f>
        <v>7.75</v>
      </c>
      <c r="AD7" s="35">
        <f>SUM($M7:$M11)/AD$5</f>
        <v>7.2</v>
      </c>
      <c r="AE7" s="35">
        <f>SUM($M7:$M12)/AE$5</f>
        <v>6.666666666666667</v>
      </c>
      <c r="AF7" s="35">
        <f>SUM($M7:$M13)/AF$5</f>
        <v>6.1428571428571432</v>
      </c>
      <c r="AG7" s="35">
        <f>SUM($M7:$M14)/AG$5</f>
        <v>5.625</v>
      </c>
      <c r="AH7" s="35">
        <f>SUM($M7:$M15)/AH$5</f>
        <v>5.1111111111111107</v>
      </c>
    </row>
    <row r="8" spans="1:34" s="34" customFormat="1" ht="18" customHeight="1">
      <c r="A8" s="24" t="s">
        <v>4</v>
      </c>
      <c r="B8" s="25">
        <v>39</v>
      </c>
      <c r="C8" s="25" t="s">
        <v>201</v>
      </c>
      <c r="D8" s="25">
        <v>0</v>
      </c>
      <c r="E8" s="25">
        <v>3</v>
      </c>
      <c r="F8" s="171">
        <f t="shared" si="4"/>
        <v>8</v>
      </c>
      <c r="G8" s="28">
        <f t="shared" si="5"/>
        <v>0</v>
      </c>
      <c r="H8" s="28">
        <f t="shared" ref="H8:H29" si="8">IF(E8="",0,IFERROR(O8,0))</f>
        <v>780000</v>
      </c>
      <c r="I8" s="29">
        <f t="shared" si="6"/>
        <v>780000</v>
      </c>
      <c r="J8" s="30"/>
      <c r="K8" s="31">
        <v>0.13</v>
      </c>
      <c r="L8" s="32">
        <f t="shared" si="0"/>
        <v>780000</v>
      </c>
      <c r="M8" s="33">
        <v>8</v>
      </c>
      <c r="N8" s="33">
        <f>IF(E8=0,0,IF(E8=E7,VLOOKUP(E8,Z:AH,VLOOKUP(E8,P:Y,10,0),0),IF(P8=E8,VLOOKUP(E8,Z:AH,VLOOKUP(E8,P:Y,10,0),0),M8)))</f>
        <v>8</v>
      </c>
      <c r="O8" s="33">
        <f t="shared" si="2"/>
        <v>780000</v>
      </c>
      <c r="P8" s="8" t="s">
        <v>98</v>
      </c>
      <c r="Q8" s="9">
        <f t="shared" ref="Q8:Q29" si="9">SUM($L8:$L9)/Q$5</f>
        <v>690000</v>
      </c>
      <c r="R8" s="9">
        <f t="shared" ref="R8:R29" si="10">SUM($L8:$L10)/R$5</f>
        <v>620000</v>
      </c>
      <c r="S8" s="9">
        <f t="shared" ref="S8:S29" si="11">SUM($L8:$L11)/S$5</f>
        <v>570000</v>
      </c>
      <c r="T8" s="9">
        <f t="shared" ref="T8:T29" si="12">SUM($L8:$L12)/T$5</f>
        <v>528000</v>
      </c>
      <c r="U8" s="9">
        <f t="shared" ref="U8:U29" si="13">SUM($L8:$L13)/U$5</f>
        <v>490000</v>
      </c>
      <c r="V8" s="9">
        <f t="shared" ref="V8:V29" si="14">SUM($L8:$L14)/V$5</f>
        <v>445714.28571428574</v>
      </c>
      <c r="W8" s="9">
        <f t="shared" ref="W8:W29" si="15">SUM($L8:$L15)/W$5</f>
        <v>405000</v>
      </c>
      <c r="X8" s="9">
        <f t="shared" ref="X8:X29" si="16">SUM($L8:$L16)/X$5</f>
        <v>366666.66666666669</v>
      </c>
      <c r="Y8" s="33">
        <f t="shared" si="3"/>
        <v>0</v>
      </c>
      <c r="Z8" s="33" t="str">
        <f t="shared" si="7"/>
        <v>T3</v>
      </c>
      <c r="AA8" s="35">
        <f t="shared" ref="AA8:AA29" si="17">SUM($M8:$M9)/AA$5</f>
        <v>7.5</v>
      </c>
      <c r="AB8" s="35">
        <f t="shared" ref="AB8:AB29" si="18">SUM($M8:$M10)/AB$5</f>
        <v>7</v>
      </c>
      <c r="AC8" s="35">
        <f t="shared" ref="AC8:AC29" si="19">SUM($M8:$M11)/AC$5</f>
        <v>6.5</v>
      </c>
      <c r="AD8" s="35">
        <f t="shared" ref="AD8:AD29" si="20">SUM($M8:$M12)/AD$5</f>
        <v>6</v>
      </c>
      <c r="AE8" s="35">
        <f t="shared" ref="AE8:AE29" si="21">SUM($M8:$M13)/AE$5</f>
        <v>5.5</v>
      </c>
      <c r="AF8" s="35">
        <f t="shared" ref="AF8:AF29" si="22">SUM($M8:$M14)/AF$5</f>
        <v>5</v>
      </c>
      <c r="AG8" s="35">
        <f t="shared" ref="AG8:AG29" si="23">SUM($M8:$M15)/AG$5</f>
        <v>4.5</v>
      </c>
      <c r="AH8" s="35">
        <f t="shared" ref="AH8:AH29" si="24">SUM($M8:$M16)/AH$5</f>
        <v>4</v>
      </c>
    </row>
    <row r="9" spans="1:34" s="34" customFormat="1" ht="18" customHeight="1">
      <c r="A9" s="24" t="s">
        <v>8</v>
      </c>
      <c r="B9" s="25">
        <v>39</v>
      </c>
      <c r="C9" s="25" t="s">
        <v>201</v>
      </c>
      <c r="D9" s="25" t="s">
        <v>279</v>
      </c>
      <c r="E9" s="25">
        <v>4</v>
      </c>
      <c r="F9" s="171">
        <f t="shared" si="4"/>
        <v>7</v>
      </c>
      <c r="G9" s="28">
        <f t="shared" si="5"/>
        <v>360000</v>
      </c>
      <c r="H9" s="28">
        <f t="shared" si="8"/>
        <v>600000</v>
      </c>
      <c r="I9" s="29">
        <f t="shared" si="6"/>
        <v>960000</v>
      </c>
      <c r="J9" s="30"/>
      <c r="K9" s="31">
        <v>0.1</v>
      </c>
      <c r="L9" s="32">
        <f t="shared" si="0"/>
        <v>600000</v>
      </c>
      <c r="M9" s="33">
        <v>7</v>
      </c>
      <c r="N9" s="33">
        <f t="shared" ref="N9:N29" si="25">IF(E9=0,0,IF(E9=E8,VLOOKUP(E9,Z:AH,VLOOKUP(E9,P:Y,10,0),0),IF(P9=E9,VLOOKUP(E9,Z:AH,VLOOKUP(E9,P:Y,10,0),0),M9)))</f>
        <v>7</v>
      </c>
      <c r="O9" s="33">
        <f t="shared" si="2"/>
        <v>600000</v>
      </c>
      <c r="P9" s="8" t="s">
        <v>99</v>
      </c>
      <c r="Q9" s="9">
        <f t="shared" si="9"/>
        <v>540000</v>
      </c>
      <c r="R9" s="9">
        <f t="shared" si="10"/>
        <v>500000</v>
      </c>
      <c r="S9" s="9">
        <f t="shared" si="11"/>
        <v>465000</v>
      </c>
      <c r="T9" s="9">
        <f t="shared" si="12"/>
        <v>432000</v>
      </c>
      <c r="U9" s="9">
        <f t="shared" si="13"/>
        <v>390000</v>
      </c>
      <c r="V9" s="9">
        <f t="shared" si="14"/>
        <v>351428.57142857142</v>
      </c>
      <c r="W9" s="9">
        <f t="shared" si="15"/>
        <v>315000</v>
      </c>
      <c r="X9" s="9">
        <f t="shared" si="16"/>
        <v>286666.66666666669</v>
      </c>
      <c r="Y9" s="33">
        <f t="shared" si="3"/>
        <v>0</v>
      </c>
      <c r="Z9" s="33" t="str">
        <f t="shared" si="7"/>
        <v>T4</v>
      </c>
      <c r="AA9" s="35">
        <f t="shared" si="17"/>
        <v>6.5</v>
      </c>
      <c r="AB9" s="35">
        <f t="shared" si="18"/>
        <v>6</v>
      </c>
      <c r="AC9" s="35">
        <f t="shared" si="19"/>
        <v>5.5</v>
      </c>
      <c r="AD9" s="35">
        <f t="shared" si="20"/>
        <v>5</v>
      </c>
      <c r="AE9" s="35">
        <f t="shared" si="21"/>
        <v>4.5</v>
      </c>
      <c r="AF9" s="35">
        <f t="shared" si="22"/>
        <v>4</v>
      </c>
      <c r="AG9" s="35">
        <f t="shared" si="23"/>
        <v>3.5</v>
      </c>
      <c r="AH9" s="35">
        <f t="shared" si="24"/>
        <v>3.1111111111111112</v>
      </c>
    </row>
    <row r="10" spans="1:34" s="34" customFormat="1" ht="18" customHeight="1">
      <c r="A10" s="24" t="s">
        <v>42</v>
      </c>
      <c r="B10" s="25">
        <v>39</v>
      </c>
      <c r="C10" s="25" t="s">
        <v>201</v>
      </c>
      <c r="D10" s="175">
        <v>0</v>
      </c>
      <c r="E10" s="25">
        <v>5</v>
      </c>
      <c r="F10" s="171">
        <f t="shared" si="4"/>
        <v>6</v>
      </c>
      <c r="G10" s="28">
        <f t="shared" si="5"/>
        <v>0</v>
      </c>
      <c r="H10" s="28">
        <f t="shared" si="8"/>
        <v>480000</v>
      </c>
      <c r="I10" s="29">
        <f t="shared" si="6"/>
        <v>480000</v>
      </c>
      <c r="J10" s="30"/>
      <c r="K10" s="31">
        <v>0.08</v>
      </c>
      <c r="L10" s="32">
        <f t="shared" si="0"/>
        <v>480000</v>
      </c>
      <c r="M10" s="33">
        <v>6</v>
      </c>
      <c r="N10" s="33">
        <f t="shared" si="25"/>
        <v>6</v>
      </c>
      <c r="O10" s="33">
        <f t="shared" si="2"/>
        <v>480000</v>
      </c>
      <c r="P10" s="8" t="s">
        <v>100</v>
      </c>
      <c r="Q10" s="9">
        <f t="shared" si="9"/>
        <v>450000</v>
      </c>
      <c r="R10" s="9">
        <f t="shared" si="10"/>
        <v>420000</v>
      </c>
      <c r="S10" s="9">
        <f t="shared" si="11"/>
        <v>390000</v>
      </c>
      <c r="T10" s="9">
        <f t="shared" si="12"/>
        <v>348000</v>
      </c>
      <c r="U10" s="9">
        <f t="shared" si="13"/>
        <v>310000</v>
      </c>
      <c r="V10" s="9">
        <f t="shared" si="14"/>
        <v>274285.71428571426</v>
      </c>
      <c r="W10" s="9">
        <f t="shared" si="15"/>
        <v>247500</v>
      </c>
      <c r="X10" s="9">
        <f t="shared" si="16"/>
        <v>226666.66666666666</v>
      </c>
      <c r="Y10" s="33">
        <f t="shared" si="3"/>
        <v>0</v>
      </c>
      <c r="Z10" s="33" t="str">
        <f t="shared" si="7"/>
        <v>T5</v>
      </c>
      <c r="AA10" s="35">
        <f t="shared" si="17"/>
        <v>5.5</v>
      </c>
      <c r="AB10" s="35">
        <f t="shared" si="18"/>
        <v>5</v>
      </c>
      <c r="AC10" s="35">
        <f t="shared" si="19"/>
        <v>4.5</v>
      </c>
      <c r="AD10" s="35">
        <f t="shared" si="20"/>
        <v>4</v>
      </c>
      <c r="AE10" s="35">
        <f t="shared" si="21"/>
        <v>3.5</v>
      </c>
      <c r="AF10" s="35">
        <f t="shared" si="22"/>
        <v>3</v>
      </c>
      <c r="AG10" s="35">
        <f t="shared" si="23"/>
        <v>2.625</v>
      </c>
      <c r="AH10" s="35">
        <f t="shared" si="24"/>
        <v>2.3333333333333335</v>
      </c>
    </row>
    <row r="11" spans="1:34" s="34" customFormat="1" ht="18" customHeight="1">
      <c r="A11" s="24" t="s">
        <v>6</v>
      </c>
      <c r="B11" s="25">
        <v>36</v>
      </c>
      <c r="C11" s="25" t="s">
        <v>201</v>
      </c>
      <c r="D11" s="25">
        <v>0</v>
      </c>
      <c r="E11" s="25">
        <v>6</v>
      </c>
      <c r="F11" s="171">
        <f t="shared" si="4"/>
        <v>5</v>
      </c>
      <c r="G11" s="28">
        <f t="shared" si="5"/>
        <v>0</v>
      </c>
      <c r="H11" s="28">
        <f t="shared" si="8"/>
        <v>420000.00000000006</v>
      </c>
      <c r="I11" s="29">
        <f t="shared" si="6"/>
        <v>420000.00000000006</v>
      </c>
      <c r="J11" s="30"/>
      <c r="K11" s="31">
        <v>7.0000000000000007E-2</v>
      </c>
      <c r="L11" s="32">
        <f t="shared" si="0"/>
        <v>420000.00000000006</v>
      </c>
      <c r="M11" s="33">
        <v>5</v>
      </c>
      <c r="N11" s="33">
        <f t="shared" si="25"/>
        <v>5</v>
      </c>
      <c r="O11" s="33">
        <f t="shared" si="2"/>
        <v>420000.00000000006</v>
      </c>
      <c r="P11" s="8" t="s">
        <v>101</v>
      </c>
      <c r="Q11" s="9">
        <f t="shared" si="9"/>
        <v>390000</v>
      </c>
      <c r="R11" s="9">
        <f t="shared" si="10"/>
        <v>360000</v>
      </c>
      <c r="S11" s="9">
        <f t="shared" si="11"/>
        <v>315000</v>
      </c>
      <c r="T11" s="9">
        <f t="shared" si="12"/>
        <v>276000</v>
      </c>
      <c r="U11" s="9">
        <f t="shared" si="13"/>
        <v>240000</v>
      </c>
      <c r="V11" s="9">
        <f t="shared" si="14"/>
        <v>214285.71428571429</v>
      </c>
      <c r="W11" s="9">
        <f t="shared" si="15"/>
        <v>195000</v>
      </c>
      <c r="X11" s="9">
        <f t="shared" si="16"/>
        <v>180000</v>
      </c>
      <c r="Y11" s="33">
        <f t="shared" si="3"/>
        <v>0</v>
      </c>
      <c r="Z11" s="33" t="str">
        <f t="shared" si="7"/>
        <v>T6</v>
      </c>
      <c r="AA11" s="35">
        <f t="shared" si="17"/>
        <v>4.5</v>
      </c>
      <c r="AB11" s="35">
        <f t="shared" si="18"/>
        <v>4</v>
      </c>
      <c r="AC11" s="35">
        <f t="shared" si="19"/>
        <v>3.5</v>
      </c>
      <c r="AD11" s="35">
        <f t="shared" si="20"/>
        <v>3</v>
      </c>
      <c r="AE11" s="35">
        <f t="shared" si="21"/>
        <v>2.5</v>
      </c>
      <c r="AF11" s="35">
        <f t="shared" si="22"/>
        <v>2.1428571428571428</v>
      </c>
      <c r="AG11" s="35">
        <f t="shared" si="23"/>
        <v>1.875</v>
      </c>
      <c r="AH11" s="35">
        <f t="shared" si="24"/>
        <v>1.6666666666666667</v>
      </c>
    </row>
    <row r="12" spans="1:34" s="34" customFormat="1" ht="18" customHeight="1">
      <c r="A12" s="24" t="s">
        <v>14</v>
      </c>
      <c r="B12" s="25">
        <v>35</v>
      </c>
      <c r="C12" s="25" t="s">
        <v>201</v>
      </c>
      <c r="D12" s="25">
        <v>0</v>
      </c>
      <c r="E12" s="25">
        <v>7</v>
      </c>
      <c r="F12" s="171">
        <f t="shared" si="4"/>
        <v>4</v>
      </c>
      <c r="G12" s="28">
        <f t="shared" si="5"/>
        <v>0</v>
      </c>
      <c r="H12" s="28">
        <f t="shared" si="8"/>
        <v>360000</v>
      </c>
      <c r="I12" s="29">
        <f t="shared" si="6"/>
        <v>360000</v>
      </c>
      <c r="J12" s="30"/>
      <c r="K12" s="31">
        <v>0.06</v>
      </c>
      <c r="L12" s="32">
        <f t="shared" si="0"/>
        <v>360000</v>
      </c>
      <c r="M12" s="33">
        <v>4</v>
      </c>
      <c r="N12" s="33">
        <f t="shared" si="25"/>
        <v>4</v>
      </c>
      <c r="O12" s="33">
        <f t="shared" si="2"/>
        <v>360000</v>
      </c>
      <c r="P12" s="8" t="s">
        <v>102</v>
      </c>
      <c r="Q12" s="9">
        <f t="shared" si="9"/>
        <v>330000</v>
      </c>
      <c r="R12" s="9">
        <f t="shared" si="10"/>
        <v>280000</v>
      </c>
      <c r="S12" s="9">
        <f t="shared" si="11"/>
        <v>240000</v>
      </c>
      <c r="T12" s="9">
        <f t="shared" si="12"/>
        <v>204000</v>
      </c>
      <c r="U12" s="9">
        <f t="shared" si="13"/>
        <v>180000</v>
      </c>
      <c r="V12" s="9">
        <f t="shared" si="14"/>
        <v>162857.14285714287</v>
      </c>
      <c r="W12" s="9">
        <f t="shared" si="15"/>
        <v>150000</v>
      </c>
      <c r="X12" s="9">
        <f t="shared" si="16"/>
        <v>140000</v>
      </c>
      <c r="Y12" s="33">
        <f t="shared" si="3"/>
        <v>0</v>
      </c>
      <c r="Z12" s="33" t="str">
        <f t="shared" si="7"/>
        <v>T7</v>
      </c>
      <c r="AA12" s="35">
        <f t="shared" si="17"/>
        <v>3.5</v>
      </c>
      <c r="AB12" s="35">
        <f t="shared" si="18"/>
        <v>3</v>
      </c>
      <c r="AC12" s="35">
        <f t="shared" si="19"/>
        <v>2.5</v>
      </c>
      <c r="AD12" s="35">
        <f t="shared" si="20"/>
        <v>2</v>
      </c>
      <c r="AE12" s="35">
        <f t="shared" si="21"/>
        <v>1.6666666666666667</v>
      </c>
      <c r="AF12" s="35">
        <f t="shared" si="22"/>
        <v>1.4285714285714286</v>
      </c>
      <c r="AG12" s="35">
        <f t="shared" si="23"/>
        <v>1.25</v>
      </c>
      <c r="AH12" s="35">
        <f t="shared" si="24"/>
        <v>1.1111111111111112</v>
      </c>
    </row>
    <row r="13" spans="1:34" s="34" customFormat="1" ht="18" customHeight="1">
      <c r="A13" s="24" t="s">
        <v>2</v>
      </c>
      <c r="B13" s="25">
        <v>35</v>
      </c>
      <c r="C13" s="25" t="s">
        <v>201</v>
      </c>
      <c r="D13" s="25">
        <v>0</v>
      </c>
      <c r="E13" s="25">
        <v>8</v>
      </c>
      <c r="F13" s="171">
        <f t="shared" si="4"/>
        <v>3</v>
      </c>
      <c r="G13" s="28">
        <f t="shared" si="5"/>
        <v>0</v>
      </c>
      <c r="H13" s="28">
        <f t="shared" si="8"/>
        <v>300000</v>
      </c>
      <c r="I13" s="29">
        <f t="shared" si="6"/>
        <v>300000</v>
      </c>
      <c r="J13" s="30"/>
      <c r="K13" s="31">
        <v>0.05</v>
      </c>
      <c r="L13" s="32">
        <f t="shared" si="0"/>
        <v>300000</v>
      </c>
      <c r="M13" s="33">
        <v>3</v>
      </c>
      <c r="N13" s="33">
        <f t="shared" si="25"/>
        <v>3</v>
      </c>
      <c r="O13" s="33">
        <f t="shared" si="2"/>
        <v>300000</v>
      </c>
      <c r="P13" s="8" t="s">
        <v>103</v>
      </c>
      <c r="Q13" s="9">
        <f t="shared" si="9"/>
        <v>240000</v>
      </c>
      <c r="R13" s="9">
        <f t="shared" si="10"/>
        <v>200000</v>
      </c>
      <c r="S13" s="9">
        <f t="shared" si="11"/>
        <v>165000</v>
      </c>
      <c r="T13" s="9">
        <f t="shared" si="12"/>
        <v>144000</v>
      </c>
      <c r="U13" s="9">
        <f t="shared" si="13"/>
        <v>130000</v>
      </c>
      <c r="V13" s="9">
        <f t="shared" si="14"/>
        <v>120000</v>
      </c>
      <c r="W13" s="9">
        <f t="shared" si="15"/>
        <v>112500</v>
      </c>
      <c r="X13" s="9">
        <f t="shared" si="16"/>
        <v>106666.66666666667</v>
      </c>
      <c r="Y13" s="33">
        <f t="shared" si="3"/>
        <v>0</v>
      </c>
      <c r="Z13" s="33" t="str">
        <f t="shared" si="7"/>
        <v>T8</v>
      </c>
      <c r="AA13" s="35">
        <f t="shared" si="17"/>
        <v>2.5</v>
      </c>
      <c r="AB13" s="35">
        <f t="shared" si="18"/>
        <v>2</v>
      </c>
      <c r="AC13" s="35">
        <f t="shared" si="19"/>
        <v>1.5</v>
      </c>
      <c r="AD13" s="35">
        <f t="shared" si="20"/>
        <v>1.2</v>
      </c>
      <c r="AE13" s="35">
        <f t="shared" si="21"/>
        <v>1</v>
      </c>
      <c r="AF13" s="35">
        <f t="shared" si="22"/>
        <v>0.8571428571428571</v>
      </c>
      <c r="AG13" s="35">
        <f t="shared" si="23"/>
        <v>0.75</v>
      </c>
      <c r="AH13" s="35">
        <f t="shared" si="24"/>
        <v>0.66666666666666663</v>
      </c>
    </row>
    <row r="14" spans="1:34" s="34" customFormat="1" ht="18" customHeight="1">
      <c r="A14" s="24" t="s">
        <v>16</v>
      </c>
      <c r="B14" s="25">
        <v>35</v>
      </c>
      <c r="C14" s="25" t="s">
        <v>201</v>
      </c>
      <c r="D14" s="25">
        <v>0</v>
      </c>
      <c r="E14" s="25">
        <v>9</v>
      </c>
      <c r="F14" s="171">
        <f t="shared" si="4"/>
        <v>2</v>
      </c>
      <c r="G14" s="28">
        <f t="shared" si="5"/>
        <v>0</v>
      </c>
      <c r="H14" s="28">
        <f t="shared" si="8"/>
        <v>180000</v>
      </c>
      <c r="I14" s="29">
        <f t="shared" si="6"/>
        <v>180000</v>
      </c>
      <c r="J14" s="30"/>
      <c r="K14" s="31">
        <v>0.03</v>
      </c>
      <c r="L14" s="32">
        <f t="shared" si="0"/>
        <v>180000</v>
      </c>
      <c r="M14" s="33">
        <v>2</v>
      </c>
      <c r="N14" s="33">
        <f t="shared" si="25"/>
        <v>2</v>
      </c>
      <c r="O14" s="33">
        <f t="shared" si="2"/>
        <v>180000</v>
      </c>
      <c r="P14" s="8" t="s">
        <v>104</v>
      </c>
      <c r="Q14" s="9">
        <f t="shared" si="9"/>
        <v>150000</v>
      </c>
      <c r="R14" s="9">
        <f t="shared" si="10"/>
        <v>120000</v>
      </c>
      <c r="S14" s="9">
        <f t="shared" si="11"/>
        <v>105000</v>
      </c>
      <c r="T14" s="9">
        <f t="shared" si="12"/>
        <v>96000</v>
      </c>
      <c r="U14" s="9">
        <f t="shared" si="13"/>
        <v>90000</v>
      </c>
      <c r="V14" s="9">
        <f t="shared" si="14"/>
        <v>85714.28571428571</v>
      </c>
      <c r="W14" s="9">
        <f t="shared" si="15"/>
        <v>82500</v>
      </c>
      <c r="X14" s="9">
        <f t="shared" si="16"/>
        <v>80000</v>
      </c>
      <c r="Y14" s="33">
        <f t="shared" si="3"/>
        <v>0</v>
      </c>
      <c r="Z14" s="33" t="str">
        <f t="shared" si="7"/>
        <v>T9</v>
      </c>
      <c r="AA14" s="35">
        <f t="shared" si="17"/>
        <v>1.5</v>
      </c>
      <c r="AB14" s="35">
        <f t="shared" si="18"/>
        <v>1</v>
      </c>
      <c r="AC14" s="35">
        <f t="shared" si="19"/>
        <v>0.75</v>
      </c>
      <c r="AD14" s="35">
        <f t="shared" si="20"/>
        <v>0.6</v>
      </c>
      <c r="AE14" s="35">
        <f t="shared" si="21"/>
        <v>0.5</v>
      </c>
      <c r="AF14" s="35">
        <f t="shared" si="22"/>
        <v>0.42857142857142855</v>
      </c>
      <c r="AG14" s="35">
        <f t="shared" si="23"/>
        <v>0.375</v>
      </c>
      <c r="AH14" s="35">
        <f t="shared" si="24"/>
        <v>0.33333333333333331</v>
      </c>
    </row>
    <row r="15" spans="1:34" s="34" customFormat="1" ht="18" customHeight="1">
      <c r="A15" s="24" t="s">
        <v>36</v>
      </c>
      <c r="B15" s="25">
        <v>35</v>
      </c>
      <c r="C15" s="25" t="s">
        <v>201</v>
      </c>
      <c r="D15" s="25">
        <v>0</v>
      </c>
      <c r="E15" s="25">
        <v>10</v>
      </c>
      <c r="F15" s="171">
        <f t="shared" si="4"/>
        <v>1</v>
      </c>
      <c r="G15" s="28">
        <f t="shared" si="5"/>
        <v>0</v>
      </c>
      <c r="H15" s="28">
        <f t="shared" si="8"/>
        <v>120000</v>
      </c>
      <c r="I15" s="29">
        <f t="shared" si="6"/>
        <v>120000</v>
      </c>
      <c r="J15" s="30"/>
      <c r="K15" s="31">
        <v>0.02</v>
      </c>
      <c r="L15" s="32">
        <f t="shared" si="0"/>
        <v>120000</v>
      </c>
      <c r="M15" s="33">
        <v>1</v>
      </c>
      <c r="N15" s="33">
        <f t="shared" si="25"/>
        <v>1</v>
      </c>
      <c r="O15" s="33">
        <f t="shared" si="2"/>
        <v>120000</v>
      </c>
      <c r="P15" s="8" t="s">
        <v>105</v>
      </c>
      <c r="Q15" s="9">
        <f t="shared" si="9"/>
        <v>90000</v>
      </c>
      <c r="R15" s="9">
        <f t="shared" si="10"/>
        <v>80000</v>
      </c>
      <c r="S15" s="9">
        <f t="shared" si="11"/>
        <v>75000</v>
      </c>
      <c r="T15" s="9">
        <f t="shared" si="12"/>
        <v>72000</v>
      </c>
      <c r="U15" s="9">
        <f t="shared" si="13"/>
        <v>70000</v>
      </c>
      <c r="V15" s="9">
        <f t="shared" si="14"/>
        <v>68571.428571428565</v>
      </c>
      <c r="W15" s="9">
        <f t="shared" si="15"/>
        <v>67500</v>
      </c>
      <c r="X15" s="9">
        <f t="shared" si="16"/>
        <v>66666.666666666672</v>
      </c>
      <c r="Y15" s="33">
        <f t="shared" si="3"/>
        <v>0</v>
      </c>
      <c r="Z15" s="33" t="str">
        <f t="shared" si="7"/>
        <v>T10</v>
      </c>
      <c r="AA15" s="35">
        <f t="shared" si="17"/>
        <v>0.5</v>
      </c>
      <c r="AB15" s="35">
        <f t="shared" si="18"/>
        <v>0.33333333333333331</v>
      </c>
      <c r="AC15" s="35">
        <f t="shared" si="19"/>
        <v>0.25</v>
      </c>
      <c r="AD15" s="35">
        <f t="shared" si="20"/>
        <v>0.2</v>
      </c>
      <c r="AE15" s="35">
        <f t="shared" si="21"/>
        <v>0.16666666666666666</v>
      </c>
      <c r="AF15" s="35">
        <f t="shared" si="22"/>
        <v>0.14285714285714285</v>
      </c>
      <c r="AG15" s="35">
        <f t="shared" si="23"/>
        <v>0.125</v>
      </c>
      <c r="AH15" s="35">
        <f t="shared" si="24"/>
        <v>0.1111111111111111</v>
      </c>
    </row>
    <row r="16" spans="1:34" s="34" customFormat="1" ht="18" customHeight="1">
      <c r="A16" s="24" t="s">
        <v>10</v>
      </c>
      <c r="B16" s="25">
        <v>35</v>
      </c>
      <c r="C16" s="25" t="s">
        <v>201</v>
      </c>
      <c r="D16" s="25">
        <v>0</v>
      </c>
      <c r="E16" s="25">
        <v>11</v>
      </c>
      <c r="F16" s="171">
        <f t="shared" si="4"/>
        <v>0</v>
      </c>
      <c r="G16" s="28">
        <f t="shared" si="5"/>
        <v>0</v>
      </c>
      <c r="H16" s="28">
        <f t="shared" si="8"/>
        <v>60000</v>
      </c>
      <c r="I16" s="29">
        <f t="shared" si="6"/>
        <v>60000</v>
      </c>
      <c r="J16" s="30"/>
      <c r="K16" s="31">
        <v>0.01</v>
      </c>
      <c r="L16" s="32">
        <f t="shared" si="0"/>
        <v>60000</v>
      </c>
      <c r="M16" s="33">
        <v>0</v>
      </c>
      <c r="N16" s="33">
        <f t="shared" si="25"/>
        <v>0</v>
      </c>
      <c r="O16" s="33">
        <f t="shared" si="2"/>
        <v>60000</v>
      </c>
      <c r="P16" s="8" t="s">
        <v>106</v>
      </c>
      <c r="Q16" s="9">
        <f t="shared" si="9"/>
        <v>60000</v>
      </c>
      <c r="R16" s="9">
        <f t="shared" si="10"/>
        <v>60000</v>
      </c>
      <c r="S16" s="9">
        <f t="shared" si="11"/>
        <v>60000</v>
      </c>
      <c r="T16" s="9">
        <f t="shared" si="12"/>
        <v>60000</v>
      </c>
      <c r="U16" s="9">
        <f t="shared" si="13"/>
        <v>60000</v>
      </c>
      <c r="V16" s="9">
        <f t="shared" si="14"/>
        <v>60000</v>
      </c>
      <c r="W16" s="9">
        <f t="shared" si="15"/>
        <v>60000</v>
      </c>
      <c r="X16" s="9">
        <f t="shared" si="16"/>
        <v>60000</v>
      </c>
      <c r="Y16" s="33">
        <f t="shared" si="3"/>
        <v>0</v>
      </c>
      <c r="Z16" s="33" t="str">
        <f t="shared" si="7"/>
        <v>T11</v>
      </c>
      <c r="AA16" s="35">
        <f t="shared" si="17"/>
        <v>0</v>
      </c>
      <c r="AB16" s="35">
        <f t="shared" si="18"/>
        <v>0</v>
      </c>
      <c r="AC16" s="35">
        <f t="shared" si="19"/>
        <v>0</v>
      </c>
      <c r="AD16" s="35">
        <f t="shared" si="20"/>
        <v>0</v>
      </c>
      <c r="AE16" s="35">
        <f t="shared" si="21"/>
        <v>0</v>
      </c>
      <c r="AF16" s="35">
        <f t="shared" si="22"/>
        <v>0</v>
      </c>
      <c r="AG16" s="35">
        <f t="shared" si="23"/>
        <v>0</v>
      </c>
      <c r="AH16" s="35">
        <f t="shared" si="24"/>
        <v>0</v>
      </c>
    </row>
    <row r="17" spans="1:34" s="34" customFormat="1" ht="18" customHeight="1">
      <c r="A17" s="24" t="s">
        <v>0</v>
      </c>
      <c r="B17" s="25">
        <v>31</v>
      </c>
      <c r="C17" s="25" t="s">
        <v>201</v>
      </c>
      <c r="D17" s="25">
        <v>0</v>
      </c>
      <c r="E17" s="25">
        <v>12</v>
      </c>
      <c r="F17" s="171">
        <f t="shared" si="4"/>
        <v>0</v>
      </c>
      <c r="G17" s="28">
        <f t="shared" si="5"/>
        <v>0</v>
      </c>
      <c r="H17" s="28">
        <f t="shared" si="8"/>
        <v>60000</v>
      </c>
      <c r="I17" s="29">
        <f t="shared" si="6"/>
        <v>60000</v>
      </c>
      <c r="J17" s="30"/>
      <c r="K17" s="31">
        <v>0.01</v>
      </c>
      <c r="L17" s="32">
        <f t="shared" si="0"/>
        <v>60000</v>
      </c>
      <c r="M17" s="33">
        <v>0</v>
      </c>
      <c r="N17" s="33">
        <f t="shared" si="25"/>
        <v>0</v>
      </c>
      <c r="O17" s="33">
        <f t="shared" si="2"/>
        <v>60000</v>
      </c>
      <c r="P17" s="8" t="s">
        <v>107</v>
      </c>
      <c r="Q17" s="9">
        <f t="shared" si="9"/>
        <v>60000</v>
      </c>
      <c r="R17" s="9">
        <f t="shared" si="10"/>
        <v>60000</v>
      </c>
      <c r="S17" s="9">
        <f t="shared" si="11"/>
        <v>60000</v>
      </c>
      <c r="T17" s="9">
        <f t="shared" si="12"/>
        <v>60000</v>
      </c>
      <c r="U17" s="9">
        <f t="shared" si="13"/>
        <v>60000</v>
      </c>
      <c r="V17" s="9">
        <f t="shared" si="14"/>
        <v>60000</v>
      </c>
      <c r="W17" s="9">
        <f t="shared" si="15"/>
        <v>60000</v>
      </c>
      <c r="X17" s="9">
        <f t="shared" si="16"/>
        <v>60000</v>
      </c>
      <c r="Y17" s="33">
        <f t="shared" si="3"/>
        <v>0</v>
      </c>
      <c r="Z17" s="33" t="str">
        <f t="shared" si="7"/>
        <v>T12</v>
      </c>
      <c r="AA17" s="35">
        <f t="shared" si="17"/>
        <v>0</v>
      </c>
      <c r="AB17" s="35">
        <f t="shared" si="18"/>
        <v>0</v>
      </c>
      <c r="AC17" s="35">
        <f t="shared" si="19"/>
        <v>0</v>
      </c>
      <c r="AD17" s="35">
        <f t="shared" si="20"/>
        <v>0</v>
      </c>
      <c r="AE17" s="35">
        <f t="shared" si="21"/>
        <v>0</v>
      </c>
      <c r="AF17" s="35">
        <f t="shared" si="22"/>
        <v>0</v>
      </c>
      <c r="AG17" s="35">
        <f t="shared" si="23"/>
        <v>0</v>
      </c>
      <c r="AH17" s="35">
        <f t="shared" si="24"/>
        <v>0</v>
      </c>
    </row>
    <row r="18" spans="1:34" s="34" customFormat="1" ht="18" customHeight="1">
      <c r="A18" s="24" t="s">
        <v>26</v>
      </c>
      <c r="B18" s="25">
        <v>31</v>
      </c>
      <c r="C18" s="25" t="s">
        <v>201</v>
      </c>
      <c r="D18" s="25">
        <v>0</v>
      </c>
      <c r="E18" s="25">
        <v>13</v>
      </c>
      <c r="F18" s="171">
        <f t="shared" si="4"/>
        <v>0</v>
      </c>
      <c r="G18" s="28">
        <f t="shared" si="5"/>
        <v>0</v>
      </c>
      <c r="H18" s="28">
        <f t="shared" si="8"/>
        <v>60000</v>
      </c>
      <c r="I18" s="29">
        <f t="shared" si="6"/>
        <v>60000</v>
      </c>
      <c r="J18" s="30"/>
      <c r="K18" s="31">
        <v>0.01</v>
      </c>
      <c r="L18" s="32">
        <f t="shared" si="0"/>
        <v>60000</v>
      </c>
      <c r="M18" s="33">
        <v>0</v>
      </c>
      <c r="N18" s="33">
        <f t="shared" si="25"/>
        <v>0</v>
      </c>
      <c r="O18" s="33">
        <f t="shared" si="2"/>
        <v>60000</v>
      </c>
      <c r="P18" s="8" t="s">
        <v>108</v>
      </c>
      <c r="Q18" s="9">
        <f t="shared" si="9"/>
        <v>60000</v>
      </c>
      <c r="R18" s="9">
        <f t="shared" si="10"/>
        <v>60000</v>
      </c>
      <c r="S18" s="9">
        <f t="shared" si="11"/>
        <v>60000</v>
      </c>
      <c r="T18" s="9">
        <f t="shared" si="12"/>
        <v>60000</v>
      </c>
      <c r="U18" s="9">
        <f t="shared" si="13"/>
        <v>60000</v>
      </c>
      <c r="V18" s="9">
        <f t="shared" si="14"/>
        <v>60000</v>
      </c>
      <c r="W18" s="9">
        <f t="shared" si="15"/>
        <v>60000</v>
      </c>
      <c r="X18" s="9">
        <f t="shared" si="16"/>
        <v>60000</v>
      </c>
      <c r="Y18" s="33">
        <f t="shared" si="3"/>
        <v>0</v>
      </c>
      <c r="Z18" s="33" t="str">
        <f t="shared" si="7"/>
        <v>T13</v>
      </c>
      <c r="AA18" s="35">
        <f t="shared" si="17"/>
        <v>0</v>
      </c>
      <c r="AB18" s="35">
        <f t="shared" si="18"/>
        <v>0</v>
      </c>
      <c r="AC18" s="35">
        <f t="shared" si="19"/>
        <v>0</v>
      </c>
      <c r="AD18" s="35">
        <f t="shared" si="20"/>
        <v>0</v>
      </c>
      <c r="AE18" s="35">
        <f t="shared" si="21"/>
        <v>0</v>
      </c>
      <c r="AF18" s="35">
        <f t="shared" si="22"/>
        <v>0</v>
      </c>
      <c r="AG18" s="35">
        <f t="shared" si="23"/>
        <v>0</v>
      </c>
      <c r="AH18" s="35">
        <f t="shared" si="24"/>
        <v>0</v>
      </c>
    </row>
    <row r="19" spans="1:34" s="34" customFormat="1" ht="18" customHeight="1">
      <c r="A19" s="24" t="s">
        <v>32</v>
      </c>
      <c r="B19" s="25">
        <v>30</v>
      </c>
      <c r="C19" s="25" t="s">
        <v>201</v>
      </c>
      <c r="D19" s="25">
        <v>0</v>
      </c>
      <c r="E19" s="25">
        <v>14</v>
      </c>
      <c r="F19" s="171">
        <f t="shared" si="4"/>
        <v>0</v>
      </c>
      <c r="G19" s="28">
        <f t="shared" si="5"/>
        <v>0</v>
      </c>
      <c r="H19" s="28">
        <f t="shared" si="8"/>
        <v>60000</v>
      </c>
      <c r="I19" s="29">
        <f t="shared" si="6"/>
        <v>60000</v>
      </c>
      <c r="J19" s="30"/>
      <c r="K19" s="31">
        <v>0.01</v>
      </c>
      <c r="L19" s="32">
        <f t="shared" si="0"/>
        <v>60000</v>
      </c>
      <c r="M19" s="33">
        <v>0</v>
      </c>
      <c r="N19" s="33">
        <f t="shared" si="25"/>
        <v>0</v>
      </c>
      <c r="O19" s="33">
        <f t="shared" si="2"/>
        <v>60000</v>
      </c>
      <c r="P19" s="8" t="s">
        <v>109</v>
      </c>
      <c r="Q19" s="9">
        <f t="shared" si="9"/>
        <v>60000</v>
      </c>
      <c r="R19" s="9">
        <f t="shared" si="10"/>
        <v>60000</v>
      </c>
      <c r="S19" s="9">
        <f t="shared" si="11"/>
        <v>60000</v>
      </c>
      <c r="T19" s="9">
        <f t="shared" si="12"/>
        <v>60000</v>
      </c>
      <c r="U19" s="9">
        <f t="shared" si="13"/>
        <v>60000</v>
      </c>
      <c r="V19" s="9">
        <f t="shared" si="14"/>
        <v>60000</v>
      </c>
      <c r="W19" s="9">
        <f t="shared" si="15"/>
        <v>60000</v>
      </c>
      <c r="X19" s="9">
        <f t="shared" si="16"/>
        <v>60000</v>
      </c>
      <c r="Y19" s="33">
        <f t="shared" si="3"/>
        <v>0</v>
      </c>
      <c r="Z19" s="33" t="str">
        <f t="shared" si="7"/>
        <v>T14</v>
      </c>
      <c r="AA19" s="35">
        <f t="shared" si="17"/>
        <v>0</v>
      </c>
      <c r="AB19" s="35">
        <f t="shared" si="18"/>
        <v>0</v>
      </c>
      <c r="AC19" s="35">
        <f t="shared" si="19"/>
        <v>0</v>
      </c>
      <c r="AD19" s="35">
        <f t="shared" si="20"/>
        <v>0</v>
      </c>
      <c r="AE19" s="35">
        <f t="shared" si="21"/>
        <v>0</v>
      </c>
      <c r="AF19" s="35">
        <f t="shared" si="22"/>
        <v>0</v>
      </c>
      <c r="AG19" s="35">
        <f t="shared" si="23"/>
        <v>0</v>
      </c>
      <c r="AH19" s="35">
        <f t="shared" si="24"/>
        <v>0</v>
      </c>
    </row>
    <row r="20" spans="1:34" s="34" customFormat="1" ht="18" customHeight="1">
      <c r="A20" s="24" t="s">
        <v>20</v>
      </c>
      <c r="B20" s="25">
        <v>24</v>
      </c>
      <c r="C20" s="25" t="s">
        <v>201</v>
      </c>
      <c r="D20" s="25">
        <v>0</v>
      </c>
      <c r="E20" s="25">
        <v>15</v>
      </c>
      <c r="F20" s="171">
        <f t="shared" si="4"/>
        <v>0</v>
      </c>
      <c r="G20" s="28">
        <f t="shared" si="5"/>
        <v>0</v>
      </c>
      <c r="H20" s="28">
        <f t="shared" si="8"/>
        <v>60000</v>
      </c>
      <c r="I20" s="29">
        <f t="shared" si="6"/>
        <v>60000</v>
      </c>
      <c r="J20" s="30"/>
      <c r="K20" s="31">
        <v>0.01</v>
      </c>
      <c r="L20" s="32">
        <f t="shared" si="0"/>
        <v>60000</v>
      </c>
      <c r="M20" s="33">
        <v>0</v>
      </c>
      <c r="N20" s="33">
        <f t="shared" si="25"/>
        <v>0</v>
      </c>
      <c r="O20" s="33">
        <f t="shared" si="2"/>
        <v>60000</v>
      </c>
      <c r="P20" s="8" t="s">
        <v>110</v>
      </c>
      <c r="Q20" s="9">
        <f t="shared" si="9"/>
        <v>60000</v>
      </c>
      <c r="R20" s="9">
        <f t="shared" si="10"/>
        <v>60000</v>
      </c>
      <c r="S20" s="9">
        <f t="shared" si="11"/>
        <v>60000</v>
      </c>
      <c r="T20" s="9">
        <f t="shared" si="12"/>
        <v>60000</v>
      </c>
      <c r="U20" s="9">
        <f t="shared" si="13"/>
        <v>60000</v>
      </c>
      <c r="V20" s="9">
        <f t="shared" si="14"/>
        <v>60000</v>
      </c>
      <c r="W20" s="9">
        <f t="shared" si="15"/>
        <v>60000</v>
      </c>
      <c r="X20" s="9">
        <f t="shared" si="16"/>
        <v>60000</v>
      </c>
      <c r="Y20" s="33">
        <f t="shared" si="3"/>
        <v>0</v>
      </c>
      <c r="Z20" s="33" t="str">
        <f t="shared" si="7"/>
        <v>T15</v>
      </c>
      <c r="AA20" s="35">
        <f t="shared" si="17"/>
        <v>0</v>
      </c>
      <c r="AB20" s="35">
        <f t="shared" si="18"/>
        <v>0</v>
      </c>
      <c r="AC20" s="35">
        <f t="shared" si="19"/>
        <v>0</v>
      </c>
      <c r="AD20" s="35">
        <f t="shared" si="20"/>
        <v>0</v>
      </c>
      <c r="AE20" s="35">
        <f t="shared" si="21"/>
        <v>0</v>
      </c>
      <c r="AF20" s="35">
        <f t="shared" si="22"/>
        <v>0</v>
      </c>
      <c r="AG20" s="35">
        <f t="shared" si="23"/>
        <v>0</v>
      </c>
      <c r="AH20" s="35">
        <f t="shared" si="24"/>
        <v>0</v>
      </c>
    </row>
    <row r="21" spans="1:34" s="34" customFormat="1" ht="18" customHeight="1">
      <c r="A21" s="24"/>
      <c r="B21" s="25"/>
      <c r="C21" s="25"/>
      <c r="D21" s="25"/>
      <c r="E21" s="25"/>
      <c r="F21" s="171">
        <f t="shared" si="4"/>
        <v>0</v>
      </c>
      <c r="G21" s="28">
        <f t="shared" si="5"/>
        <v>0</v>
      </c>
      <c r="H21" s="28">
        <f t="shared" si="8"/>
        <v>0</v>
      </c>
      <c r="I21" s="29">
        <f t="shared" si="6"/>
        <v>0</v>
      </c>
      <c r="J21" s="30"/>
      <c r="K21" s="31">
        <v>0.01</v>
      </c>
      <c r="L21" s="32">
        <f t="shared" si="0"/>
        <v>60000</v>
      </c>
      <c r="M21" s="33">
        <v>0</v>
      </c>
      <c r="N21" s="33">
        <f t="shared" si="25"/>
        <v>0</v>
      </c>
      <c r="O21" s="33">
        <f t="shared" si="2"/>
        <v>0</v>
      </c>
      <c r="P21" s="8" t="s">
        <v>111</v>
      </c>
      <c r="Q21" s="9">
        <f t="shared" si="9"/>
        <v>60000</v>
      </c>
      <c r="R21" s="9">
        <f t="shared" si="10"/>
        <v>60000</v>
      </c>
      <c r="S21" s="9">
        <f t="shared" si="11"/>
        <v>60000</v>
      </c>
      <c r="T21" s="9">
        <f t="shared" si="12"/>
        <v>60000</v>
      </c>
      <c r="U21" s="9">
        <f t="shared" si="13"/>
        <v>60000</v>
      </c>
      <c r="V21" s="9">
        <f t="shared" si="14"/>
        <v>60000</v>
      </c>
      <c r="W21" s="9">
        <f t="shared" si="15"/>
        <v>60000</v>
      </c>
      <c r="X21" s="9">
        <f t="shared" si="16"/>
        <v>60000</v>
      </c>
      <c r="Y21" s="33">
        <f t="shared" si="3"/>
        <v>0</v>
      </c>
      <c r="Z21" s="33" t="str">
        <f t="shared" si="7"/>
        <v>T16</v>
      </c>
      <c r="AA21" s="35">
        <f t="shared" si="17"/>
        <v>0</v>
      </c>
      <c r="AB21" s="35">
        <f t="shared" si="18"/>
        <v>0</v>
      </c>
      <c r="AC21" s="35">
        <f t="shared" si="19"/>
        <v>0</v>
      </c>
      <c r="AD21" s="35">
        <f t="shared" si="20"/>
        <v>0</v>
      </c>
      <c r="AE21" s="35">
        <f t="shared" si="21"/>
        <v>0</v>
      </c>
      <c r="AF21" s="35">
        <f t="shared" si="22"/>
        <v>0</v>
      </c>
      <c r="AG21" s="35">
        <f t="shared" si="23"/>
        <v>0</v>
      </c>
      <c r="AH21" s="35">
        <f t="shared" si="24"/>
        <v>0</v>
      </c>
    </row>
    <row r="22" spans="1:34" s="8" customFormat="1" ht="18" customHeight="1">
      <c r="A22" s="24"/>
      <c r="B22" s="25"/>
      <c r="C22" s="25"/>
      <c r="D22" s="25"/>
      <c r="E22" s="25"/>
      <c r="F22" s="171">
        <f t="shared" si="4"/>
        <v>0</v>
      </c>
      <c r="G22" s="28">
        <f t="shared" si="5"/>
        <v>0</v>
      </c>
      <c r="H22" s="28">
        <f t="shared" si="8"/>
        <v>0</v>
      </c>
      <c r="I22" s="29">
        <f t="shared" si="6"/>
        <v>0</v>
      </c>
      <c r="J22" s="30"/>
      <c r="K22" s="31">
        <v>0.01</v>
      </c>
      <c r="L22" s="32">
        <f t="shared" si="0"/>
        <v>60000</v>
      </c>
      <c r="M22" s="33">
        <v>0</v>
      </c>
      <c r="N22" s="33">
        <f t="shared" si="25"/>
        <v>0</v>
      </c>
      <c r="O22" s="33">
        <f t="shared" si="2"/>
        <v>0</v>
      </c>
      <c r="P22" s="8" t="s">
        <v>112</v>
      </c>
      <c r="Q22" s="9">
        <f t="shared" si="9"/>
        <v>60000</v>
      </c>
      <c r="R22" s="9">
        <f t="shared" si="10"/>
        <v>60000</v>
      </c>
      <c r="S22" s="9">
        <f t="shared" si="11"/>
        <v>60000</v>
      </c>
      <c r="T22" s="9">
        <f t="shared" si="12"/>
        <v>60000</v>
      </c>
      <c r="U22" s="9">
        <f t="shared" si="13"/>
        <v>60000</v>
      </c>
      <c r="V22" s="9">
        <f t="shared" si="14"/>
        <v>60000</v>
      </c>
      <c r="W22" s="9">
        <f t="shared" si="15"/>
        <v>60000</v>
      </c>
      <c r="X22" s="9">
        <f t="shared" si="16"/>
        <v>53333.333333333336</v>
      </c>
      <c r="Y22" s="33">
        <f t="shared" si="3"/>
        <v>0</v>
      </c>
      <c r="Z22" s="33" t="str">
        <f t="shared" si="7"/>
        <v>T17</v>
      </c>
      <c r="AA22" s="35">
        <f t="shared" si="17"/>
        <v>0</v>
      </c>
      <c r="AB22" s="35">
        <f t="shared" si="18"/>
        <v>0</v>
      </c>
      <c r="AC22" s="35">
        <f t="shared" si="19"/>
        <v>0</v>
      </c>
      <c r="AD22" s="35">
        <f t="shared" si="20"/>
        <v>0</v>
      </c>
      <c r="AE22" s="35">
        <f t="shared" si="21"/>
        <v>0</v>
      </c>
      <c r="AF22" s="35">
        <f t="shared" si="22"/>
        <v>0</v>
      </c>
      <c r="AG22" s="35">
        <f t="shared" si="23"/>
        <v>0</v>
      </c>
      <c r="AH22" s="35">
        <f t="shared" si="24"/>
        <v>0</v>
      </c>
    </row>
    <row r="23" spans="1:34" s="8" customFormat="1" ht="18" customHeight="1">
      <c r="A23" s="24"/>
      <c r="B23" s="25"/>
      <c r="C23" s="25"/>
      <c r="D23" s="25"/>
      <c r="E23" s="25"/>
      <c r="F23" s="171">
        <f t="shared" si="4"/>
        <v>0</v>
      </c>
      <c r="G23" s="28">
        <f t="shared" si="5"/>
        <v>0</v>
      </c>
      <c r="H23" s="28">
        <f t="shared" si="8"/>
        <v>0</v>
      </c>
      <c r="I23" s="29">
        <f t="shared" si="6"/>
        <v>0</v>
      </c>
      <c r="J23" s="30"/>
      <c r="K23" s="31">
        <v>0.01</v>
      </c>
      <c r="L23" s="32">
        <f t="shared" si="0"/>
        <v>60000</v>
      </c>
      <c r="M23" s="33">
        <v>0</v>
      </c>
      <c r="N23" s="33">
        <f t="shared" si="25"/>
        <v>0</v>
      </c>
      <c r="O23" s="33">
        <f t="shared" si="2"/>
        <v>0</v>
      </c>
      <c r="P23" s="8" t="s">
        <v>113</v>
      </c>
      <c r="Q23" s="9">
        <f t="shared" si="9"/>
        <v>60000</v>
      </c>
      <c r="R23" s="9">
        <f t="shared" si="10"/>
        <v>60000</v>
      </c>
      <c r="S23" s="9">
        <f t="shared" si="11"/>
        <v>60000</v>
      </c>
      <c r="T23" s="9">
        <f t="shared" si="12"/>
        <v>60000</v>
      </c>
      <c r="U23" s="9">
        <f t="shared" si="13"/>
        <v>60000</v>
      </c>
      <c r="V23" s="9">
        <f t="shared" si="14"/>
        <v>60000</v>
      </c>
      <c r="W23" s="9">
        <f t="shared" si="15"/>
        <v>52500</v>
      </c>
      <c r="X23" s="9">
        <f t="shared" si="16"/>
        <v>46666.666666666664</v>
      </c>
      <c r="Y23" s="33">
        <f t="shared" si="3"/>
        <v>0</v>
      </c>
      <c r="Z23" s="33" t="str">
        <f t="shared" si="7"/>
        <v>T18</v>
      </c>
      <c r="AA23" s="35">
        <f t="shared" si="17"/>
        <v>0</v>
      </c>
      <c r="AB23" s="35">
        <f t="shared" si="18"/>
        <v>0</v>
      </c>
      <c r="AC23" s="35">
        <f t="shared" si="19"/>
        <v>0</v>
      </c>
      <c r="AD23" s="35">
        <f t="shared" si="20"/>
        <v>0</v>
      </c>
      <c r="AE23" s="35">
        <f t="shared" si="21"/>
        <v>0</v>
      </c>
      <c r="AF23" s="35">
        <f t="shared" si="22"/>
        <v>0</v>
      </c>
      <c r="AG23" s="35">
        <f t="shared" si="23"/>
        <v>0</v>
      </c>
      <c r="AH23" s="35">
        <f t="shared" si="24"/>
        <v>0</v>
      </c>
    </row>
    <row r="24" spans="1:34" s="8" customFormat="1" ht="18" customHeight="1">
      <c r="A24" s="24"/>
      <c r="B24" s="25"/>
      <c r="C24" s="25"/>
      <c r="D24" s="25"/>
      <c r="E24" s="25" t="s">
        <v>201</v>
      </c>
      <c r="F24" s="171"/>
      <c r="G24" s="28">
        <f t="shared" si="5"/>
        <v>0</v>
      </c>
      <c r="H24" s="28">
        <f t="shared" si="8"/>
        <v>0</v>
      </c>
      <c r="I24" s="29">
        <f t="shared" si="6"/>
        <v>0</v>
      </c>
      <c r="J24" s="30"/>
      <c r="K24" s="31">
        <v>0.01</v>
      </c>
      <c r="L24" s="32">
        <f t="shared" si="0"/>
        <v>60000</v>
      </c>
      <c r="M24" s="33">
        <v>0</v>
      </c>
      <c r="N24" s="33" t="e">
        <f t="shared" si="25"/>
        <v>#N/A</v>
      </c>
      <c r="O24" s="33" t="e">
        <f t="shared" si="2"/>
        <v>#N/A</v>
      </c>
      <c r="P24" s="8" t="s">
        <v>114</v>
      </c>
      <c r="Q24" s="9">
        <f t="shared" si="9"/>
        <v>60000</v>
      </c>
      <c r="R24" s="9">
        <f t="shared" si="10"/>
        <v>60000</v>
      </c>
      <c r="S24" s="9">
        <f t="shared" si="11"/>
        <v>60000</v>
      </c>
      <c r="T24" s="9">
        <f t="shared" si="12"/>
        <v>60000</v>
      </c>
      <c r="U24" s="9">
        <f t="shared" si="13"/>
        <v>60000</v>
      </c>
      <c r="V24" s="9">
        <f t="shared" si="14"/>
        <v>51428.571428571428</v>
      </c>
      <c r="W24" s="9">
        <f t="shared" si="15"/>
        <v>45000</v>
      </c>
      <c r="X24" s="9">
        <f t="shared" si="16"/>
        <v>40000</v>
      </c>
      <c r="Y24" s="33">
        <f t="shared" si="3"/>
        <v>0</v>
      </c>
      <c r="Z24" s="33" t="str">
        <f t="shared" si="7"/>
        <v>T19</v>
      </c>
      <c r="AA24" s="35">
        <f t="shared" si="17"/>
        <v>0</v>
      </c>
      <c r="AB24" s="35">
        <f t="shared" si="18"/>
        <v>0</v>
      </c>
      <c r="AC24" s="35">
        <f t="shared" si="19"/>
        <v>0</v>
      </c>
      <c r="AD24" s="35">
        <f t="shared" si="20"/>
        <v>0</v>
      </c>
      <c r="AE24" s="35">
        <f t="shared" si="21"/>
        <v>0</v>
      </c>
      <c r="AF24" s="35">
        <f t="shared" si="22"/>
        <v>0</v>
      </c>
      <c r="AG24" s="35">
        <f t="shared" si="23"/>
        <v>0</v>
      </c>
      <c r="AH24" s="35">
        <f t="shared" si="24"/>
        <v>0</v>
      </c>
    </row>
    <row r="25" spans="1:34" s="8" customFormat="1" ht="18" customHeight="1">
      <c r="A25" s="24"/>
      <c r="B25" s="25"/>
      <c r="C25" s="25"/>
      <c r="D25" s="25"/>
      <c r="E25" s="25" t="s">
        <v>201</v>
      </c>
      <c r="F25" s="171"/>
      <c r="G25" s="28">
        <f t="shared" si="5"/>
        <v>0</v>
      </c>
      <c r="H25" s="28">
        <f t="shared" si="8"/>
        <v>0</v>
      </c>
      <c r="I25" s="29">
        <f t="shared" si="6"/>
        <v>0</v>
      </c>
      <c r="J25" s="30"/>
      <c r="K25" s="31">
        <v>0.01</v>
      </c>
      <c r="L25" s="32">
        <f t="shared" si="0"/>
        <v>60000</v>
      </c>
      <c r="M25" s="33">
        <v>0</v>
      </c>
      <c r="N25" s="33" t="e">
        <f t="shared" si="25"/>
        <v>#N/A</v>
      </c>
      <c r="O25" s="33" t="e">
        <f t="shared" si="2"/>
        <v>#N/A</v>
      </c>
      <c r="P25" s="8" t="s">
        <v>115</v>
      </c>
      <c r="Q25" s="9">
        <f t="shared" si="9"/>
        <v>60000</v>
      </c>
      <c r="R25" s="9">
        <f t="shared" si="10"/>
        <v>60000</v>
      </c>
      <c r="S25" s="9">
        <f t="shared" si="11"/>
        <v>60000</v>
      </c>
      <c r="T25" s="9">
        <f t="shared" si="12"/>
        <v>60000</v>
      </c>
      <c r="U25" s="9">
        <f t="shared" si="13"/>
        <v>50000</v>
      </c>
      <c r="V25" s="9">
        <f t="shared" si="14"/>
        <v>42857.142857142855</v>
      </c>
      <c r="W25" s="9">
        <f t="shared" si="15"/>
        <v>37500</v>
      </c>
      <c r="X25" s="9">
        <f t="shared" si="16"/>
        <v>33333.333333333336</v>
      </c>
      <c r="Y25" s="33">
        <f t="shared" si="3"/>
        <v>0</v>
      </c>
      <c r="Z25" s="33" t="str">
        <f t="shared" si="7"/>
        <v>T20</v>
      </c>
      <c r="AA25" s="35">
        <f t="shared" si="17"/>
        <v>0</v>
      </c>
      <c r="AB25" s="35">
        <f t="shared" si="18"/>
        <v>0</v>
      </c>
      <c r="AC25" s="35">
        <f t="shared" si="19"/>
        <v>0</v>
      </c>
      <c r="AD25" s="35">
        <f t="shared" si="20"/>
        <v>0</v>
      </c>
      <c r="AE25" s="35">
        <f t="shared" si="21"/>
        <v>0</v>
      </c>
      <c r="AF25" s="35">
        <f t="shared" si="22"/>
        <v>0</v>
      </c>
      <c r="AG25" s="35">
        <f t="shared" si="23"/>
        <v>0</v>
      </c>
      <c r="AH25" s="35">
        <f t="shared" si="24"/>
        <v>0</v>
      </c>
    </row>
    <row r="26" spans="1:34" s="8" customFormat="1" ht="18" customHeight="1">
      <c r="A26" s="24"/>
      <c r="B26" s="25"/>
      <c r="C26" s="25"/>
      <c r="D26" s="25"/>
      <c r="E26" s="25" t="s">
        <v>201</v>
      </c>
      <c r="F26" s="171"/>
      <c r="G26" s="28">
        <f t="shared" si="5"/>
        <v>0</v>
      </c>
      <c r="H26" s="28">
        <f t="shared" si="8"/>
        <v>0</v>
      </c>
      <c r="I26" s="29">
        <f t="shared" si="6"/>
        <v>0</v>
      </c>
      <c r="J26" s="30"/>
      <c r="K26" s="31">
        <v>0.01</v>
      </c>
      <c r="L26" s="32">
        <f t="shared" si="0"/>
        <v>60000</v>
      </c>
      <c r="M26" s="33">
        <v>0</v>
      </c>
      <c r="N26" s="33" t="e">
        <f t="shared" si="25"/>
        <v>#N/A</v>
      </c>
      <c r="O26" s="33" t="e">
        <f>IF(E26=0,0,IF(E26=E25,VLOOKUP(E26,P:X,VLOOKUP(E26,P:Y,10,0),0),IF(P26=E26,VLOOKUP(E26,P:X,VLOOKUP(E26,P:Y,10,0),0),L26)))</f>
        <v>#N/A</v>
      </c>
      <c r="P26" s="8" t="s">
        <v>116</v>
      </c>
      <c r="Q26" s="9">
        <f t="shared" si="9"/>
        <v>60000</v>
      </c>
      <c r="R26" s="9">
        <f t="shared" si="10"/>
        <v>60000</v>
      </c>
      <c r="S26" s="9">
        <f t="shared" si="11"/>
        <v>60000</v>
      </c>
      <c r="T26" s="9">
        <f t="shared" si="12"/>
        <v>48000</v>
      </c>
      <c r="U26" s="9">
        <f t="shared" si="13"/>
        <v>40000</v>
      </c>
      <c r="V26" s="9">
        <f t="shared" si="14"/>
        <v>34285.714285714283</v>
      </c>
      <c r="W26" s="9">
        <f t="shared" si="15"/>
        <v>30000</v>
      </c>
      <c r="X26" s="9">
        <f t="shared" si="16"/>
        <v>26666.666666666668</v>
      </c>
      <c r="Y26" s="33">
        <f t="shared" si="3"/>
        <v>0</v>
      </c>
      <c r="Z26" s="33" t="str">
        <f t="shared" si="7"/>
        <v>T21</v>
      </c>
      <c r="AA26" s="35">
        <f t="shared" si="17"/>
        <v>0</v>
      </c>
      <c r="AB26" s="35">
        <f t="shared" si="18"/>
        <v>0</v>
      </c>
      <c r="AC26" s="35">
        <f t="shared" si="19"/>
        <v>0</v>
      </c>
      <c r="AD26" s="35">
        <f t="shared" si="20"/>
        <v>0</v>
      </c>
      <c r="AE26" s="35">
        <f t="shared" si="21"/>
        <v>0</v>
      </c>
      <c r="AF26" s="35">
        <f t="shared" si="22"/>
        <v>0</v>
      </c>
      <c r="AG26" s="35">
        <f t="shared" si="23"/>
        <v>0</v>
      </c>
      <c r="AH26" s="35">
        <f t="shared" si="24"/>
        <v>0</v>
      </c>
    </row>
    <row r="27" spans="1:34" s="8" customFormat="1" ht="18" customHeight="1">
      <c r="A27" s="24"/>
      <c r="B27" s="25"/>
      <c r="C27" s="25"/>
      <c r="D27" s="25"/>
      <c r="E27" s="25" t="s">
        <v>201</v>
      </c>
      <c r="F27" s="171"/>
      <c r="G27" s="28">
        <f t="shared" si="5"/>
        <v>0</v>
      </c>
      <c r="H27" s="28">
        <f t="shared" si="8"/>
        <v>0</v>
      </c>
      <c r="I27" s="29">
        <f t="shared" si="6"/>
        <v>0</v>
      </c>
      <c r="J27" s="30"/>
      <c r="K27" s="31">
        <v>0.01</v>
      </c>
      <c r="L27" s="32">
        <f t="shared" si="0"/>
        <v>60000</v>
      </c>
      <c r="M27" s="33">
        <v>0</v>
      </c>
      <c r="N27" s="33" t="e">
        <f t="shared" si="25"/>
        <v>#N/A</v>
      </c>
      <c r="O27" s="33" t="e">
        <f t="shared" ref="O27:O29" si="26">IF(E27=0,0,IF(E27=E26,VLOOKUP(E27,P:X,VLOOKUP(E27,P:Y,10,0),0),IF(P27=E27,VLOOKUP(E27,P:X,VLOOKUP(E27,P:Y,10,0),0),L27)))</f>
        <v>#N/A</v>
      </c>
      <c r="P27" s="8" t="s">
        <v>117</v>
      </c>
      <c r="Q27" s="9">
        <f t="shared" si="9"/>
        <v>60000</v>
      </c>
      <c r="R27" s="9">
        <f t="shared" si="10"/>
        <v>60000</v>
      </c>
      <c r="S27" s="9">
        <f t="shared" si="11"/>
        <v>45000</v>
      </c>
      <c r="T27" s="9">
        <f t="shared" si="12"/>
        <v>36000</v>
      </c>
      <c r="U27" s="9">
        <f t="shared" si="13"/>
        <v>30000</v>
      </c>
      <c r="V27" s="9">
        <f t="shared" si="14"/>
        <v>25714.285714285714</v>
      </c>
      <c r="W27" s="9">
        <f t="shared" si="15"/>
        <v>22500</v>
      </c>
      <c r="X27" s="9">
        <f t="shared" si="16"/>
        <v>20000</v>
      </c>
      <c r="Y27" s="33">
        <f t="shared" si="3"/>
        <v>0</v>
      </c>
      <c r="Z27" s="33" t="str">
        <f t="shared" si="7"/>
        <v>T22</v>
      </c>
      <c r="AA27" s="35">
        <f t="shared" si="17"/>
        <v>0</v>
      </c>
      <c r="AB27" s="35">
        <f t="shared" si="18"/>
        <v>0</v>
      </c>
      <c r="AC27" s="35">
        <f t="shared" si="19"/>
        <v>0</v>
      </c>
      <c r="AD27" s="35">
        <f t="shared" si="20"/>
        <v>0</v>
      </c>
      <c r="AE27" s="35">
        <f t="shared" si="21"/>
        <v>0</v>
      </c>
      <c r="AF27" s="35">
        <f t="shared" si="22"/>
        <v>0</v>
      </c>
      <c r="AG27" s="35">
        <f t="shared" si="23"/>
        <v>0</v>
      </c>
      <c r="AH27" s="35">
        <f t="shared" si="24"/>
        <v>0</v>
      </c>
    </row>
    <row r="28" spans="1:34" s="8" customFormat="1" ht="18" customHeight="1">
      <c r="A28" s="24"/>
      <c r="B28" s="25"/>
      <c r="C28" s="25"/>
      <c r="D28" s="25"/>
      <c r="E28" s="25" t="s">
        <v>201</v>
      </c>
      <c r="F28" s="171"/>
      <c r="G28" s="28">
        <f t="shared" si="5"/>
        <v>0</v>
      </c>
      <c r="H28" s="28">
        <f t="shared" si="8"/>
        <v>0</v>
      </c>
      <c r="I28" s="29">
        <f t="shared" si="6"/>
        <v>0</v>
      </c>
      <c r="J28" s="30"/>
      <c r="K28" s="31">
        <v>0.01</v>
      </c>
      <c r="L28" s="32">
        <f t="shared" si="0"/>
        <v>60000</v>
      </c>
      <c r="M28" s="33">
        <v>0</v>
      </c>
      <c r="N28" s="33" t="e">
        <f t="shared" si="25"/>
        <v>#N/A</v>
      </c>
      <c r="O28" s="33" t="e">
        <f t="shared" si="26"/>
        <v>#N/A</v>
      </c>
      <c r="P28" s="8" t="s">
        <v>118</v>
      </c>
      <c r="Q28" s="9">
        <f t="shared" si="9"/>
        <v>60000</v>
      </c>
      <c r="R28" s="9">
        <f t="shared" si="10"/>
        <v>40000</v>
      </c>
      <c r="S28" s="9">
        <f t="shared" si="11"/>
        <v>30000</v>
      </c>
      <c r="T28" s="9">
        <f t="shared" si="12"/>
        <v>24000</v>
      </c>
      <c r="U28" s="9">
        <f t="shared" si="13"/>
        <v>20000</v>
      </c>
      <c r="V28" s="9">
        <f t="shared" si="14"/>
        <v>17142.857142857141</v>
      </c>
      <c r="W28" s="9">
        <f t="shared" si="15"/>
        <v>15000</v>
      </c>
      <c r="X28" s="9">
        <f t="shared" si="16"/>
        <v>13333.333333333334</v>
      </c>
      <c r="Y28" s="33">
        <f t="shared" si="3"/>
        <v>0</v>
      </c>
      <c r="Z28" s="33" t="str">
        <f t="shared" si="7"/>
        <v>T23</v>
      </c>
      <c r="AA28" s="35">
        <f t="shared" si="17"/>
        <v>0</v>
      </c>
      <c r="AB28" s="35">
        <f t="shared" si="18"/>
        <v>0</v>
      </c>
      <c r="AC28" s="35">
        <f t="shared" si="19"/>
        <v>0</v>
      </c>
      <c r="AD28" s="35">
        <f t="shared" si="20"/>
        <v>0</v>
      </c>
      <c r="AE28" s="35">
        <f t="shared" si="21"/>
        <v>0</v>
      </c>
      <c r="AF28" s="35">
        <f t="shared" si="22"/>
        <v>0</v>
      </c>
      <c r="AG28" s="35">
        <f t="shared" si="23"/>
        <v>0</v>
      </c>
      <c r="AH28" s="35">
        <f t="shared" si="24"/>
        <v>0</v>
      </c>
    </row>
    <row r="29" spans="1:34" s="8" customFormat="1" ht="18" customHeight="1">
      <c r="A29" s="24"/>
      <c r="B29" s="25"/>
      <c r="C29" s="25"/>
      <c r="D29" s="25"/>
      <c r="E29" s="25" t="s">
        <v>201</v>
      </c>
      <c r="F29" s="171"/>
      <c r="G29" s="28">
        <f t="shared" si="5"/>
        <v>0</v>
      </c>
      <c r="H29" s="28">
        <f t="shared" si="8"/>
        <v>0</v>
      </c>
      <c r="I29" s="29">
        <f t="shared" si="6"/>
        <v>0</v>
      </c>
      <c r="J29" s="30"/>
      <c r="K29" s="31">
        <v>0.01</v>
      </c>
      <c r="L29" s="32">
        <f t="shared" si="0"/>
        <v>60000</v>
      </c>
      <c r="M29" s="33">
        <v>0</v>
      </c>
      <c r="N29" s="33" t="e">
        <f t="shared" si="25"/>
        <v>#N/A</v>
      </c>
      <c r="O29" s="33" t="e">
        <f t="shared" si="26"/>
        <v>#N/A</v>
      </c>
      <c r="P29" s="8" t="s">
        <v>119</v>
      </c>
      <c r="Q29" s="9">
        <f t="shared" si="9"/>
        <v>30000</v>
      </c>
      <c r="R29" s="9">
        <f t="shared" si="10"/>
        <v>20000</v>
      </c>
      <c r="S29" s="9">
        <f t="shared" si="11"/>
        <v>15000</v>
      </c>
      <c r="T29" s="9">
        <f t="shared" si="12"/>
        <v>12000</v>
      </c>
      <c r="U29" s="9">
        <f t="shared" si="13"/>
        <v>10000</v>
      </c>
      <c r="V29" s="9">
        <f t="shared" si="14"/>
        <v>8571.4285714285706</v>
      </c>
      <c r="W29" s="9">
        <f t="shared" si="15"/>
        <v>7500</v>
      </c>
      <c r="X29" s="9">
        <f t="shared" si="16"/>
        <v>6666.666666666667</v>
      </c>
      <c r="Y29" s="33">
        <f t="shared" si="3"/>
        <v>0</v>
      </c>
      <c r="Z29" s="33" t="str">
        <f t="shared" si="7"/>
        <v>T24</v>
      </c>
      <c r="AA29" s="35">
        <f t="shared" si="17"/>
        <v>0</v>
      </c>
      <c r="AB29" s="35">
        <f t="shared" si="18"/>
        <v>0</v>
      </c>
      <c r="AC29" s="35">
        <f t="shared" si="19"/>
        <v>0</v>
      </c>
      <c r="AD29" s="35">
        <f t="shared" si="20"/>
        <v>0</v>
      </c>
      <c r="AE29" s="35">
        <f t="shared" si="21"/>
        <v>0</v>
      </c>
      <c r="AF29" s="35">
        <f t="shared" si="22"/>
        <v>0</v>
      </c>
      <c r="AG29" s="35">
        <f t="shared" si="23"/>
        <v>0</v>
      </c>
      <c r="AH29" s="35">
        <f t="shared" si="24"/>
        <v>0</v>
      </c>
    </row>
    <row r="30" spans="1:34" ht="18" customHeight="1">
      <c r="A30" s="36"/>
      <c r="B30" s="37"/>
      <c r="C30" s="38"/>
      <c r="D30" s="39"/>
      <c r="E30" s="40"/>
      <c r="F30" s="39"/>
      <c r="G30" s="42"/>
      <c r="H30" s="42"/>
      <c r="I30" s="40"/>
      <c r="J30" s="43"/>
      <c r="K30" s="43"/>
      <c r="L30" s="43"/>
      <c r="M30" s="43"/>
      <c r="N30" s="43"/>
      <c r="O30" s="43"/>
      <c r="P30" s="8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4" ht="15">
      <c r="A31" s="36"/>
      <c r="B31" s="45"/>
      <c r="C31" s="46"/>
      <c r="D31" s="46"/>
      <c r="E31" s="46"/>
      <c r="F31" s="173"/>
      <c r="G31" s="48"/>
      <c r="H31" s="48"/>
      <c r="I31" s="36"/>
      <c r="J31" s="36"/>
      <c r="K31" s="36"/>
      <c r="L31" s="36"/>
      <c r="M31" s="36"/>
      <c r="N31" s="36"/>
      <c r="O31" s="36"/>
      <c r="P31" s="36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34" ht="15">
      <c r="A32" s="36"/>
      <c r="B32" s="45"/>
      <c r="C32" s="46"/>
      <c r="D32" s="46"/>
      <c r="E32" s="46"/>
      <c r="F32" s="173"/>
      <c r="G32" s="48"/>
      <c r="H32" s="48"/>
      <c r="I32" s="36"/>
      <c r="J32" s="36"/>
      <c r="K32" s="36"/>
      <c r="L32" s="36"/>
      <c r="M32" s="36"/>
      <c r="N32" s="36"/>
      <c r="O32" s="36"/>
      <c r="P32" s="36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">
      <c r="A33" s="36"/>
      <c r="B33" s="45"/>
      <c r="C33" s="46"/>
      <c r="D33" s="46"/>
      <c r="E33" s="46"/>
      <c r="F33" s="173"/>
      <c r="G33" s="48"/>
      <c r="H33" s="48"/>
      <c r="I33" s="36"/>
      <c r="J33" s="36"/>
      <c r="K33" s="36"/>
      <c r="L33" s="36"/>
      <c r="M33" s="36"/>
      <c r="N33" s="36"/>
      <c r="O33" s="36"/>
      <c r="P33" s="36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">
      <c r="A34" s="36"/>
      <c r="B34" s="45"/>
      <c r="C34" s="37"/>
      <c r="D34" s="39"/>
      <c r="E34" s="40"/>
      <c r="F34" s="39"/>
      <c r="G34" s="42"/>
      <c r="H34" s="42"/>
      <c r="I34" s="40"/>
      <c r="J34" s="43"/>
      <c r="K34" s="43"/>
      <c r="L34" s="43"/>
      <c r="M34" s="43"/>
      <c r="N34" s="43"/>
      <c r="O34" s="43"/>
      <c r="P34" s="8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>
      <c r="B35" s="45"/>
      <c r="P35" s="8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>
      <c r="A36" s="50"/>
      <c r="B36" s="50"/>
      <c r="I36" s="44"/>
      <c r="P36" s="8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>
      <c r="A37" s="50"/>
      <c r="B37" s="50"/>
      <c r="I37" s="44"/>
      <c r="P37" s="8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>
      <c r="A38" s="50"/>
      <c r="B38" s="50"/>
      <c r="I38" s="44"/>
      <c r="P38" s="8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>
      <c r="A39" s="50"/>
      <c r="B39" s="50"/>
      <c r="I39" s="44"/>
      <c r="P39" s="8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>
      <c r="A40" s="50"/>
      <c r="B40" s="50"/>
      <c r="I40" s="44"/>
      <c r="P40" s="8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>
      <c r="A41" s="50"/>
      <c r="B41" s="50"/>
      <c r="I41" s="44"/>
      <c r="P41" s="8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>
      <c r="A42" s="50"/>
      <c r="B42" s="50"/>
      <c r="I42" s="44"/>
      <c r="P42" s="8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>
      <c r="A43" s="50"/>
      <c r="B43" s="50"/>
      <c r="I43" s="44"/>
      <c r="P43" s="8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>
      <c r="A44" s="50"/>
      <c r="B44" s="50"/>
      <c r="I44" s="44"/>
      <c r="P44" s="8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>
      <c r="A45" s="50"/>
      <c r="B45" s="50"/>
      <c r="I45" s="44"/>
      <c r="P45" s="8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>
      <c r="A46" s="50"/>
      <c r="B46" s="50"/>
      <c r="I46" s="44"/>
      <c r="P46" s="8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>
      <c r="A47" s="50"/>
      <c r="B47" s="50"/>
      <c r="I47" s="44"/>
      <c r="P47" s="8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>
      <c r="A48" s="50"/>
      <c r="B48" s="50"/>
      <c r="I48" s="44"/>
      <c r="P48" s="8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>
      <c r="A49" s="50"/>
      <c r="B49" s="50"/>
      <c r="I49" s="44"/>
      <c r="P49" s="8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>
      <c r="A50" s="50"/>
      <c r="B50" s="50"/>
      <c r="I50" s="44"/>
      <c r="P50" s="8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>
      <c r="A51" s="50"/>
      <c r="B51" s="50"/>
      <c r="I51" s="44"/>
      <c r="P51" s="8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>
      <c r="A52" s="50"/>
      <c r="B52" s="50"/>
      <c r="I52" s="44"/>
      <c r="P52" s="8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>
      <c r="A53" s="50"/>
      <c r="B53" s="50"/>
      <c r="I53" s="44"/>
      <c r="P53" s="8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>
      <c r="A54" s="50"/>
      <c r="B54" s="50"/>
      <c r="I54" s="44"/>
      <c r="P54" s="8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>
      <c r="A55" s="50"/>
      <c r="B55" s="50"/>
      <c r="I55" s="44"/>
      <c r="P55" s="8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>
      <c r="A56" s="50"/>
      <c r="B56" s="50"/>
      <c r="I56" s="44"/>
      <c r="P56" s="8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>
      <c r="A57" s="50"/>
      <c r="B57" s="50"/>
      <c r="I57" s="44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>
      <c r="A58" s="50"/>
      <c r="B58" s="50"/>
      <c r="I58" s="44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>
      <c r="A59" s="50"/>
      <c r="B59" s="50"/>
      <c r="I59" s="44"/>
      <c r="P59" s="8"/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>
      <c r="A60" s="50"/>
      <c r="B60" s="50"/>
      <c r="I60" s="44"/>
      <c r="P60" s="8"/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>
      <c r="A61" s="50"/>
      <c r="B61" s="50"/>
      <c r="I61" s="44"/>
      <c r="P61" s="8"/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>
      <c r="A62" s="50"/>
      <c r="B62" s="50"/>
      <c r="I62" s="44"/>
      <c r="P62" s="8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>
      <c r="A63" s="50"/>
      <c r="B63" s="50"/>
      <c r="I63" s="44"/>
      <c r="P63" s="8"/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>
      <c r="A64" s="50"/>
      <c r="B64" s="50"/>
      <c r="I64" s="44"/>
      <c r="P64" s="8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>
      <c r="A65" s="50"/>
      <c r="B65" s="50"/>
      <c r="I65" s="44"/>
      <c r="P65" s="8"/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>
      <c r="A66" s="50"/>
      <c r="B66" s="50"/>
      <c r="I66" s="44"/>
      <c r="P66" s="8"/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>
      <c r="A67" s="50"/>
      <c r="B67" s="50"/>
      <c r="I67" s="44"/>
      <c r="P67" s="8"/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>
      <c r="A68" s="50"/>
      <c r="B68" s="50"/>
      <c r="I68" s="44"/>
      <c r="P68" s="8"/>
      <c r="Q68" s="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>
      <c r="A69" s="50"/>
      <c r="B69" s="50"/>
      <c r="I69" s="44"/>
      <c r="P69" s="8"/>
      <c r="Q69" s="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>
      <c r="A70" s="50"/>
      <c r="B70" s="50"/>
      <c r="I70" s="44"/>
      <c r="P70" s="8"/>
      <c r="Q70" s="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>
      <c r="A71" s="50"/>
      <c r="B71" s="50"/>
      <c r="I71" s="44"/>
      <c r="P71" s="8"/>
      <c r="Q71" s="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>
      <c r="A72" s="50"/>
      <c r="B72" s="50"/>
      <c r="I72" s="44"/>
      <c r="P72" s="8"/>
      <c r="Q72" s="9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>
      <c r="A73" s="50"/>
      <c r="B73" s="50"/>
      <c r="I73" s="44"/>
      <c r="P73" s="8"/>
      <c r="Q73" s="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>
      <c r="A74" s="50"/>
      <c r="B74" s="50"/>
      <c r="I74" s="44"/>
      <c r="P74" s="8"/>
      <c r="Q74" s="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>
      <c r="A75" s="50"/>
      <c r="B75" s="50"/>
      <c r="I75" s="44"/>
      <c r="P75" s="8"/>
      <c r="Q75" s="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>
      <c r="A76" s="50"/>
      <c r="B76" s="50"/>
      <c r="I76" s="44"/>
      <c r="P76" s="8"/>
      <c r="Q76" s="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>
      <c r="A77" s="50"/>
      <c r="B77" s="50"/>
      <c r="I77" s="44"/>
      <c r="P77" s="8"/>
      <c r="Q77" s="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>
      <c r="A78" s="50"/>
      <c r="B78" s="50"/>
      <c r="I78" s="44"/>
      <c r="P78" s="8"/>
      <c r="Q78" s="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>
      <c r="A79" s="50"/>
      <c r="B79" s="50"/>
      <c r="I79" s="44"/>
      <c r="P79" s="8"/>
      <c r="Q79" s="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>
      <c r="A80" s="50"/>
      <c r="B80" s="50"/>
      <c r="I80" s="44"/>
      <c r="P80" s="8"/>
      <c r="Q80" s="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>
      <c r="A81" s="50"/>
      <c r="B81" s="50"/>
      <c r="I81" s="44"/>
      <c r="P81" s="8"/>
      <c r="Q81" s="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>
      <c r="A82" s="50"/>
      <c r="B82" s="50"/>
      <c r="I82" s="44"/>
      <c r="P82" s="8"/>
      <c r="Q82" s="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>
      <c r="A83" s="50"/>
      <c r="B83" s="50"/>
      <c r="I83" s="44"/>
      <c r="P83" s="8"/>
      <c r="Q83" s="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>
      <c r="A84" s="50"/>
      <c r="B84" s="50"/>
      <c r="I84" s="44"/>
      <c r="P84" s="8"/>
      <c r="Q84" s="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>
      <c r="A85" s="50"/>
      <c r="B85" s="50"/>
      <c r="I85" s="44"/>
      <c r="P85" s="8"/>
      <c r="Q85" s="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>
      <c r="A86" s="50"/>
      <c r="B86" s="50"/>
      <c r="I86" s="44"/>
      <c r="P86" s="8"/>
      <c r="Q86" s="9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>
      <c r="A87" s="50"/>
      <c r="B87" s="50"/>
      <c r="I87" s="44"/>
      <c r="P87" s="8"/>
      <c r="Q87" s="9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>
      <c r="A88" s="50"/>
      <c r="B88" s="50"/>
      <c r="I88" s="44"/>
      <c r="P88" s="8"/>
      <c r="Q88" s="9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>
      <c r="A89" s="50"/>
      <c r="B89" s="50"/>
      <c r="I89" s="44"/>
      <c r="P89" s="8"/>
      <c r="Q89" s="9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>
      <c r="A90" s="50"/>
      <c r="B90" s="50"/>
      <c r="I90" s="44"/>
      <c r="P90" s="8"/>
      <c r="Q90" s="9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>
      <c r="A91" s="50"/>
      <c r="B91" s="50"/>
      <c r="I91" s="44"/>
      <c r="P91" s="8"/>
      <c r="Q91" s="9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>
      <c r="A92" s="50"/>
      <c r="B92" s="50"/>
      <c r="I92" s="44"/>
      <c r="P92" s="8"/>
      <c r="Q92" s="9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>
      <c r="A93" s="50"/>
      <c r="B93" s="50"/>
      <c r="I93" s="44"/>
      <c r="P93" s="8"/>
      <c r="Q93" s="9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>
      <c r="A94" s="50"/>
      <c r="B94" s="50"/>
      <c r="I94" s="44"/>
      <c r="P94" s="53"/>
      <c r="Q94" s="44"/>
    </row>
    <row r="95" spans="1:28">
      <c r="A95" s="50"/>
      <c r="B95" s="50"/>
      <c r="I95" s="44"/>
      <c r="P95" s="53"/>
      <c r="Q95" s="44"/>
    </row>
    <row r="96" spans="1:28">
      <c r="A96" s="50"/>
      <c r="B96" s="50"/>
      <c r="I96" s="44"/>
      <c r="P96" s="53"/>
      <c r="Q96" s="44"/>
    </row>
    <row r="97" spans="1:17">
      <c r="A97" s="50"/>
      <c r="B97" s="50"/>
      <c r="I97" s="44"/>
      <c r="P97" s="53"/>
      <c r="Q97" s="44"/>
    </row>
    <row r="98" spans="1:17">
      <c r="A98" s="50"/>
      <c r="B98" s="50"/>
      <c r="I98" s="44"/>
      <c r="P98" s="53"/>
      <c r="Q98" s="44"/>
    </row>
    <row r="99" spans="1:17">
      <c r="A99" s="50"/>
      <c r="B99" s="50"/>
      <c r="I99" s="44"/>
      <c r="P99" s="53"/>
      <c r="Q99" s="44"/>
    </row>
    <row r="100" spans="1:17">
      <c r="A100" s="50"/>
      <c r="B100" s="50"/>
      <c r="I100" s="44"/>
      <c r="P100" s="53"/>
      <c r="Q100" s="44"/>
    </row>
    <row r="101" spans="1:17">
      <c r="A101" s="50"/>
      <c r="B101" s="50"/>
      <c r="I101" s="44"/>
      <c r="P101" s="53"/>
      <c r="Q101" s="44"/>
    </row>
    <row r="102" spans="1:17">
      <c r="A102" s="50"/>
      <c r="B102" s="50"/>
      <c r="I102" s="44"/>
      <c r="P102" s="53"/>
      <c r="Q102" s="44"/>
    </row>
    <row r="103" spans="1:17">
      <c r="A103" s="50"/>
      <c r="B103" s="50"/>
      <c r="I103" s="44"/>
      <c r="P103" s="53"/>
      <c r="Q103" s="44"/>
    </row>
    <row r="104" spans="1:17">
      <c r="A104" s="50"/>
      <c r="B104" s="50"/>
      <c r="I104" s="44"/>
      <c r="P104" s="53"/>
      <c r="Q104" s="44"/>
    </row>
  </sheetData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H104"/>
  <sheetViews>
    <sheetView showZeros="0" topLeftCell="A2" workbookViewId="0">
      <selection activeCell="A6" sqref="A6"/>
    </sheetView>
  </sheetViews>
  <sheetFormatPr defaultColWidth="9.15234375" defaultRowHeight="17.600000000000001"/>
  <cols>
    <col min="1" max="1" width="29.23046875" style="49" customWidth="1"/>
    <col min="2" max="2" width="8.4609375" style="54" customWidth="1"/>
    <col min="3" max="3" width="6.84375" style="50" customWidth="1"/>
    <col min="4" max="4" width="16.69140625" style="50" customWidth="1"/>
    <col min="5" max="5" width="8.23046875" style="50" customWidth="1"/>
    <col min="6" max="6" width="9.53515625" style="54" customWidth="1"/>
    <col min="7" max="7" width="10.15234375" style="52" customWidth="1"/>
    <col min="8" max="8" width="11.84375" style="52" customWidth="1"/>
    <col min="9" max="9" width="14.4609375" style="50" customWidth="1"/>
    <col min="10" max="10" width="6.4609375" style="44" customWidth="1"/>
    <col min="11" max="11" width="5.69140625" style="44" customWidth="1"/>
    <col min="12" max="12" width="10.4609375" style="44" customWidth="1"/>
    <col min="13" max="15" width="10.4609375" style="44" hidden="1" customWidth="1"/>
    <col min="16" max="16" width="7.4609375" style="44" hidden="1" customWidth="1"/>
    <col min="17" max="17" width="9.23046875" style="53" hidden="1" customWidth="1"/>
    <col min="18" max="34" width="9.15234375" style="44" hidden="1" customWidth="1"/>
    <col min="35" max="35" width="0" style="44" hidden="1" customWidth="1"/>
    <col min="36" max="16384" width="9.15234375" style="44"/>
  </cols>
  <sheetData>
    <row r="1" spans="1:34" s="6" customFormat="1" ht="33.65" customHeight="1">
      <c r="A1" s="262" t="s">
        <v>82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4"/>
      <c r="N1" s="4"/>
      <c r="O1" s="4"/>
      <c r="P1" s="5"/>
      <c r="Q1" s="5"/>
      <c r="R1" s="5"/>
      <c r="S1" s="5"/>
      <c r="T1" s="5"/>
      <c r="U1" s="5"/>
    </row>
    <row r="2" spans="1:34" s="8" customFormat="1" ht="36" customHeight="1" thickBot="1">
      <c r="A2" s="263" t="s">
        <v>174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7"/>
      <c r="N2" s="7"/>
      <c r="O2" s="7"/>
      <c r="Q2" s="9"/>
    </row>
    <row r="3" spans="1:34" s="8" customFormat="1" ht="18.649999999999999" customHeight="1">
      <c r="A3" s="264" t="s">
        <v>274</v>
      </c>
      <c r="B3" s="264"/>
      <c r="C3" s="264"/>
      <c r="D3" s="264"/>
      <c r="E3" s="264"/>
      <c r="F3" s="264"/>
      <c r="G3" s="264"/>
      <c r="H3" s="264"/>
      <c r="I3" s="264"/>
      <c r="J3" s="10"/>
      <c r="K3" s="265" t="s">
        <v>85</v>
      </c>
      <c r="L3" s="266"/>
      <c r="M3" s="11"/>
      <c r="N3" s="11"/>
      <c r="O3" s="11"/>
      <c r="Q3" s="9"/>
    </row>
    <row r="4" spans="1:34" s="8" customFormat="1" ht="21.65" customHeight="1" thickBot="1">
      <c r="A4" s="264"/>
      <c r="B4" s="264"/>
      <c r="C4" s="264"/>
      <c r="D4" s="264"/>
      <c r="E4" s="264"/>
      <c r="F4" s="264"/>
      <c r="G4" s="264"/>
      <c r="H4" s="264"/>
      <c r="I4" s="264"/>
      <c r="J4" s="12"/>
      <c r="K4" s="267">
        <v>6000000</v>
      </c>
      <c r="L4" s="268"/>
      <c r="M4" s="13"/>
      <c r="N4" s="13"/>
      <c r="O4" s="13"/>
      <c r="Q4" s="9"/>
    </row>
    <row r="5" spans="1:34" s="8" customFormat="1" ht="27" customHeight="1">
      <c r="A5" s="161" t="s">
        <v>86</v>
      </c>
      <c r="B5" s="15" t="s">
        <v>49</v>
      </c>
      <c r="C5" s="16" t="s">
        <v>87</v>
      </c>
      <c r="D5" s="17" t="s">
        <v>88</v>
      </c>
      <c r="E5" s="18" t="s">
        <v>89</v>
      </c>
      <c r="F5" s="172" t="s">
        <v>90</v>
      </c>
      <c r="G5" s="20" t="s">
        <v>91</v>
      </c>
      <c r="H5" s="20" t="s">
        <v>92</v>
      </c>
      <c r="I5" s="21" t="s">
        <v>93</v>
      </c>
      <c r="J5" s="22"/>
      <c r="K5" s="260" t="s">
        <v>94</v>
      </c>
      <c r="L5" s="261"/>
      <c r="M5" s="23"/>
      <c r="N5" s="23"/>
      <c r="O5" s="23"/>
      <c r="Q5" s="9">
        <v>2</v>
      </c>
      <c r="R5" s="8">
        <v>3</v>
      </c>
      <c r="S5" s="8">
        <v>4</v>
      </c>
      <c r="T5" s="8">
        <v>5</v>
      </c>
      <c r="U5" s="8">
        <v>6</v>
      </c>
      <c r="V5" s="8">
        <v>7</v>
      </c>
      <c r="W5" s="8">
        <v>8</v>
      </c>
      <c r="X5" s="8">
        <v>9</v>
      </c>
      <c r="Y5" s="8" t="s">
        <v>95</v>
      </c>
      <c r="AA5" s="9">
        <v>2</v>
      </c>
      <c r="AB5" s="8">
        <v>3</v>
      </c>
      <c r="AC5" s="8">
        <v>4</v>
      </c>
      <c r="AD5" s="8">
        <v>5</v>
      </c>
      <c r="AE5" s="8">
        <v>6</v>
      </c>
      <c r="AF5" s="8">
        <v>7</v>
      </c>
      <c r="AG5" s="8">
        <v>8</v>
      </c>
      <c r="AH5" s="8">
        <v>9</v>
      </c>
    </row>
    <row r="6" spans="1:34" s="34" customFormat="1" ht="18" customHeight="1">
      <c r="A6" s="24" t="s">
        <v>16</v>
      </c>
      <c r="B6" s="25">
        <v>37</v>
      </c>
      <c r="C6" s="25" t="s">
        <v>201</v>
      </c>
      <c r="D6" s="26">
        <v>0</v>
      </c>
      <c r="E6" s="25">
        <v>1</v>
      </c>
      <c r="F6" s="171">
        <f>N6</f>
        <v>12</v>
      </c>
      <c r="G6" s="28">
        <f>IF(D6&gt;0,L$12,0)</f>
        <v>0</v>
      </c>
      <c r="H6" s="28">
        <f>IF(E6="",0,IFERROR(O6,0))</f>
        <v>1200000</v>
      </c>
      <c r="I6" s="29">
        <f>G6+H6</f>
        <v>1200000</v>
      </c>
      <c r="J6" s="30"/>
      <c r="K6" s="31">
        <v>0.2</v>
      </c>
      <c r="L6" s="32">
        <f t="shared" ref="L6:L29" si="0">$K$4*K6</f>
        <v>1200000</v>
      </c>
      <c r="M6" s="33">
        <v>12</v>
      </c>
      <c r="N6" s="33">
        <f t="shared" ref="N6:N7" si="1">IF(E6=0,0,IF(E6=E5,VLOOKUP(E6,Z:AH,VLOOKUP(E6,P:Y,10,0),0),IF(P6=E6,VLOOKUP(E6,Z:AH,VLOOKUP(E6,P:Y,10,0),0),M6)))</f>
        <v>12</v>
      </c>
      <c r="O6" s="33">
        <f t="shared" ref="O6:O25" si="2">IF(E6=0,0,IF(E6=E5,VLOOKUP(E6,P:X,VLOOKUP(E6,P:Y,10,0),0),IF(P6=E6,VLOOKUP(E6,P:X,VLOOKUP(E6,P:Y,10,0),0),L6)))</f>
        <v>1200000</v>
      </c>
      <c r="P6" s="8" t="s">
        <v>96</v>
      </c>
      <c r="Q6" s="9"/>
      <c r="R6" s="8"/>
      <c r="S6" s="8"/>
      <c r="T6" s="8"/>
      <c r="U6" s="8"/>
      <c r="V6" s="8"/>
      <c r="W6" s="8"/>
      <c r="X6" s="8"/>
      <c r="Y6" s="33">
        <f t="shared" ref="Y6:Y29" si="3">COUNTIF(E6:E29,P6)</f>
        <v>0</v>
      </c>
      <c r="Z6" s="33" t="str">
        <f>+P6</f>
        <v>T1</v>
      </c>
      <c r="AA6" s="9"/>
      <c r="AB6" s="8"/>
      <c r="AC6" s="8"/>
      <c r="AD6" s="8"/>
      <c r="AE6" s="8"/>
      <c r="AF6" s="8"/>
      <c r="AG6" s="8"/>
      <c r="AH6" s="8"/>
    </row>
    <row r="7" spans="1:34" s="34" customFormat="1" ht="18" customHeight="1">
      <c r="A7" s="24" t="s">
        <v>2</v>
      </c>
      <c r="B7" s="25">
        <v>36</v>
      </c>
      <c r="C7" s="25" t="s">
        <v>201</v>
      </c>
      <c r="D7" s="25">
        <v>0</v>
      </c>
      <c r="E7" s="25">
        <v>2</v>
      </c>
      <c r="F7" s="171">
        <f t="shared" ref="F7:F23" si="4">N7</f>
        <v>10</v>
      </c>
      <c r="G7" s="28">
        <f t="shared" ref="G7:G29" si="5">IF(D7&gt;0,L$12,0)</f>
        <v>0</v>
      </c>
      <c r="H7" s="28">
        <f>IF(E7="",0,IFERROR(O7,0))</f>
        <v>960000</v>
      </c>
      <c r="I7" s="29">
        <f t="shared" ref="I7:I29" si="6">G7+H7</f>
        <v>960000</v>
      </c>
      <c r="J7" s="30"/>
      <c r="K7" s="31">
        <v>0.16</v>
      </c>
      <c r="L7" s="32">
        <f t="shared" si="0"/>
        <v>960000</v>
      </c>
      <c r="M7" s="33">
        <v>10</v>
      </c>
      <c r="N7" s="33">
        <f t="shared" si="1"/>
        <v>10</v>
      </c>
      <c r="O7" s="33">
        <f t="shared" si="2"/>
        <v>960000</v>
      </c>
      <c r="P7" s="8" t="s">
        <v>97</v>
      </c>
      <c r="Q7" s="9">
        <f>SUM($L7:$L8)/Q$5</f>
        <v>870000</v>
      </c>
      <c r="R7" s="9">
        <f>SUM($L7:$L9)/R$5</f>
        <v>780000</v>
      </c>
      <c r="S7" s="9">
        <f>SUM($L7:$L10)/S$5</f>
        <v>705000</v>
      </c>
      <c r="T7" s="9">
        <f>SUM($L7:$L11)/T$5</f>
        <v>648000</v>
      </c>
      <c r="U7" s="9">
        <f>SUM($L7:$L12)/U$5</f>
        <v>600000</v>
      </c>
      <c r="V7" s="9">
        <f>SUM($L7:$L13)/V$5</f>
        <v>557142.85714285716</v>
      </c>
      <c r="W7" s="9">
        <f>SUM($L7:$L14)/W$5</f>
        <v>510000</v>
      </c>
      <c r="X7" s="9">
        <f>SUM($L7:$L15)/X$5</f>
        <v>466666.66666666669</v>
      </c>
      <c r="Y7" s="33">
        <f t="shared" si="3"/>
        <v>0</v>
      </c>
      <c r="Z7" s="33" t="str">
        <f t="shared" ref="Z7:Z29" si="7">+P7</f>
        <v>T2</v>
      </c>
      <c r="AA7" s="35">
        <f>SUM($M7:$M8)/AA$5</f>
        <v>9</v>
      </c>
      <c r="AB7" s="35">
        <f>SUM($M7:$M9)/AB$5</f>
        <v>8.3333333333333339</v>
      </c>
      <c r="AC7" s="35">
        <f>SUM($M7:$M10)/AC$5</f>
        <v>7.75</v>
      </c>
      <c r="AD7" s="35">
        <f>SUM($M7:$M11)/AD$5</f>
        <v>7.2</v>
      </c>
      <c r="AE7" s="35">
        <f>SUM($M7:$M12)/AE$5</f>
        <v>6.666666666666667</v>
      </c>
      <c r="AF7" s="35">
        <f>SUM($M7:$M13)/AF$5</f>
        <v>6.1428571428571432</v>
      </c>
      <c r="AG7" s="35">
        <f>SUM($M7:$M14)/AG$5</f>
        <v>5.625</v>
      </c>
      <c r="AH7" s="35">
        <f>SUM($M7:$M15)/AH$5</f>
        <v>5.1111111111111107</v>
      </c>
    </row>
    <row r="8" spans="1:34" s="34" customFormat="1" ht="18" customHeight="1">
      <c r="A8" s="24" t="s">
        <v>28</v>
      </c>
      <c r="B8" s="25">
        <v>34</v>
      </c>
      <c r="C8" s="25" t="s">
        <v>201</v>
      </c>
      <c r="D8" s="25">
        <v>0</v>
      </c>
      <c r="E8" s="25">
        <v>3</v>
      </c>
      <c r="F8" s="171">
        <f t="shared" si="4"/>
        <v>8</v>
      </c>
      <c r="G8" s="28">
        <f t="shared" si="5"/>
        <v>0</v>
      </c>
      <c r="H8" s="28">
        <f t="shared" ref="H8:H29" si="8">IF(E8="",0,IFERROR(O8,0))</f>
        <v>780000</v>
      </c>
      <c r="I8" s="29">
        <f t="shared" si="6"/>
        <v>780000</v>
      </c>
      <c r="J8" s="30"/>
      <c r="K8" s="31">
        <v>0.13</v>
      </c>
      <c r="L8" s="32">
        <f t="shared" si="0"/>
        <v>780000</v>
      </c>
      <c r="M8" s="33">
        <v>8</v>
      </c>
      <c r="N8" s="33">
        <f>IF(E8=0,0,IF(E8=E7,VLOOKUP(E8,Z:AH,VLOOKUP(E8,P:Y,10,0),0),IF(P8=E8,VLOOKUP(E8,Z:AH,VLOOKUP(E8,P:Y,10,0),0),M8)))</f>
        <v>8</v>
      </c>
      <c r="O8" s="33">
        <f t="shared" si="2"/>
        <v>780000</v>
      </c>
      <c r="P8" s="8" t="s">
        <v>98</v>
      </c>
      <c r="Q8" s="9">
        <f t="shared" ref="Q8:Q29" si="9">SUM($L8:$L9)/Q$5</f>
        <v>690000</v>
      </c>
      <c r="R8" s="9">
        <f t="shared" ref="R8:R29" si="10">SUM($L8:$L10)/R$5</f>
        <v>620000</v>
      </c>
      <c r="S8" s="9">
        <f t="shared" ref="S8:S29" si="11">SUM($L8:$L11)/S$5</f>
        <v>570000</v>
      </c>
      <c r="T8" s="9">
        <f t="shared" ref="T8:T29" si="12">SUM($L8:$L12)/T$5</f>
        <v>528000</v>
      </c>
      <c r="U8" s="9">
        <f t="shared" ref="U8:U29" si="13">SUM($L8:$L13)/U$5</f>
        <v>490000</v>
      </c>
      <c r="V8" s="9">
        <f t="shared" ref="V8:V29" si="14">SUM($L8:$L14)/V$5</f>
        <v>445714.28571428574</v>
      </c>
      <c r="W8" s="9">
        <f t="shared" ref="W8:W29" si="15">SUM($L8:$L15)/W$5</f>
        <v>405000</v>
      </c>
      <c r="X8" s="9">
        <f t="shared" ref="X8:X29" si="16">SUM($L8:$L16)/X$5</f>
        <v>366666.66666666669</v>
      </c>
      <c r="Y8" s="33">
        <f t="shared" si="3"/>
        <v>0</v>
      </c>
      <c r="Z8" s="33" t="str">
        <f t="shared" si="7"/>
        <v>T3</v>
      </c>
      <c r="AA8" s="35">
        <f t="shared" ref="AA8:AA29" si="17">SUM($M8:$M9)/AA$5</f>
        <v>7.5</v>
      </c>
      <c r="AB8" s="35">
        <f t="shared" ref="AB8:AB29" si="18">SUM($M8:$M10)/AB$5</f>
        <v>7</v>
      </c>
      <c r="AC8" s="35">
        <f t="shared" ref="AC8:AC29" si="19">SUM($M8:$M11)/AC$5</f>
        <v>6.5</v>
      </c>
      <c r="AD8" s="35">
        <f t="shared" ref="AD8:AD29" si="20">SUM($M8:$M12)/AD$5</f>
        <v>6</v>
      </c>
      <c r="AE8" s="35">
        <f t="shared" ref="AE8:AE29" si="21">SUM($M8:$M13)/AE$5</f>
        <v>5.5</v>
      </c>
      <c r="AF8" s="35">
        <f t="shared" ref="AF8:AF29" si="22">SUM($M8:$M14)/AF$5</f>
        <v>5</v>
      </c>
      <c r="AG8" s="35">
        <f t="shared" ref="AG8:AG29" si="23">SUM($M8:$M15)/AG$5</f>
        <v>4.5</v>
      </c>
      <c r="AH8" s="35">
        <f t="shared" ref="AH8:AH29" si="24">SUM($M8:$M16)/AH$5</f>
        <v>4</v>
      </c>
    </row>
    <row r="9" spans="1:34" s="34" customFormat="1" ht="18" customHeight="1">
      <c r="A9" s="24" t="s">
        <v>0</v>
      </c>
      <c r="B9" s="25">
        <v>34</v>
      </c>
      <c r="C9" s="25" t="s">
        <v>201</v>
      </c>
      <c r="D9" s="25">
        <v>0</v>
      </c>
      <c r="E9" s="25">
        <v>4</v>
      </c>
      <c r="F9" s="171">
        <f t="shared" si="4"/>
        <v>7</v>
      </c>
      <c r="G9" s="28">
        <f t="shared" si="5"/>
        <v>0</v>
      </c>
      <c r="H9" s="28">
        <f t="shared" si="8"/>
        <v>600000</v>
      </c>
      <c r="I9" s="29">
        <f t="shared" si="6"/>
        <v>600000</v>
      </c>
      <c r="J9" s="30"/>
      <c r="K9" s="31">
        <v>0.1</v>
      </c>
      <c r="L9" s="32">
        <f t="shared" si="0"/>
        <v>600000</v>
      </c>
      <c r="M9" s="33">
        <v>7</v>
      </c>
      <c r="N9" s="33">
        <f t="shared" ref="N9:N29" si="25">IF(E9=0,0,IF(E9=E8,VLOOKUP(E9,Z:AH,VLOOKUP(E9,P:Y,10,0),0),IF(P9=E9,VLOOKUP(E9,Z:AH,VLOOKUP(E9,P:Y,10,0),0),M9)))</f>
        <v>7</v>
      </c>
      <c r="O9" s="33">
        <f t="shared" si="2"/>
        <v>600000</v>
      </c>
      <c r="P9" s="8" t="s">
        <v>99</v>
      </c>
      <c r="Q9" s="9">
        <f t="shared" si="9"/>
        <v>540000</v>
      </c>
      <c r="R9" s="9">
        <f t="shared" si="10"/>
        <v>500000</v>
      </c>
      <c r="S9" s="9">
        <f t="shared" si="11"/>
        <v>465000</v>
      </c>
      <c r="T9" s="9">
        <f t="shared" si="12"/>
        <v>432000</v>
      </c>
      <c r="U9" s="9">
        <f t="shared" si="13"/>
        <v>390000</v>
      </c>
      <c r="V9" s="9">
        <f t="shared" si="14"/>
        <v>351428.57142857142</v>
      </c>
      <c r="W9" s="9">
        <f t="shared" si="15"/>
        <v>315000</v>
      </c>
      <c r="X9" s="9">
        <f t="shared" si="16"/>
        <v>286666.66666666669</v>
      </c>
      <c r="Y9" s="33">
        <f t="shared" si="3"/>
        <v>0</v>
      </c>
      <c r="Z9" s="33" t="str">
        <f t="shared" si="7"/>
        <v>T4</v>
      </c>
      <c r="AA9" s="35">
        <f t="shared" si="17"/>
        <v>6.5</v>
      </c>
      <c r="AB9" s="35">
        <f t="shared" si="18"/>
        <v>6</v>
      </c>
      <c r="AC9" s="35">
        <f t="shared" si="19"/>
        <v>5.5</v>
      </c>
      <c r="AD9" s="35">
        <f t="shared" si="20"/>
        <v>5</v>
      </c>
      <c r="AE9" s="35">
        <f t="shared" si="21"/>
        <v>4.5</v>
      </c>
      <c r="AF9" s="35">
        <f t="shared" si="22"/>
        <v>4</v>
      </c>
      <c r="AG9" s="35">
        <f t="shared" si="23"/>
        <v>3.5</v>
      </c>
      <c r="AH9" s="35">
        <f t="shared" si="24"/>
        <v>3.1111111111111112</v>
      </c>
    </row>
    <row r="10" spans="1:34" s="34" customFormat="1" ht="18" customHeight="1">
      <c r="A10" s="24" t="s">
        <v>6</v>
      </c>
      <c r="B10" s="25">
        <v>31</v>
      </c>
      <c r="C10" s="25" t="s">
        <v>201</v>
      </c>
      <c r="D10" s="175">
        <v>0</v>
      </c>
      <c r="E10" s="25">
        <v>5</v>
      </c>
      <c r="F10" s="171">
        <f t="shared" si="4"/>
        <v>6</v>
      </c>
      <c r="G10" s="28">
        <f t="shared" si="5"/>
        <v>0</v>
      </c>
      <c r="H10" s="28">
        <f t="shared" si="8"/>
        <v>480000</v>
      </c>
      <c r="I10" s="29">
        <f t="shared" si="6"/>
        <v>480000</v>
      </c>
      <c r="J10" s="30"/>
      <c r="K10" s="31">
        <v>0.08</v>
      </c>
      <c r="L10" s="32">
        <f t="shared" si="0"/>
        <v>480000</v>
      </c>
      <c r="M10" s="33">
        <v>6</v>
      </c>
      <c r="N10" s="33">
        <f t="shared" si="25"/>
        <v>6</v>
      </c>
      <c r="O10" s="33">
        <f t="shared" si="2"/>
        <v>480000</v>
      </c>
      <c r="P10" s="8" t="s">
        <v>100</v>
      </c>
      <c r="Q10" s="9">
        <f t="shared" si="9"/>
        <v>450000</v>
      </c>
      <c r="R10" s="9">
        <f t="shared" si="10"/>
        <v>420000</v>
      </c>
      <c r="S10" s="9">
        <f t="shared" si="11"/>
        <v>390000</v>
      </c>
      <c r="T10" s="9">
        <f t="shared" si="12"/>
        <v>348000</v>
      </c>
      <c r="U10" s="9">
        <f t="shared" si="13"/>
        <v>310000</v>
      </c>
      <c r="V10" s="9">
        <f t="shared" si="14"/>
        <v>274285.71428571426</v>
      </c>
      <c r="W10" s="9">
        <f t="shared" si="15"/>
        <v>247500</v>
      </c>
      <c r="X10" s="9">
        <f t="shared" si="16"/>
        <v>226666.66666666666</v>
      </c>
      <c r="Y10" s="33">
        <f t="shared" si="3"/>
        <v>0</v>
      </c>
      <c r="Z10" s="33" t="str">
        <f t="shared" si="7"/>
        <v>T5</v>
      </c>
      <c r="AA10" s="35">
        <f t="shared" si="17"/>
        <v>5.5</v>
      </c>
      <c r="AB10" s="35">
        <f t="shared" si="18"/>
        <v>5</v>
      </c>
      <c r="AC10" s="35">
        <f t="shared" si="19"/>
        <v>4.5</v>
      </c>
      <c r="AD10" s="35">
        <f t="shared" si="20"/>
        <v>4</v>
      </c>
      <c r="AE10" s="35">
        <f t="shared" si="21"/>
        <v>3.5</v>
      </c>
      <c r="AF10" s="35">
        <f t="shared" si="22"/>
        <v>3</v>
      </c>
      <c r="AG10" s="35">
        <f t="shared" si="23"/>
        <v>2.625</v>
      </c>
      <c r="AH10" s="35">
        <f t="shared" si="24"/>
        <v>2.3333333333333335</v>
      </c>
    </row>
    <row r="11" spans="1:34" s="34" customFormat="1" ht="18" customHeight="1">
      <c r="A11" s="24" t="s">
        <v>36</v>
      </c>
      <c r="B11" s="25">
        <v>30</v>
      </c>
      <c r="C11" s="25" t="s">
        <v>201</v>
      </c>
      <c r="D11" s="25">
        <v>0</v>
      </c>
      <c r="E11" s="25">
        <v>6</v>
      </c>
      <c r="F11" s="171">
        <f t="shared" si="4"/>
        <v>5</v>
      </c>
      <c r="G11" s="28">
        <f t="shared" si="5"/>
        <v>0</v>
      </c>
      <c r="H11" s="28">
        <f t="shared" si="8"/>
        <v>420000.00000000006</v>
      </c>
      <c r="I11" s="29">
        <f t="shared" si="6"/>
        <v>420000.00000000006</v>
      </c>
      <c r="J11" s="30"/>
      <c r="K11" s="31">
        <v>7.0000000000000007E-2</v>
      </c>
      <c r="L11" s="32">
        <f t="shared" si="0"/>
        <v>420000.00000000006</v>
      </c>
      <c r="M11" s="33">
        <v>5</v>
      </c>
      <c r="N11" s="33">
        <f t="shared" si="25"/>
        <v>5</v>
      </c>
      <c r="O11" s="33">
        <f t="shared" si="2"/>
        <v>420000.00000000006</v>
      </c>
      <c r="P11" s="8" t="s">
        <v>101</v>
      </c>
      <c r="Q11" s="9">
        <f t="shared" si="9"/>
        <v>390000</v>
      </c>
      <c r="R11" s="9">
        <f t="shared" si="10"/>
        <v>360000</v>
      </c>
      <c r="S11" s="9">
        <f t="shared" si="11"/>
        <v>315000</v>
      </c>
      <c r="T11" s="9">
        <f t="shared" si="12"/>
        <v>276000</v>
      </c>
      <c r="U11" s="9">
        <f t="shared" si="13"/>
        <v>240000</v>
      </c>
      <c r="V11" s="9">
        <f t="shared" si="14"/>
        <v>214285.71428571429</v>
      </c>
      <c r="W11" s="9">
        <f t="shared" si="15"/>
        <v>195000</v>
      </c>
      <c r="X11" s="9">
        <f t="shared" si="16"/>
        <v>180000</v>
      </c>
      <c r="Y11" s="33">
        <f t="shared" si="3"/>
        <v>0</v>
      </c>
      <c r="Z11" s="33" t="str">
        <f t="shared" si="7"/>
        <v>T6</v>
      </c>
      <c r="AA11" s="35">
        <f t="shared" si="17"/>
        <v>4.5</v>
      </c>
      <c r="AB11" s="35">
        <f t="shared" si="18"/>
        <v>4</v>
      </c>
      <c r="AC11" s="35">
        <f t="shared" si="19"/>
        <v>3.5</v>
      </c>
      <c r="AD11" s="35">
        <f t="shared" si="20"/>
        <v>3</v>
      </c>
      <c r="AE11" s="35">
        <f t="shared" si="21"/>
        <v>2.5</v>
      </c>
      <c r="AF11" s="35">
        <f t="shared" si="22"/>
        <v>2.1428571428571428</v>
      </c>
      <c r="AG11" s="35">
        <f t="shared" si="23"/>
        <v>1.875</v>
      </c>
      <c r="AH11" s="35">
        <f t="shared" si="24"/>
        <v>1.6666666666666667</v>
      </c>
    </row>
    <row r="12" spans="1:34" s="34" customFormat="1" ht="18" customHeight="1">
      <c r="A12" s="24" t="s">
        <v>8</v>
      </c>
      <c r="B12" s="25">
        <v>29</v>
      </c>
      <c r="C12" s="25" t="s">
        <v>201</v>
      </c>
      <c r="D12" s="25" t="s">
        <v>278</v>
      </c>
      <c r="E12" s="25">
        <v>7</v>
      </c>
      <c r="F12" s="171">
        <f t="shared" si="4"/>
        <v>4</v>
      </c>
      <c r="G12" s="28">
        <f t="shared" si="5"/>
        <v>360000</v>
      </c>
      <c r="H12" s="28">
        <f t="shared" si="8"/>
        <v>360000</v>
      </c>
      <c r="I12" s="29">
        <f t="shared" si="6"/>
        <v>720000</v>
      </c>
      <c r="J12" s="30"/>
      <c r="K12" s="31">
        <v>0.06</v>
      </c>
      <c r="L12" s="32">
        <f t="shared" si="0"/>
        <v>360000</v>
      </c>
      <c r="M12" s="33">
        <v>4</v>
      </c>
      <c r="N12" s="33">
        <f t="shared" si="25"/>
        <v>4</v>
      </c>
      <c r="O12" s="33">
        <f t="shared" si="2"/>
        <v>360000</v>
      </c>
      <c r="P12" s="8" t="s">
        <v>102</v>
      </c>
      <c r="Q12" s="9">
        <f t="shared" si="9"/>
        <v>330000</v>
      </c>
      <c r="R12" s="9">
        <f t="shared" si="10"/>
        <v>280000</v>
      </c>
      <c r="S12" s="9">
        <f t="shared" si="11"/>
        <v>240000</v>
      </c>
      <c r="T12" s="9">
        <f t="shared" si="12"/>
        <v>204000</v>
      </c>
      <c r="U12" s="9">
        <f t="shared" si="13"/>
        <v>180000</v>
      </c>
      <c r="V12" s="9">
        <f t="shared" si="14"/>
        <v>162857.14285714287</v>
      </c>
      <c r="W12" s="9">
        <f t="shared" si="15"/>
        <v>150000</v>
      </c>
      <c r="X12" s="9">
        <f t="shared" si="16"/>
        <v>140000</v>
      </c>
      <c r="Y12" s="33">
        <f t="shared" si="3"/>
        <v>0</v>
      </c>
      <c r="Z12" s="33" t="str">
        <f t="shared" si="7"/>
        <v>T7</v>
      </c>
      <c r="AA12" s="35">
        <f t="shared" si="17"/>
        <v>3.5</v>
      </c>
      <c r="AB12" s="35">
        <f t="shared" si="18"/>
        <v>3</v>
      </c>
      <c r="AC12" s="35">
        <f t="shared" si="19"/>
        <v>2.5</v>
      </c>
      <c r="AD12" s="35">
        <f t="shared" si="20"/>
        <v>2</v>
      </c>
      <c r="AE12" s="35">
        <f t="shared" si="21"/>
        <v>1.6666666666666667</v>
      </c>
      <c r="AF12" s="35">
        <f t="shared" si="22"/>
        <v>1.4285714285714286</v>
      </c>
      <c r="AG12" s="35">
        <f t="shared" si="23"/>
        <v>1.25</v>
      </c>
      <c r="AH12" s="35">
        <f t="shared" si="24"/>
        <v>1.1111111111111112</v>
      </c>
    </row>
    <row r="13" spans="1:34" s="34" customFormat="1" ht="18" customHeight="1">
      <c r="A13" s="24" t="s">
        <v>42</v>
      </c>
      <c r="B13" s="25">
        <v>28</v>
      </c>
      <c r="C13" s="25" t="s">
        <v>201</v>
      </c>
      <c r="D13" s="25">
        <v>0</v>
      </c>
      <c r="E13" s="25">
        <v>8</v>
      </c>
      <c r="F13" s="171">
        <f t="shared" si="4"/>
        <v>3</v>
      </c>
      <c r="G13" s="28">
        <f t="shared" si="5"/>
        <v>0</v>
      </c>
      <c r="H13" s="28">
        <f t="shared" si="8"/>
        <v>300000</v>
      </c>
      <c r="I13" s="29">
        <f t="shared" si="6"/>
        <v>300000</v>
      </c>
      <c r="J13" s="30"/>
      <c r="K13" s="31">
        <v>0.05</v>
      </c>
      <c r="L13" s="32">
        <f t="shared" si="0"/>
        <v>300000</v>
      </c>
      <c r="M13" s="33">
        <v>3</v>
      </c>
      <c r="N13" s="33">
        <f t="shared" si="25"/>
        <v>3</v>
      </c>
      <c r="O13" s="33">
        <f t="shared" si="2"/>
        <v>300000</v>
      </c>
      <c r="P13" s="8" t="s">
        <v>103</v>
      </c>
      <c r="Q13" s="9">
        <f t="shared" si="9"/>
        <v>240000</v>
      </c>
      <c r="R13" s="9">
        <f t="shared" si="10"/>
        <v>200000</v>
      </c>
      <c r="S13" s="9">
        <f t="shared" si="11"/>
        <v>165000</v>
      </c>
      <c r="T13" s="9">
        <f t="shared" si="12"/>
        <v>144000</v>
      </c>
      <c r="U13" s="9">
        <f t="shared" si="13"/>
        <v>130000</v>
      </c>
      <c r="V13" s="9">
        <f t="shared" si="14"/>
        <v>120000</v>
      </c>
      <c r="W13" s="9">
        <f t="shared" si="15"/>
        <v>112500</v>
      </c>
      <c r="X13" s="9">
        <f t="shared" si="16"/>
        <v>106666.66666666667</v>
      </c>
      <c r="Y13" s="33">
        <f t="shared" si="3"/>
        <v>0</v>
      </c>
      <c r="Z13" s="33" t="str">
        <f t="shared" si="7"/>
        <v>T8</v>
      </c>
      <c r="AA13" s="35">
        <f t="shared" si="17"/>
        <v>2.5</v>
      </c>
      <c r="AB13" s="35">
        <f t="shared" si="18"/>
        <v>2</v>
      </c>
      <c r="AC13" s="35">
        <f t="shared" si="19"/>
        <v>1.5</v>
      </c>
      <c r="AD13" s="35">
        <f t="shared" si="20"/>
        <v>1.2</v>
      </c>
      <c r="AE13" s="35">
        <f t="shared" si="21"/>
        <v>1</v>
      </c>
      <c r="AF13" s="35">
        <f t="shared" si="22"/>
        <v>0.8571428571428571</v>
      </c>
      <c r="AG13" s="35">
        <f t="shared" si="23"/>
        <v>0.75</v>
      </c>
      <c r="AH13" s="35">
        <f t="shared" si="24"/>
        <v>0.66666666666666663</v>
      </c>
    </row>
    <row r="14" spans="1:34" s="34" customFormat="1" ht="18" customHeight="1">
      <c r="A14" s="24" t="s">
        <v>34</v>
      </c>
      <c r="B14" s="25">
        <v>28</v>
      </c>
      <c r="C14" s="25" t="s">
        <v>201</v>
      </c>
      <c r="D14" s="25">
        <v>0</v>
      </c>
      <c r="E14" s="25">
        <v>9</v>
      </c>
      <c r="F14" s="171">
        <f t="shared" si="4"/>
        <v>2</v>
      </c>
      <c r="G14" s="28">
        <f t="shared" si="5"/>
        <v>0</v>
      </c>
      <c r="H14" s="28">
        <f t="shared" si="8"/>
        <v>180000</v>
      </c>
      <c r="I14" s="29">
        <f t="shared" si="6"/>
        <v>180000</v>
      </c>
      <c r="J14" s="30"/>
      <c r="K14" s="31">
        <v>0.03</v>
      </c>
      <c r="L14" s="32">
        <f t="shared" si="0"/>
        <v>180000</v>
      </c>
      <c r="M14" s="33">
        <v>2</v>
      </c>
      <c r="N14" s="33">
        <f t="shared" si="25"/>
        <v>2</v>
      </c>
      <c r="O14" s="33">
        <f t="shared" si="2"/>
        <v>180000</v>
      </c>
      <c r="P14" s="8" t="s">
        <v>104</v>
      </c>
      <c r="Q14" s="9">
        <f t="shared" si="9"/>
        <v>150000</v>
      </c>
      <c r="R14" s="9">
        <f t="shared" si="10"/>
        <v>120000</v>
      </c>
      <c r="S14" s="9">
        <f t="shared" si="11"/>
        <v>105000</v>
      </c>
      <c r="T14" s="9">
        <f t="shared" si="12"/>
        <v>96000</v>
      </c>
      <c r="U14" s="9">
        <f t="shared" si="13"/>
        <v>90000</v>
      </c>
      <c r="V14" s="9">
        <f t="shared" si="14"/>
        <v>85714.28571428571</v>
      </c>
      <c r="W14" s="9">
        <f t="shared" si="15"/>
        <v>82500</v>
      </c>
      <c r="X14" s="9">
        <f t="shared" si="16"/>
        <v>80000</v>
      </c>
      <c r="Y14" s="33">
        <f t="shared" si="3"/>
        <v>0</v>
      </c>
      <c r="Z14" s="33" t="str">
        <f t="shared" si="7"/>
        <v>T9</v>
      </c>
      <c r="AA14" s="35">
        <f t="shared" si="17"/>
        <v>1.5</v>
      </c>
      <c r="AB14" s="35">
        <f t="shared" si="18"/>
        <v>1</v>
      </c>
      <c r="AC14" s="35">
        <f t="shared" si="19"/>
        <v>0.75</v>
      </c>
      <c r="AD14" s="35">
        <f t="shared" si="20"/>
        <v>0.6</v>
      </c>
      <c r="AE14" s="35">
        <f t="shared" si="21"/>
        <v>0.5</v>
      </c>
      <c r="AF14" s="35">
        <f t="shared" si="22"/>
        <v>0.42857142857142855</v>
      </c>
      <c r="AG14" s="35">
        <f t="shared" si="23"/>
        <v>0.375</v>
      </c>
      <c r="AH14" s="35">
        <f t="shared" si="24"/>
        <v>0.33333333333333331</v>
      </c>
    </row>
    <row r="15" spans="1:34" s="34" customFormat="1" ht="18" customHeight="1">
      <c r="A15" s="24" t="s">
        <v>14</v>
      </c>
      <c r="B15" s="25">
        <v>25</v>
      </c>
      <c r="C15" s="25" t="s">
        <v>201</v>
      </c>
      <c r="D15" s="25">
        <v>0</v>
      </c>
      <c r="E15" s="25">
        <v>10</v>
      </c>
      <c r="F15" s="171">
        <f t="shared" si="4"/>
        <v>1</v>
      </c>
      <c r="G15" s="28">
        <f t="shared" si="5"/>
        <v>0</v>
      </c>
      <c r="H15" s="28">
        <f t="shared" si="8"/>
        <v>120000</v>
      </c>
      <c r="I15" s="29">
        <f t="shared" si="6"/>
        <v>120000</v>
      </c>
      <c r="J15" s="30"/>
      <c r="K15" s="31">
        <v>0.02</v>
      </c>
      <c r="L15" s="32">
        <f t="shared" si="0"/>
        <v>120000</v>
      </c>
      <c r="M15" s="33">
        <v>1</v>
      </c>
      <c r="N15" s="33">
        <f t="shared" si="25"/>
        <v>1</v>
      </c>
      <c r="O15" s="33">
        <f t="shared" si="2"/>
        <v>120000</v>
      </c>
      <c r="P15" s="8" t="s">
        <v>105</v>
      </c>
      <c r="Q15" s="9">
        <f t="shared" si="9"/>
        <v>90000</v>
      </c>
      <c r="R15" s="9">
        <f t="shared" si="10"/>
        <v>80000</v>
      </c>
      <c r="S15" s="9">
        <f t="shared" si="11"/>
        <v>75000</v>
      </c>
      <c r="T15" s="9">
        <f t="shared" si="12"/>
        <v>72000</v>
      </c>
      <c r="U15" s="9">
        <f t="shared" si="13"/>
        <v>70000</v>
      </c>
      <c r="V15" s="9">
        <f t="shared" si="14"/>
        <v>68571.428571428565</v>
      </c>
      <c r="W15" s="9">
        <f t="shared" si="15"/>
        <v>67500</v>
      </c>
      <c r="X15" s="9">
        <f t="shared" si="16"/>
        <v>66666.666666666672</v>
      </c>
      <c r="Y15" s="33">
        <f t="shared" si="3"/>
        <v>0</v>
      </c>
      <c r="Z15" s="33" t="str">
        <f t="shared" si="7"/>
        <v>T10</v>
      </c>
      <c r="AA15" s="35">
        <f t="shared" si="17"/>
        <v>0.5</v>
      </c>
      <c r="AB15" s="35">
        <f t="shared" si="18"/>
        <v>0.33333333333333331</v>
      </c>
      <c r="AC15" s="35">
        <f t="shared" si="19"/>
        <v>0.25</v>
      </c>
      <c r="AD15" s="35">
        <f t="shared" si="20"/>
        <v>0.2</v>
      </c>
      <c r="AE15" s="35">
        <f t="shared" si="21"/>
        <v>0.16666666666666666</v>
      </c>
      <c r="AF15" s="35">
        <f t="shared" si="22"/>
        <v>0.14285714285714285</v>
      </c>
      <c r="AG15" s="35">
        <f t="shared" si="23"/>
        <v>0.125</v>
      </c>
      <c r="AH15" s="35">
        <f t="shared" si="24"/>
        <v>0.1111111111111111</v>
      </c>
    </row>
    <row r="16" spans="1:34" s="34" customFormat="1" ht="18" customHeight="1">
      <c r="A16" s="24" t="s">
        <v>22</v>
      </c>
      <c r="B16" s="25">
        <v>22</v>
      </c>
      <c r="C16" s="25" t="s">
        <v>201</v>
      </c>
      <c r="D16" s="25">
        <v>0</v>
      </c>
      <c r="E16" s="25">
        <v>11</v>
      </c>
      <c r="F16" s="171">
        <f t="shared" si="4"/>
        <v>0</v>
      </c>
      <c r="G16" s="28">
        <f t="shared" si="5"/>
        <v>0</v>
      </c>
      <c r="H16" s="28">
        <f t="shared" si="8"/>
        <v>60000</v>
      </c>
      <c r="I16" s="29">
        <f t="shared" si="6"/>
        <v>60000</v>
      </c>
      <c r="J16" s="30"/>
      <c r="K16" s="31">
        <v>0.01</v>
      </c>
      <c r="L16" s="32">
        <f t="shared" si="0"/>
        <v>60000</v>
      </c>
      <c r="M16" s="33">
        <v>0</v>
      </c>
      <c r="N16" s="33">
        <f t="shared" si="25"/>
        <v>0</v>
      </c>
      <c r="O16" s="33">
        <f t="shared" si="2"/>
        <v>60000</v>
      </c>
      <c r="P16" s="8" t="s">
        <v>106</v>
      </c>
      <c r="Q16" s="9">
        <f t="shared" si="9"/>
        <v>60000</v>
      </c>
      <c r="R16" s="9">
        <f t="shared" si="10"/>
        <v>60000</v>
      </c>
      <c r="S16" s="9">
        <f t="shared" si="11"/>
        <v>60000</v>
      </c>
      <c r="T16" s="9">
        <f t="shared" si="12"/>
        <v>60000</v>
      </c>
      <c r="U16" s="9">
        <f t="shared" si="13"/>
        <v>60000</v>
      </c>
      <c r="V16" s="9">
        <f t="shared" si="14"/>
        <v>60000</v>
      </c>
      <c r="W16" s="9">
        <f t="shared" si="15"/>
        <v>60000</v>
      </c>
      <c r="X16" s="9">
        <f t="shared" si="16"/>
        <v>60000</v>
      </c>
      <c r="Y16" s="33">
        <f t="shared" si="3"/>
        <v>0</v>
      </c>
      <c r="Z16" s="33" t="str">
        <f t="shared" si="7"/>
        <v>T11</v>
      </c>
      <c r="AA16" s="35">
        <f t="shared" si="17"/>
        <v>0</v>
      </c>
      <c r="AB16" s="35">
        <f t="shared" si="18"/>
        <v>0</v>
      </c>
      <c r="AC16" s="35">
        <f t="shared" si="19"/>
        <v>0</v>
      </c>
      <c r="AD16" s="35">
        <f t="shared" si="20"/>
        <v>0</v>
      </c>
      <c r="AE16" s="35">
        <f t="shared" si="21"/>
        <v>0</v>
      </c>
      <c r="AF16" s="35">
        <f t="shared" si="22"/>
        <v>0</v>
      </c>
      <c r="AG16" s="35">
        <f t="shared" si="23"/>
        <v>0</v>
      </c>
      <c r="AH16" s="35">
        <f t="shared" si="24"/>
        <v>0</v>
      </c>
    </row>
    <row r="17" spans="1:34" s="34" customFormat="1" ht="18" customHeight="1">
      <c r="A17" s="24" t="s">
        <v>26</v>
      </c>
      <c r="B17" s="25">
        <v>22</v>
      </c>
      <c r="C17" s="25" t="s">
        <v>201</v>
      </c>
      <c r="D17" s="25">
        <v>0</v>
      </c>
      <c r="E17" s="25">
        <v>12</v>
      </c>
      <c r="F17" s="171">
        <f t="shared" si="4"/>
        <v>0</v>
      </c>
      <c r="G17" s="28">
        <f t="shared" si="5"/>
        <v>0</v>
      </c>
      <c r="H17" s="28">
        <f t="shared" si="8"/>
        <v>60000</v>
      </c>
      <c r="I17" s="29">
        <f t="shared" si="6"/>
        <v>60000</v>
      </c>
      <c r="J17" s="30"/>
      <c r="K17" s="31">
        <v>0.01</v>
      </c>
      <c r="L17" s="32">
        <f t="shared" si="0"/>
        <v>60000</v>
      </c>
      <c r="M17" s="33">
        <v>0</v>
      </c>
      <c r="N17" s="33">
        <f t="shared" si="25"/>
        <v>0</v>
      </c>
      <c r="O17" s="33">
        <f t="shared" si="2"/>
        <v>60000</v>
      </c>
      <c r="P17" s="8" t="s">
        <v>107</v>
      </c>
      <c r="Q17" s="9">
        <f t="shared" si="9"/>
        <v>60000</v>
      </c>
      <c r="R17" s="9">
        <f t="shared" si="10"/>
        <v>60000</v>
      </c>
      <c r="S17" s="9">
        <f t="shared" si="11"/>
        <v>60000</v>
      </c>
      <c r="T17" s="9">
        <f t="shared" si="12"/>
        <v>60000</v>
      </c>
      <c r="U17" s="9">
        <f t="shared" si="13"/>
        <v>60000</v>
      </c>
      <c r="V17" s="9">
        <f t="shared" si="14"/>
        <v>60000</v>
      </c>
      <c r="W17" s="9">
        <f t="shared" si="15"/>
        <v>60000</v>
      </c>
      <c r="X17" s="9">
        <f t="shared" si="16"/>
        <v>60000</v>
      </c>
      <c r="Y17" s="33">
        <f t="shared" si="3"/>
        <v>0</v>
      </c>
      <c r="Z17" s="33" t="str">
        <f t="shared" si="7"/>
        <v>T12</v>
      </c>
      <c r="AA17" s="35">
        <f t="shared" si="17"/>
        <v>0</v>
      </c>
      <c r="AB17" s="35">
        <f t="shared" si="18"/>
        <v>0</v>
      </c>
      <c r="AC17" s="35">
        <f t="shared" si="19"/>
        <v>0</v>
      </c>
      <c r="AD17" s="35">
        <f t="shared" si="20"/>
        <v>0</v>
      </c>
      <c r="AE17" s="35">
        <f t="shared" si="21"/>
        <v>0</v>
      </c>
      <c r="AF17" s="35">
        <f t="shared" si="22"/>
        <v>0</v>
      </c>
      <c r="AG17" s="35">
        <f t="shared" si="23"/>
        <v>0</v>
      </c>
      <c r="AH17" s="35">
        <f t="shared" si="24"/>
        <v>0</v>
      </c>
    </row>
    <row r="18" spans="1:34" s="34" customFormat="1" ht="18" customHeight="1">
      <c r="A18" s="24"/>
      <c r="B18" s="25"/>
      <c r="C18" s="25"/>
      <c r="D18" s="25"/>
      <c r="E18" s="25"/>
      <c r="F18" s="171">
        <f t="shared" si="4"/>
        <v>0</v>
      </c>
      <c r="G18" s="28">
        <f t="shared" si="5"/>
        <v>0</v>
      </c>
      <c r="H18" s="28">
        <f t="shared" si="8"/>
        <v>0</v>
      </c>
      <c r="I18" s="29">
        <f t="shared" si="6"/>
        <v>0</v>
      </c>
      <c r="J18" s="30"/>
      <c r="K18" s="31">
        <v>0.01</v>
      </c>
      <c r="L18" s="32">
        <f t="shared" si="0"/>
        <v>60000</v>
      </c>
      <c r="M18" s="33">
        <v>0</v>
      </c>
      <c r="N18" s="33">
        <f t="shared" si="25"/>
        <v>0</v>
      </c>
      <c r="O18" s="33">
        <f t="shared" si="2"/>
        <v>0</v>
      </c>
      <c r="P18" s="8" t="s">
        <v>108</v>
      </c>
      <c r="Q18" s="9">
        <f t="shared" si="9"/>
        <v>60000</v>
      </c>
      <c r="R18" s="9">
        <f t="shared" si="10"/>
        <v>60000</v>
      </c>
      <c r="S18" s="9">
        <f t="shared" si="11"/>
        <v>60000</v>
      </c>
      <c r="T18" s="9">
        <f t="shared" si="12"/>
        <v>60000</v>
      </c>
      <c r="U18" s="9">
        <f t="shared" si="13"/>
        <v>60000</v>
      </c>
      <c r="V18" s="9">
        <f t="shared" si="14"/>
        <v>60000</v>
      </c>
      <c r="W18" s="9">
        <f t="shared" si="15"/>
        <v>60000</v>
      </c>
      <c r="X18" s="9">
        <f t="shared" si="16"/>
        <v>60000</v>
      </c>
      <c r="Y18" s="33">
        <f t="shared" si="3"/>
        <v>0</v>
      </c>
      <c r="Z18" s="33" t="str">
        <f t="shared" si="7"/>
        <v>T13</v>
      </c>
      <c r="AA18" s="35">
        <f t="shared" si="17"/>
        <v>0</v>
      </c>
      <c r="AB18" s="35">
        <f t="shared" si="18"/>
        <v>0</v>
      </c>
      <c r="AC18" s="35">
        <f t="shared" si="19"/>
        <v>0</v>
      </c>
      <c r="AD18" s="35">
        <f t="shared" si="20"/>
        <v>0</v>
      </c>
      <c r="AE18" s="35">
        <f t="shared" si="21"/>
        <v>0</v>
      </c>
      <c r="AF18" s="35">
        <f t="shared" si="22"/>
        <v>0</v>
      </c>
      <c r="AG18" s="35">
        <f t="shared" si="23"/>
        <v>0</v>
      </c>
      <c r="AH18" s="35">
        <f t="shared" si="24"/>
        <v>0</v>
      </c>
    </row>
    <row r="19" spans="1:34" s="34" customFormat="1" ht="18" customHeight="1">
      <c r="A19" s="24"/>
      <c r="B19" s="25"/>
      <c r="C19" s="25"/>
      <c r="D19" s="25"/>
      <c r="E19" s="25"/>
      <c r="F19" s="171">
        <f t="shared" si="4"/>
        <v>0</v>
      </c>
      <c r="G19" s="28">
        <f t="shared" si="5"/>
        <v>0</v>
      </c>
      <c r="H19" s="28">
        <f t="shared" si="8"/>
        <v>0</v>
      </c>
      <c r="I19" s="29">
        <f t="shared" si="6"/>
        <v>0</v>
      </c>
      <c r="J19" s="30"/>
      <c r="K19" s="31">
        <v>0.01</v>
      </c>
      <c r="L19" s="32">
        <f t="shared" si="0"/>
        <v>60000</v>
      </c>
      <c r="M19" s="33">
        <v>0</v>
      </c>
      <c r="N19" s="33">
        <f t="shared" si="25"/>
        <v>0</v>
      </c>
      <c r="O19" s="33">
        <f t="shared" si="2"/>
        <v>0</v>
      </c>
      <c r="P19" s="8" t="s">
        <v>109</v>
      </c>
      <c r="Q19" s="9">
        <f t="shared" si="9"/>
        <v>60000</v>
      </c>
      <c r="R19" s="9">
        <f t="shared" si="10"/>
        <v>60000</v>
      </c>
      <c r="S19" s="9">
        <f t="shared" si="11"/>
        <v>60000</v>
      </c>
      <c r="T19" s="9">
        <f t="shared" si="12"/>
        <v>60000</v>
      </c>
      <c r="U19" s="9">
        <f t="shared" si="13"/>
        <v>60000</v>
      </c>
      <c r="V19" s="9">
        <f t="shared" si="14"/>
        <v>60000</v>
      </c>
      <c r="W19" s="9">
        <f t="shared" si="15"/>
        <v>60000</v>
      </c>
      <c r="X19" s="9">
        <f t="shared" si="16"/>
        <v>60000</v>
      </c>
      <c r="Y19" s="33">
        <f t="shared" si="3"/>
        <v>0</v>
      </c>
      <c r="Z19" s="33" t="str">
        <f t="shared" si="7"/>
        <v>T14</v>
      </c>
      <c r="AA19" s="35">
        <f t="shared" si="17"/>
        <v>0</v>
      </c>
      <c r="AB19" s="35">
        <f t="shared" si="18"/>
        <v>0</v>
      </c>
      <c r="AC19" s="35">
        <f t="shared" si="19"/>
        <v>0</v>
      </c>
      <c r="AD19" s="35">
        <f t="shared" si="20"/>
        <v>0</v>
      </c>
      <c r="AE19" s="35">
        <f t="shared" si="21"/>
        <v>0</v>
      </c>
      <c r="AF19" s="35">
        <f t="shared" si="22"/>
        <v>0</v>
      </c>
      <c r="AG19" s="35">
        <f t="shared" si="23"/>
        <v>0</v>
      </c>
      <c r="AH19" s="35">
        <f t="shared" si="24"/>
        <v>0</v>
      </c>
    </row>
    <row r="20" spans="1:34" s="34" customFormat="1" ht="18" customHeight="1">
      <c r="A20" s="24"/>
      <c r="B20" s="25"/>
      <c r="C20" s="25"/>
      <c r="D20" s="25"/>
      <c r="E20" s="25"/>
      <c r="F20" s="171">
        <f t="shared" si="4"/>
        <v>0</v>
      </c>
      <c r="G20" s="28">
        <f t="shared" si="5"/>
        <v>0</v>
      </c>
      <c r="H20" s="28">
        <f t="shared" si="8"/>
        <v>0</v>
      </c>
      <c r="I20" s="29">
        <f t="shared" si="6"/>
        <v>0</v>
      </c>
      <c r="J20" s="30"/>
      <c r="K20" s="31">
        <v>0.01</v>
      </c>
      <c r="L20" s="32">
        <f t="shared" si="0"/>
        <v>60000</v>
      </c>
      <c r="M20" s="33">
        <v>0</v>
      </c>
      <c r="N20" s="33">
        <f t="shared" si="25"/>
        <v>0</v>
      </c>
      <c r="O20" s="33">
        <f t="shared" si="2"/>
        <v>0</v>
      </c>
      <c r="P20" s="8" t="s">
        <v>110</v>
      </c>
      <c r="Q20" s="9">
        <f t="shared" si="9"/>
        <v>60000</v>
      </c>
      <c r="R20" s="9">
        <f t="shared" si="10"/>
        <v>60000</v>
      </c>
      <c r="S20" s="9">
        <f t="shared" si="11"/>
        <v>60000</v>
      </c>
      <c r="T20" s="9">
        <f t="shared" si="12"/>
        <v>60000</v>
      </c>
      <c r="U20" s="9">
        <f t="shared" si="13"/>
        <v>60000</v>
      </c>
      <c r="V20" s="9">
        <f t="shared" si="14"/>
        <v>60000</v>
      </c>
      <c r="W20" s="9">
        <f t="shared" si="15"/>
        <v>60000</v>
      </c>
      <c r="X20" s="9">
        <f t="shared" si="16"/>
        <v>60000</v>
      </c>
      <c r="Y20" s="33">
        <f t="shared" si="3"/>
        <v>0</v>
      </c>
      <c r="Z20" s="33" t="str">
        <f t="shared" si="7"/>
        <v>T15</v>
      </c>
      <c r="AA20" s="35">
        <f t="shared" si="17"/>
        <v>0</v>
      </c>
      <c r="AB20" s="35">
        <f t="shared" si="18"/>
        <v>0</v>
      </c>
      <c r="AC20" s="35">
        <f t="shared" si="19"/>
        <v>0</v>
      </c>
      <c r="AD20" s="35">
        <f t="shared" si="20"/>
        <v>0</v>
      </c>
      <c r="AE20" s="35">
        <f t="shared" si="21"/>
        <v>0</v>
      </c>
      <c r="AF20" s="35">
        <f t="shared" si="22"/>
        <v>0</v>
      </c>
      <c r="AG20" s="35">
        <f t="shared" si="23"/>
        <v>0</v>
      </c>
      <c r="AH20" s="35">
        <f t="shared" si="24"/>
        <v>0</v>
      </c>
    </row>
    <row r="21" spans="1:34" s="34" customFormat="1" ht="18" customHeight="1">
      <c r="A21" s="24"/>
      <c r="B21" s="25"/>
      <c r="C21" s="25"/>
      <c r="D21" s="25"/>
      <c r="E21" s="25"/>
      <c r="F21" s="171">
        <f t="shared" si="4"/>
        <v>0</v>
      </c>
      <c r="G21" s="28">
        <f t="shared" si="5"/>
        <v>0</v>
      </c>
      <c r="H21" s="28">
        <f t="shared" si="8"/>
        <v>0</v>
      </c>
      <c r="I21" s="29">
        <f t="shared" si="6"/>
        <v>0</v>
      </c>
      <c r="J21" s="30"/>
      <c r="K21" s="31">
        <v>0.01</v>
      </c>
      <c r="L21" s="32">
        <f t="shared" si="0"/>
        <v>60000</v>
      </c>
      <c r="M21" s="33">
        <v>0</v>
      </c>
      <c r="N21" s="33">
        <f t="shared" si="25"/>
        <v>0</v>
      </c>
      <c r="O21" s="33">
        <f t="shared" si="2"/>
        <v>0</v>
      </c>
      <c r="P21" s="8" t="s">
        <v>111</v>
      </c>
      <c r="Q21" s="9">
        <f t="shared" si="9"/>
        <v>60000</v>
      </c>
      <c r="R21" s="9">
        <f t="shared" si="10"/>
        <v>60000</v>
      </c>
      <c r="S21" s="9">
        <f t="shared" si="11"/>
        <v>60000</v>
      </c>
      <c r="T21" s="9">
        <f t="shared" si="12"/>
        <v>60000</v>
      </c>
      <c r="U21" s="9">
        <f t="shared" si="13"/>
        <v>60000</v>
      </c>
      <c r="V21" s="9">
        <f t="shared" si="14"/>
        <v>60000</v>
      </c>
      <c r="W21" s="9">
        <f t="shared" si="15"/>
        <v>60000</v>
      </c>
      <c r="X21" s="9">
        <f t="shared" si="16"/>
        <v>60000</v>
      </c>
      <c r="Y21" s="33">
        <f t="shared" si="3"/>
        <v>0</v>
      </c>
      <c r="Z21" s="33" t="str">
        <f t="shared" si="7"/>
        <v>T16</v>
      </c>
      <c r="AA21" s="35">
        <f t="shared" si="17"/>
        <v>0</v>
      </c>
      <c r="AB21" s="35">
        <f t="shared" si="18"/>
        <v>0</v>
      </c>
      <c r="AC21" s="35">
        <f t="shared" si="19"/>
        <v>0</v>
      </c>
      <c r="AD21" s="35">
        <f t="shared" si="20"/>
        <v>0</v>
      </c>
      <c r="AE21" s="35">
        <f t="shared" si="21"/>
        <v>0</v>
      </c>
      <c r="AF21" s="35">
        <f t="shared" si="22"/>
        <v>0</v>
      </c>
      <c r="AG21" s="35">
        <f t="shared" si="23"/>
        <v>0</v>
      </c>
      <c r="AH21" s="35">
        <f t="shared" si="24"/>
        <v>0</v>
      </c>
    </row>
    <row r="22" spans="1:34" s="8" customFormat="1" ht="18" customHeight="1">
      <c r="A22" s="24"/>
      <c r="B22" s="25"/>
      <c r="C22" s="25"/>
      <c r="D22" s="25"/>
      <c r="E22" s="25"/>
      <c r="F22" s="171">
        <f t="shared" si="4"/>
        <v>0</v>
      </c>
      <c r="G22" s="28">
        <f t="shared" si="5"/>
        <v>0</v>
      </c>
      <c r="H22" s="28">
        <f t="shared" si="8"/>
        <v>0</v>
      </c>
      <c r="I22" s="29">
        <f t="shared" si="6"/>
        <v>0</v>
      </c>
      <c r="J22" s="30"/>
      <c r="K22" s="31">
        <v>0.01</v>
      </c>
      <c r="L22" s="32">
        <f t="shared" si="0"/>
        <v>60000</v>
      </c>
      <c r="M22" s="33">
        <v>0</v>
      </c>
      <c r="N22" s="33">
        <f t="shared" si="25"/>
        <v>0</v>
      </c>
      <c r="O22" s="33">
        <f t="shared" si="2"/>
        <v>0</v>
      </c>
      <c r="P22" s="8" t="s">
        <v>112</v>
      </c>
      <c r="Q22" s="9">
        <f t="shared" si="9"/>
        <v>60000</v>
      </c>
      <c r="R22" s="9">
        <f t="shared" si="10"/>
        <v>60000</v>
      </c>
      <c r="S22" s="9">
        <f t="shared" si="11"/>
        <v>60000</v>
      </c>
      <c r="T22" s="9">
        <f t="shared" si="12"/>
        <v>60000</v>
      </c>
      <c r="U22" s="9">
        <f t="shared" si="13"/>
        <v>60000</v>
      </c>
      <c r="V22" s="9">
        <f t="shared" si="14"/>
        <v>60000</v>
      </c>
      <c r="W22" s="9">
        <f t="shared" si="15"/>
        <v>60000</v>
      </c>
      <c r="X22" s="9">
        <f t="shared" si="16"/>
        <v>53333.333333333336</v>
      </c>
      <c r="Y22" s="33">
        <f t="shared" si="3"/>
        <v>0</v>
      </c>
      <c r="Z22" s="33" t="str">
        <f t="shared" si="7"/>
        <v>T17</v>
      </c>
      <c r="AA22" s="35">
        <f t="shared" si="17"/>
        <v>0</v>
      </c>
      <c r="AB22" s="35">
        <f t="shared" si="18"/>
        <v>0</v>
      </c>
      <c r="AC22" s="35">
        <f t="shared" si="19"/>
        <v>0</v>
      </c>
      <c r="AD22" s="35">
        <f t="shared" si="20"/>
        <v>0</v>
      </c>
      <c r="AE22" s="35">
        <f t="shared" si="21"/>
        <v>0</v>
      </c>
      <c r="AF22" s="35">
        <f t="shared" si="22"/>
        <v>0</v>
      </c>
      <c r="AG22" s="35">
        <f t="shared" si="23"/>
        <v>0</v>
      </c>
      <c r="AH22" s="35">
        <f t="shared" si="24"/>
        <v>0</v>
      </c>
    </row>
    <row r="23" spans="1:34" s="8" customFormat="1" ht="18" customHeight="1">
      <c r="A23" s="24"/>
      <c r="B23" s="25"/>
      <c r="C23" s="25"/>
      <c r="D23" s="25"/>
      <c r="E23" s="25"/>
      <c r="F23" s="171">
        <f t="shared" si="4"/>
        <v>0</v>
      </c>
      <c r="G23" s="28">
        <f t="shared" si="5"/>
        <v>0</v>
      </c>
      <c r="H23" s="28">
        <f t="shared" si="8"/>
        <v>0</v>
      </c>
      <c r="I23" s="29">
        <f t="shared" si="6"/>
        <v>0</v>
      </c>
      <c r="J23" s="30"/>
      <c r="K23" s="31">
        <v>0.01</v>
      </c>
      <c r="L23" s="32">
        <f t="shared" si="0"/>
        <v>60000</v>
      </c>
      <c r="M23" s="33">
        <v>0</v>
      </c>
      <c r="N23" s="33">
        <f t="shared" si="25"/>
        <v>0</v>
      </c>
      <c r="O23" s="33">
        <f t="shared" si="2"/>
        <v>0</v>
      </c>
      <c r="P23" s="8" t="s">
        <v>113</v>
      </c>
      <c r="Q23" s="9">
        <f t="shared" si="9"/>
        <v>60000</v>
      </c>
      <c r="R23" s="9">
        <f t="shared" si="10"/>
        <v>60000</v>
      </c>
      <c r="S23" s="9">
        <f t="shared" si="11"/>
        <v>60000</v>
      </c>
      <c r="T23" s="9">
        <f t="shared" si="12"/>
        <v>60000</v>
      </c>
      <c r="U23" s="9">
        <f t="shared" si="13"/>
        <v>60000</v>
      </c>
      <c r="V23" s="9">
        <f t="shared" si="14"/>
        <v>60000</v>
      </c>
      <c r="W23" s="9">
        <f t="shared" si="15"/>
        <v>52500</v>
      </c>
      <c r="X23" s="9">
        <f t="shared" si="16"/>
        <v>46666.666666666664</v>
      </c>
      <c r="Y23" s="33">
        <f t="shared" si="3"/>
        <v>0</v>
      </c>
      <c r="Z23" s="33" t="str">
        <f t="shared" si="7"/>
        <v>T18</v>
      </c>
      <c r="AA23" s="35">
        <f t="shared" si="17"/>
        <v>0</v>
      </c>
      <c r="AB23" s="35">
        <f t="shared" si="18"/>
        <v>0</v>
      </c>
      <c r="AC23" s="35">
        <f t="shared" si="19"/>
        <v>0</v>
      </c>
      <c r="AD23" s="35">
        <f t="shared" si="20"/>
        <v>0</v>
      </c>
      <c r="AE23" s="35">
        <f t="shared" si="21"/>
        <v>0</v>
      </c>
      <c r="AF23" s="35">
        <f t="shared" si="22"/>
        <v>0</v>
      </c>
      <c r="AG23" s="35">
        <f t="shared" si="23"/>
        <v>0</v>
      </c>
      <c r="AH23" s="35">
        <f t="shared" si="24"/>
        <v>0</v>
      </c>
    </row>
    <row r="24" spans="1:34" s="8" customFormat="1" ht="18" customHeight="1">
      <c r="A24" s="24"/>
      <c r="B24" s="25"/>
      <c r="C24" s="25"/>
      <c r="D24" s="25"/>
      <c r="E24" s="25" t="s">
        <v>201</v>
      </c>
      <c r="F24" s="171"/>
      <c r="G24" s="28">
        <f t="shared" si="5"/>
        <v>0</v>
      </c>
      <c r="H24" s="28">
        <f t="shared" si="8"/>
        <v>0</v>
      </c>
      <c r="I24" s="29">
        <f t="shared" si="6"/>
        <v>0</v>
      </c>
      <c r="J24" s="30"/>
      <c r="K24" s="31">
        <v>0.01</v>
      </c>
      <c r="L24" s="32">
        <f t="shared" si="0"/>
        <v>60000</v>
      </c>
      <c r="M24" s="33">
        <v>0</v>
      </c>
      <c r="N24" s="33" t="e">
        <f t="shared" si="25"/>
        <v>#N/A</v>
      </c>
      <c r="O24" s="33" t="e">
        <f t="shared" si="2"/>
        <v>#N/A</v>
      </c>
      <c r="P24" s="8" t="s">
        <v>114</v>
      </c>
      <c r="Q24" s="9">
        <f t="shared" si="9"/>
        <v>60000</v>
      </c>
      <c r="R24" s="9">
        <f t="shared" si="10"/>
        <v>60000</v>
      </c>
      <c r="S24" s="9">
        <f t="shared" si="11"/>
        <v>60000</v>
      </c>
      <c r="T24" s="9">
        <f t="shared" si="12"/>
        <v>60000</v>
      </c>
      <c r="U24" s="9">
        <f t="shared" si="13"/>
        <v>60000</v>
      </c>
      <c r="V24" s="9">
        <f t="shared" si="14"/>
        <v>51428.571428571428</v>
      </c>
      <c r="W24" s="9">
        <f t="shared" si="15"/>
        <v>45000</v>
      </c>
      <c r="X24" s="9">
        <f t="shared" si="16"/>
        <v>40000</v>
      </c>
      <c r="Y24" s="33">
        <f t="shared" si="3"/>
        <v>0</v>
      </c>
      <c r="Z24" s="33" t="str">
        <f t="shared" si="7"/>
        <v>T19</v>
      </c>
      <c r="AA24" s="35">
        <f t="shared" si="17"/>
        <v>0</v>
      </c>
      <c r="AB24" s="35">
        <f t="shared" si="18"/>
        <v>0</v>
      </c>
      <c r="AC24" s="35">
        <f t="shared" si="19"/>
        <v>0</v>
      </c>
      <c r="AD24" s="35">
        <f t="shared" si="20"/>
        <v>0</v>
      </c>
      <c r="AE24" s="35">
        <f t="shared" si="21"/>
        <v>0</v>
      </c>
      <c r="AF24" s="35">
        <f t="shared" si="22"/>
        <v>0</v>
      </c>
      <c r="AG24" s="35">
        <f t="shared" si="23"/>
        <v>0</v>
      </c>
      <c r="AH24" s="35">
        <f t="shared" si="24"/>
        <v>0</v>
      </c>
    </row>
    <row r="25" spans="1:34" s="8" customFormat="1" ht="18" customHeight="1">
      <c r="A25" s="24"/>
      <c r="B25" s="25"/>
      <c r="C25" s="25"/>
      <c r="D25" s="25"/>
      <c r="E25" s="25" t="s">
        <v>201</v>
      </c>
      <c r="F25" s="171"/>
      <c r="G25" s="28">
        <f t="shared" si="5"/>
        <v>0</v>
      </c>
      <c r="H25" s="28">
        <f t="shared" si="8"/>
        <v>0</v>
      </c>
      <c r="I25" s="29">
        <f t="shared" si="6"/>
        <v>0</v>
      </c>
      <c r="J25" s="30"/>
      <c r="K25" s="31">
        <v>0.01</v>
      </c>
      <c r="L25" s="32">
        <f t="shared" si="0"/>
        <v>60000</v>
      </c>
      <c r="M25" s="33">
        <v>0</v>
      </c>
      <c r="N25" s="33" t="e">
        <f t="shared" si="25"/>
        <v>#N/A</v>
      </c>
      <c r="O25" s="33" t="e">
        <f t="shared" si="2"/>
        <v>#N/A</v>
      </c>
      <c r="P25" s="8" t="s">
        <v>115</v>
      </c>
      <c r="Q25" s="9">
        <f t="shared" si="9"/>
        <v>60000</v>
      </c>
      <c r="R25" s="9">
        <f t="shared" si="10"/>
        <v>60000</v>
      </c>
      <c r="S25" s="9">
        <f t="shared" si="11"/>
        <v>60000</v>
      </c>
      <c r="T25" s="9">
        <f t="shared" si="12"/>
        <v>60000</v>
      </c>
      <c r="U25" s="9">
        <f t="shared" si="13"/>
        <v>50000</v>
      </c>
      <c r="V25" s="9">
        <f t="shared" si="14"/>
        <v>42857.142857142855</v>
      </c>
      <c r="W25" s="9">
        <f t="shared" si="15"/>
        <v>37500</v>
      </c>
      <c r="X25" s="9">
        <f t="shared" si="16"/>
        <v>33333.333333333336</v>
      </c>
      <c r="Y25" s="33">
        <f t="shared" si="3"/>
        <v>0</v>
      </c>
      <c r="Z25" s="33" t="str">
        <f t="shared" si="7"/>
        <v>T20</v>
      </c>
      <c r="AA25" s="35">
        <f t="shared" si="17"/>
        <v>0</v>
      </c>
      <c r="AB25" s="35">
        <f t="shared" si="18"/>
        <v>0</v>
      </c>
      <c r="AC25" s="35">
        <f t="shared" si="19"/>
        <v>0</v>
      </c>
      <c r="AD25" s="35">
        <f t="shared" si="20"/>
        <v>0</v>
      </c>
      <c r="AE25" s="35">
        <f t="shared" si="21"/>
        <v>0</v>
      </c>
      <c r="AF25" s="35">
        <f t="shared" si="22"/>
        <v>0</v>
      </c>
      <c r="AG25" s="35">
        <f t="shared" si="23"/>
        <v>0</v>
      </c>
      <c r="AH25" s="35">
        <f t="shared" si="24"/>
        <v>0</v>
      </c>
    </row>
    <row r="26" spans="1:34" s="8" customFormat="1" ht="18" customHeight="1">
      <c r="A26" s="24"/>
      <c r="B26" s="25"/>
      <c r="C26" s="25"/>
      <c r="D26" s="25"/>
      <c r="E26" s="25" t="s">
        <v>201</v>
      </c>
      <c r="F26" s="171"/>
      <c r="G26" s="28">
        <f t="shared" si="5"/>
        <v>0</v>
      </c>
      <c r="H26" s="28">
        <f t="shared" si="8"/>
        <v>0</v>
      </c>
      <c r="I26" s="29">
        <f t="shared" si="6"/>
        <v>0</v>
      </c>
      <c r="J26" s="30"/>
      <c r="K26" s="31">
        <v>0.01</v>
      </c>
      <c r="L26" s="32">
        <f t="shared" si="0"/>
        <v>60000</v>
      </c>
      <c r="M26" s="33">
        <v>0</v>
      </c>
      <c r="N26" s="33" t="e">
        <f t="shared" si="25"/>
        <v>#N/A</v>
      </c>
      <c r="O26" s="33" t="e">
        <f>IF(E26=0,0,IF(E26=E25,VLOOKUP(E26,P:X,VLOOKUP(E26,P:Y,10,0),0),IF(P26=E26,VLOOKUP(E26,P:X,VLOOKUP(E26,P:Y,10,0),0),L26)))</f>
        <v>#N/A</v>
      </c>
      <c r="P26" s="8" t="s">
        <v>116</v>
      </c>
      <c r="Q26" s="9">
        <f t="shared" si="9"/>
        <v>60000</v>
      </c>
      <c r="R26" s="9">
        <f t="shared" si="10"/>
        <v>60000</v>
      </c>
      <c r="S26" s="9">
        <f t="shared" si="11"/>
        <v>60000</v>
      </c>
      <c r="T26" s="9">
        <f t="shared" si="12"/>
        <v>48000</v>
      </c>
      <c r="U26" s="9">
        <f t="shared" si="13"/>
        <v>40000</v>
      </c>
      <c r="V26" s="9">
        <f t="shared" si="14"/>
        <v>34285.714285714283</v>
      </c>
      <c r="W26" s="9">
        <f t="shared" si="15"/>
        <v>30000</v>
      </c>
      <c r="X26" s="9">
        <f t="shared" si="16"/>
        <v>26666.666666666668</v>
      </c>
      <c r="Y26" s="33">
        <f t="shared" si="3"/>
        <v>0</v>
      </c>
      <c r="Z26" s="33" t="str">
        <f t="shared" si="7"/>
        <v>T21</v>
      </c>
      <c r="AA26" s="35">
        <f t="shared" si="17"/>
        <v>0</v>
      </c>
      <c r="AB26" s="35">
        <f t="shared" si="18"/>
        <v>0</v>
      </c>
      <c r="AC26" s="35">
        <f t="shared" si="19"/>
        <v>0</v>
      </c>
      <c r="AD26" s="35">
        <f t="shared" si="20"/>
        <v>0</v>
      </c>
      <c r="AE26" s="35">
        <f t="shared" si="21"/>
        <v>0</v>
      </c>
      <c r="AF26" s="35">
        <f t="shared" si="22"/>
        <v>0</v>
      </c>
      <c r="AG26" s="35">
        <f t="shared" si="23"/>
        <v>0</v>
      </c>
      <c r="AH26" s="35">
        <f t="shared" si="24"/>
        <v>0</v>
      </c>
    </row>
    <row r="27" spans="1:34" s="8" customFormat="1" ht="18" customHeight="1">
      <c r="A27" s="24"/>
      <c r="B27" s="25"/>
      <c r="C27" s="25"/>
      <c r="D27" s="25"/>
      <c r="E27" s="25" t="s">
        <v>201</v>
      </c>
      <c r="F27" s="171"/>
      <c r="G27" s="28">
        <f t="shared" si="5"/>
        <v>0</v>
      </c>
      <c r="H27" s="28">
        <f t="shared" si="8"/>
        <v>0</v>
      </c>
      <c r="I27" s="29">
        <f t="shared" si="6"/>
        <v>0</v>
      </c>
      <c r="J27" s="30"/>
      <c r="K27" s="31">
        <v>0.01</v>
      </c>
      <c r="L27" s="32">
        <f t="shared" si="0"/>
        <v>60000</v>
      </c>
      <c r="M27" s="33">
        <v>0</v>
      </c>
      <c r="N27" s="33" t="e">
        <f t="shared" si="25"/>
        <v>#N/A</v>
      </c>
      <c r="O27" s="33" t="e">
        <f t="shared" ref="O27:O29" si="26">IF(E27=0,0,IF(E27=E26,VLOOKUP(E27,P:X,VLOOKUP(E27,P:Y,10,0),0),IF(P27=E27,VLOOKUP(E27,P:X,VLOOKUP(E27,P:Y,10,0),0),L27)))</f>
        <v>#N/A</v>
      </c>
      <c r="P27" s="8" t="s">
        <v>117</v>
      </c>
      <c r="Q27" s="9">
        <f t="shared" si="9"/>
        <v>60000</v>
      </c>
      <c r="R27" s="9">
        <f t="shared" si="10"/>
        <v>60000</v>
      </c>
      <c r="S27" s="9">
        <f t="shared" si="11"/>
        <v>45000</v>
      </c>
      <c r="T27" s="9">
        <f t="shared" si="12"/>
        <v>36000</v>
      </c>
      <c r="U27" s="9">
        <f t="shared" si="13"/>
        <v>30000</v>
      </c>
      <c r="V27" s="9">
        <f t="shared" si="14"/>
        <v>25714.285714285714</v>
      </c>
      <c r="W27" s="9">
        <f t="shared" si="15"/>
        <v>22500</v>
      </c>
      <c r="X27" s="9">
        <f t="shared" si="16"/>
        <v>20000</v>
      </c>
      <c r="Y27" s="33">
        <f t="shared" si="3"/>
        <v>0</v>
      </c>
      <c r="Z27" s="33" t="str">
        <f t="shared" si="7"/>
        <v>T22</v>
      </c>
      <c r="AA27" s="35">
        <f t="shared" si="17"/>
        <v>0</v>
      </c>
      <c r="AB27" s="35">
        <f t="shared" si="18"/>
        <v>0</v>
      </c>
      <c r="AC27" s="35">
        <f t="shared" si="19"/>
        <v>0</v>
      </c>
      <c r="AD27" s="35">
        <f t="shared" si="20"/>
        <v>0</v>
      </c>
      <c r="AE27" s="35">
        <f t="shared" si="21"/>
        <v>0</v>
      </c>
      <c r="AF27" s="35">
        <f t="shared" si="22"/>
        <v>0</v>
      </c>
      <c r="AG27" s="35">
        <f t="shared" si="23"/>
        <v>0</v>
      </c>
      <c r="AH27" s="35">
        <f t="shared" si="24"/>
        <v>0</v>
      </c>
    </row>
    <row r="28" spans="1:34" s="8" customFormat="1" ht="18" customHeight="1">
      <c r="A28" s="24"/>
      <c r="B28" s="25"/>
      <c r="C28" s="25"/>
      <c r="D28" s="25"/>
      <c r="E28" s="25" t="s">
        <v>201</v>
      </c>
      <c r="F28" s="171"/>
      <c r="G28" s="28">
        <f t="shared" si="5"/>
        <v>0</v>
      </c>
      <c r="H28" s="28">
        <f t="shared" si="8"/>
        <v>0</v>
      </c>
      <c r="I28" s="29">
        <f t="shared" si="6"/>
        <v>0</v>
      </c>
      <c r="J28" s="30"/>
      <c r="K28" s="31">
        <v>0.01</v>
      </c>
      <c r="L28" s="32">
        <f t="shared" si="0"/>
        <v>60000</v>
      </c>
      <c r="M28" s="33">
        <v>0</v>
      </c>
      <c r="N28" s="33" t="e">
        <f t="shared" si="25"/>
        <v>#N/A</v>
      </c>
      <c r="O28" s="33" t="e">
        <f t="shared" si="26"/>
        <v>#N/A</v>
      </c>
      <c r="P28" s="8" t="s">
        <v>118</v>
      </c>
      <c r="Q28" s="9">
        <f t="shared" si="9"/>
        <v>60000</v>
      </c>
      <c r="R28" s="9">
        <f t="shared" si="10"/>
        <v>40000</v>
      </c>
      <c r="S28" s="9">
        <f t="shared" si="11"/>
        <v>30000</v>
      </c>
      <c r="T28" s="9">
        <f t="shared" si="12"/>
        <v>24000</v>
      </c>
      <c r="U28" s="9">
        <f t="shared" si="13"/>
        <v>20000</v>
      </c>
      <c r="V28" s="9">
        <f t="shared" si="14"/>
        <v>17142.857142857141</v>
      </c>
      <c r="W28" s="9">
        <f t="shared" si="15"/>
        <v>15000</v>
      </c>
      <c r="X28" s="9">
        <f t="shared" si="16"/>
        <v>13333.333333333334</v>
      </c>
      <c r="Y28" s="33">
        <f t="shared" si="3"/>
        <v>0</v>
      </c>
      <c r="Z28" s="33" t="str">
        <f t="shared" si="7"/>
        <v>T23</v>
      </c>
      <c r="AA28" s="35">
        <f t="shared" si="17"/>
        <v>0</v>
      </c>
      <c r="AB28" s="35">
        <f t="shared" si="18"/>
        <v>0</v>
      </c>
      <c r="AC28" s="35">
        <f t="shared" si="19"/>
        <v>0</v>
      </c>
      <c r="AD28" s="35">
        <f t="shared" si="20"/>
        <v>0</v>
      </c>
      <c r="AE28" s="35">
        <f t="shared" si="21"/>
        <v>0</v>
      </c>
      <c r="AF28" s="35">
        <f t="shared" si="22"/>
        <v>0</v>
      </c>
      <c r="AG28" s="35">
        <f t="shared" si="23"/>
        <v>0</v>
      </c>
      <c r="AH28" s="35">
        <f t="shared" si="24"/>
        <v>0</v>
      </c>
    </row>
    <row r="29" spans="1:34" s="8" customFormat="1" ht="18" customHeight="1">
      <c r="A29" s="24"/>
      <c r="B29" s="25"/>
      <c r="C29" s="25"/>
      <c r="D29" s="25"/>
      <c r="E29" s="25" t="s">
        <v>201</v>
      </c>
      <c r="F29" s="171"/>
      <c r="G29" s="28">
        <f t="shared" si="5"/>
        <v>0</v>
      </c>
      <c r="H29" s="28">
        <f t="shared" si="8"/>
        <v>0</v>
      </c>
      <c r="I29" s="29">
        <f t="shared" si="6"/>
        <v>0</v>
      </c>
      <c r="J29" s="30"/>
      <c r="K29" s="31">
        <v>0.01</v>
      </c>
      <c r="L29" s="32">
        <f t="shared" si="0"/>
        <v>60000</v>
      </c>
      <c r="M29" s="33">
        <v>0</v>
      </c>
      <c r="N29" s="33" t="e">
        <f t="shared" si="25"/>
        <v>#N/A</v>
      </c>
      <c r="O29" s="33" t="e">
        <f t="shared" si="26"/>
        <v>#N/A</v>
      </c>
      <c r="P29" s="8" t="s">
        <v>119</v>
      </c>
      <c r="Q29" s="9">
        <f t="shared" si="9"/>
        <v>30000</v>
      </c>
      <c r="R29" s="9">
        <f t="shared" si="10"/>
        <v>20000</v>
      </c>
      <c r="S29" s="9">
        <f t="shared" si="11"/>
        <v>15000</v>
      </c>
      <c r="T29" s="9">
        <f t="shared" si="12"/>
        <v>12000</v>
      </c>
      <c r="U29" s="9">
        <f t="shared" si="13"/>
        <v>10000</v>
      </c>
      <c r="V29" s="9">
        <f t="shared" si="14"/>
        <v>8571.4285714285706</v>
      </c>
      <c r="W29" s="9">
        <f t="shared" si="15"/>
        <v>7500</v>
      </c>
      <c r="X29" s="9">
        <f t="shared" si="16"/>
        <v>6666.666666666667</v>
      </c>
      <c r="Y29" s="33">
        <f t="shared" si="3"/>
        <v>0</v>
      </c>
      <c r="Z29" s="33" t="str">
        <f t="shared" si="7"/>
        <v>T24</v>
      </c>
      <c r="AA29" s="35">
        <f t="shared" si="17"/>
        <v>0</v>
      </c>
      <c r="AB29" s="35">
        <f t="shared" si="18"/>
        <v>0</v>
      </c>
      <c r="AC29" s="35">
        <f t="shared" si="19"/>
        <v>0</v>
      </c>
      <c r="AD29" s="35">
        <f t="shared" si="20"/>
        <v>0</v>
      </c>
      <c r="AE29" s="35">
        <f t="shared" si="21"/>
        <v>0</v>
      </c>
      <c r="AF29" s="35">
        <f t="shared" si="22"/>
        <v>0</v>
      </c>
      <c r="AG29" s="35">
        <f t="shared" si="23"/>
        <v>0</v>
      </c>
      <c r="AH29" s="35">
        <f t="shared" si="24"/>
        <v>0</v>
      </c>
    </row>
    <row r="30" spans="1:34" ht="18" customHeight="1">
      <c r="A30" s="36"/>
      <c r="B30" s="37"/>
      <c r="C30" s="38"/>
      <c r="D30" s="39"/>
      <c r="E30" s="40"/>
      <c r="F30" s="39"/>
      <c r="G30" s="42"/>
      <c r="H30" s="42"/>
      <c r="I30" s="40"/>
      <c r="J30" s="43"/>
      <c r="K30" s="43"/>
      <c r="L30" s="43"/>
      <c r="M30" s="43"/>
      <c r="N30" s="43"/>
      <c r="O30" s="43"/>
      <c r="P30" s="8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4" ht="15">
      <c r="A31" s="36"/>
      <c r="B31" s="45"/>
      <c r="C31" s="46"/>
      <c r="D31" s="46"/>
      <c r="E31" s="46"/>
      <c r="F31" s="173"/>
      <c r="G31" s="48"/>
      <c r="H31" s="48"/>
      <c r="I31" s="36"/>
      <c r="J31" s="36"/>
      <c r="K31" s="36"/>
      <c r="L31" s="36"/>
      <c r="M31" s="36"/>
      <c r="N31" s="36"/>
      <c r="O31" s="36"/>
      <c r="P31" s="36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34" ht="15">
      <c r="A32" s="36"/>
      <c r="B32" s="45"/>
      <c r="C32" s="46"/>
      <c r="D32" s="46"/>
      <c r="E32" s="46"/>
      <c r="F32" s="173"/>
      <c r="G32" s="48"/>
      <c r="H32" s="48"/>
      <c r="I32" s="36"/>
      <c r="J32" s="36"/>
      <c r="K32" s="36"/>
      <c r="L32" s="36"/>
      <c r="M32" s="36"/>
      <c r="N32" s="36"/>
      <c r="O32" s="36"/>
      <c r="P32" s="36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">
      <c r="A33" s="36"/>
      <c r="B33" s="45"/>
      <c r="C33" s="46"/>
      <c r="D33" s="46"/>
      <c r="E33" s="46"/>
      <c r="F33" s="173"/>
      <c r="G33" s="48"/>
      <c r="H33" s="48"/>
      <c r="I33" s="36"/>
      <c r="J33" s="36"/>
      <c r="K33" s="36"/>
      <c r="L33" s="36"/>
      <c r="M33" s="36"/>
      <c r="N33" s="36"/>
      <c r="O33" s="36"/>
      <c r="P33" s="36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">
      <c r="A34" s="36"/>
      <c r="B34" s="45"/>
      <c r="C34" s="37"/>
      <c r="D34" s="39"/>
      <c r="E34" s="40"/>
      <c r="F34" s="39"/>
      <c r="G34" s="42"/>
      <c r="H34" s="42"/>
      <c r="I34" s="40"/>
      <c r="J34" s="43"/>
      <c r="K34" s="43"/>
      <c r="L34" s="43"/>
      <c r="M34" s="43"/>
      <c r="N34" s="43"/>
      <c r="O34" s="43"/>
      <c r="P34" s="8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>
      <c r="B35" s="45"/>
      <c r="P35" s="8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>
      <c r="A36" s="50"/>
      <c r="B36" s="50"/>
      <c r="I36" s="44"/>
      <c r="P36" s="8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>
      <c r="A37" s="50"/>
      <c r="B37" s="50"/>
      <c r="I37" s="44"/>
      <c r="P37" s="8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>
      <c r="A38" s="50"/>
      <c r="B38" s="50"/>
      <c r="I38" s="44"/>
      <c r="P38" s="8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>
      <c r="A39" s="50"/>
      <c r="B39" s="50"/>
      <c r="I39" s="44"/>
      <c r="P39" s="8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>
      <c r="A40" s="50"/>
      <c r="B40" s="50"/>
      <c r="I40" s="44"/>
      <c r="P40" s="8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>
      <c r="A41" s="50"/>
      <c r="B41" s="50"/>
      <c r="I41" s="44"/>
      <c r="P41" s="8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>
      <c r="A42" s="50"/>
      <c r="B42" s="50"/>
      <c r="I42" s="44"/>
      <c r="P42" s="8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>
      <c r="A43" s="50"/>
      <c r="B43" s="50"/>
      <c r="I43" s="44"/>
      <c r="P43" s="8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>
      <c r="A44" s="50"/>
      <c r="B44" s="50"/>
      <c r="I44" s="44"/>
      <c r="P44" s="8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>
      <c r="A45" s="50"/>
      <c r="B45" s="50"/>
      <c r="I45" s="44"/>
      <c r="P45" s="8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>
      <c r="A46" s="50"/>
      <c r="B46" s="50"/>
      <c r="I46" s="44"/>
      <c r="P46" s="8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>
      <c r="A47" s="50"/>
      <c r="B47" s="50"/>
      <c r="I47" s="44"/>
      <c r="P47" s="8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>
      <c r="A48" s="50"/>
      <c r="B48" s="50"/>
      <c r="I48" s="44"/>
      <c r="P48" s="8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>
      <c r="A49" s="50"/>
      <c r="B49" s="50"/>
      <c r="I49" s="44"/>
      <c r="P49" s="8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>
      <c r="A50" s="50"/>
      <c r="B50" s="50"/>
      <c r="I50" s="44"/>
      <c r="P50" s="8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>
      <c r="A51" s="50"/>
      <c r="B51" s="50"/>
      <c r="I51" s="44"/>
      <c r="P51" s="8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>
      <c r="A52" s="50"/>
      <c r="B52" s="50"/>
      <c r="I52" s="44"/>
      <c r="P52" s="8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>
      <c r="A53" s="50"/>
      <c r="B53" s="50"/>
      <c r="I53" s="44"/>
      <c r="P53" s="8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>
      <c r="A54" s="50"/>
      <c r="B54" s="50"/>
      <c r="I54" s="44"/>
      <c r="P54" s="8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>
      <c r="A55" s="50"/>
      <c r="B55" s="50"/>
      <c r="I55" s="44"/>
      <c r="P55" s="8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>
      <c r="A56" s="50"/>
      <c r="B56" s="50"/>
      <c r="I56" s="44"/>
      <c r="P56" s="8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>
      <c r="A57" s="50"/>
      <c r="B57" s="50"/>
      <c r="I57" s="44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>
      <c r="A58" s="50"/>
      <c r="B58" s="50"/>
      <c r="I58" s="44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>
      <c r="A59" s="50"/>
      <c r="B59" s="50"/>
      <c r="I59" s="44"/>
      <c r="P59" s="8"/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>
      <c r="A60" s="50"/>
      <c r="B60" s="50"/>
      <c r="I60" s="44"/>
      <c r="P60" s="8"/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>
      <c r="A61" s="50"/>
      <c r="B61" s="50"/>
      <c r="I61" s="44"/>
      <c r="P61" s="8"/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>
      <c r="A62" s="50"/>
      <c r="B62" s="50"/>
      <c r="I62" s="44"/>
      <c r="P62" s="8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>
      <c r="A63" s="50"/>
      <c r="B63" s="50"/>
      <c r="I63" s="44"/>
      <c r="P63" s="8"/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>
      <c r="A64" s="50"/>
      <c r="B64" s="50"/>
      <c r="I64" s="44"/>
      <c r="P64" s="8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>
      <c r="A65" s="50"/>
      <c r="B65" s="50"/>
      <c r="I65" s="44"/>
      <c r="P65" s="8"/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>
      <c r="A66" s="50"/>
      <c r="B66" s="50"/>
      <c r="I66" s="44"/>
      <c r="P66" s="8"/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>
      <c r="A67" s="50"/>
      <c r="B67" s="50"/>
      <c r="I67" s="44"/>
      <c r="P67" s="8"/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>
      <c r="A68" s="50"/>
      <c r="B68" s="50"/>
      <c r="I68" s="44"/>
      <c r="P68" s="8"/>
      <c r="Q68" s="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>
      <c r="A69" s="50"/>
      <c r="B69" s="50"/>
      <c r="I69" s="44"/>
      <c r="P69" s="8"/>
      <c r="Q69" s="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>
      <c r="A70" s="50"/>
      <c r="B70" s="50"/>
      <c r="I70" s="44"/>
      <c r="P70" s="8"/>
      <c r="Q70" s="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>
      <c r="A71" s="50"/>
      <c r="B71" s="50"/>
      <c r="I71" s="44"/>
      <c r="P71" s="8"/>
      <c r="Q71" s="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>
      <c r="A72" s="50"/>
      <c r="B72" s="50"/>
      <c r="I72" s="44"/>
      <c r="P72" s="8"/>
      <c r="Q72" s="9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>
      <c r="A73" s="50"/>
      <c r="B73" s="50"/>
      <c r="I73" s="44"/>
      <c r="P73" s="8"/>
      <c r="Q73" s="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>
      <c r="A74" s="50"/>
      <c r="B74" s="50"/>
      <c r="I74" s="44"/>
      <c r="P74" s="8"/>
      <c r="Q74" s="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>
      <c r="A75" s="50"/>
      <c r="B75" s="50"/>
      <c r="I75" s="44"/>
      <c r="P75" s="8"/>
      <c r="Q75" s="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>
      <c r="A76" s="50"/>
      <c r="B76" s="50"/>
      <c r="I76" s="44"/>
      <c r="P76" s="8"/>
      <c r="Q76" s="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>
      <c r="A77" s="50"/>
      <c r="B77" s="50"/>
      <c r="I77" s="44"/>
      <c r="P77" s="8"/>
      <c r="Q77" s="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>
      <c r="A78" s="50"/>
      <c r="B78" s="50"/>
      <c r="I78" s="44"/>
      <c r="P78" s="8"/>
      <c r="Q78" s="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>
      <c r="A79" s="50"/>
      <c r="B79" s="50"/>
      <c r="I79" s="44"/>
      <c r="P79" s="8"/>
      <c r="Q79" s="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>
      <c r="A80" s="50"/>
      <c r="B80" s="50"/>
      <c r="I80" s="44"/>
      <c r="P80" s="8"/>
      <c r="Q80" s="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>
      <c r="A81" s="50"/>
      <c r="B81" s="50"/>
      <c r="I81" s="44"/>
      <c r="P81" s="8"/>
      <c r="Q81" s="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>
      <c r="A82" s="50"/>
      <c r="B82" s="50"/>
      <c r="I82" s="44"/>
      <c r="P82" s="8"/>
      <c r="Q82" s="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>
      <c r="A83" s="50"/>
      <c r="B83" s="50"/>
      <c r="I83" s="44"/>
      <c r="P83" s="8"/>
      <c r="Q83" s="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>
      <c r="A84" s="50"/>
      <c r="B84" s="50"/>
      <c r="I84" s="44"/>
      <c r="P84" s="8"/>
      <c r="Q84" s="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>
      <c r="A85" s="50"/>
      <c r="B85" s="50"/>
      <c r="I85" s="44"/>
      <c r="P85" s="8"/>
      <c r="Q85" s="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>
      <c r="A86" s="50"/>
      <c r="B86" s="50"/>
      <c r="I86" s="44"/>
      <c r="P86" s="8"/>
      <c r="Q86" s="9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>
      <c r="A87" s="50"/>
      <c r="B87" s="50"/>
      <c r="I87" s="44"/>
      <c r="P87" s="8"/>
      <c r="Q87" s="9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>
      <c r="A88" s="50"/>
      <c r="B88" s="50"/>
      <c r="I88" s="44"/>
      <c r="P88" s="8"/>
      <c r="Q88" s="9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>
      <c r="A89" s="50"/>
      <c r="B89" s="50"/>
      <c r="I89" s="44"/>
      <c r="P89" s="8"/>
      <c r="Q89" s="9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>
      <c r="A90" s="50"/>
      <c r="B90" s="50"/>
      <c r="I90" s="44"/>
      <c r="P90" s="8"/>
      <c r="Q90" s="9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>
      <c r="A91" s="50"/>
      <c r="B91" s="50"/>
      <c r="I91" s="44"/>
      <c r="P91" s="8"/>
      <c r="Q91" s="9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>
      <c r="A92" s="50"/>
      <c r="B92" s="50"/>
      <c r="I92" s="44"/>
      <c r="P92" s="8"/>
      <c r="Q92" s="9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>
      <c r="A93" s="50"/>
      <c r="B93" s="50"/>
      <c r="I93" s="44"/>
      <c r="P93" s="8"/>
      <c r="Q93" s="9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>
      <c r="A94" s="50"/>
      <c r="B94" s="50"/>
      <c r="I94" s="44"/>
      <c r="P94" s="53"/>
      <c r="Q94" s="44"/>
    </row>
    <row r="95" spans="1:28">
      <c r="A95" s="50"/>
      <c r="B95" s="50"/>
      <c r="I95" s="44"/>
      <c r="P95" s="53"/>
      <c r="Q95" s="44"/>
    </row>
    <row r="96" spans="1:28">
      <c r="A96" s="50"/>
      <c r="B96" s="50"/>
      <c r="I96" s="44"/>
      <c r="P96" s="53"/>
      <c r="Q96" s="44"/>
    </row>
    <row r="97" spans="1:17">
      <c r="A97" s="50"/>
      <c r="B97" s="50"/>
      <c r="I97" s="44"/>
      <c r="P97" s="53"/>
      <c r="Q97" s="44"/>
    </row>
    <row r="98" spans="1:17">
      <c r="A98" s="50"/>
      <c r="B98" s="50"/>
      <c r="I98" s="44"/>
      <c r="P98" s="53"/>
      <c r="Q98" s="44"/>
    </row>
    <row r="99" spans="1:17">
      <c r="A99" s="50"/>
      <c r="B99" s="50"/>
      <c r="I99" s="44"/>
      <c r="P99" s="53"/>
      <c r="Q99" s="44"/>
    </row>
    <row r="100" spans="1:17">
      <c r="A100" s="50"/>
      <c r="B100" s="50"/>
      <c r="I100" s="44"/>
      <c r="P100" s="53"/>
      <c r="Q100" s="44"/>
    </row>
    <row r="101" spans="1:17">
      <c r="A101" s="50"/>
      <c r="B101" s="50"/>
      <c r="I101" s="44"/>
      <c r="P101" s="53"/>
      <c r="Q101" s="44"/>
    </row>
    <row r="102" spans="1:17">
      <c r="A102" s="50"/>
      <c r="B102" s="50"/>
      <c r="I102" s="44"/>
      <c r="P102" s="53"/>
      <c r="Q102" s="44"/>
    </row>
    <row r="103" spans="1:17">
      <c r="A103" s="50"/>
      <c r="B103" s="50"/>
      <c r="I103" s="44"/>
      <c r="P103" s="53"/>
      <c r="Q103" s="44"/>
    </row>
    <row r="104" spans="1:17">
      <c r="A104" s="50"/>
      <c r="B104" s="50"/>
      <c r="I104" s="44"/>
      <c r="P104" s="53"/>
      <c r="Q104" s="44"/>
    </row>
  </sheetData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H104"/>
  <sheetViews>
    <sheetView showZeros="0" topLeftCell="A10" workbookViewId="0">
      <selection activeCell="E19" sqref="E19"/>
    </sheetView>
  </sheetViews>
  <sheetFormatPr defaultColWidth="9.15234375" defaultRowHeight="17.600000000000001"/>
  <cols>
    <col min="1" max="1" width="29.23046875" style="49" customWidth="1"/>
    <col min="2" max="2" width="8.4609375" style="54" customWidth="1"/>
    <col min="3" max="3" width="6.84375" style="50" customWidth="1"/>
    <col min="4" max="4" width="16.69140625" style="50" customWidth="1"/>
    <col min="5" max="5" width="8.23046875" style="50" customWidth="1"/>
    <col min="6" max="6" width="9.53515625" style="54" customWidth="1"/>
    <col min="7" max="7" width="10.15234375" style="52" customWidth="1"/>
    <col min="8" max="8" width="11.84375" style="52" customWidth="1"/>
    <col min="9" max="9" width="14.4609375" style="50" customWidth="1"/>
    <col min="10" max="10" width="6.4609375" style="44" customWidth="1"/>
    <col min="11" max="11" width="5.69140625" style="44" customWidth="1"/>
    <col min="12" max="12" width="10.4609375" style="44" customWidth="1"/>
    <col min="13" max="15" width="10.4609375" style="44" hidden="1" customWidth="1"/>
    <col min="16" max="16" width="7.4609375" style="44" hidden="1" customWidth="1"/>
    <col min="17" max="17" width="9.23046875" style="53" hidden="1" customWidth="1"/>
    <col min="18" max="34" width="9.15234375" style="44" hidden="1" customWidth="1"/>
    <col min="35" max="35" width="0" style="44" hidden="1" customWidth="1"/>
    <col min="36" max="16384" width="9.15234375" style="44"/>
  </cols>
  <sheetData>
    <row r="1" spans="1:34" s="6" customFormat="1" ht="33.65" customHeight="1">
      <c r="A1" s="262" t="s">
        <v>82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4"/>
      <c r="N1" s="4"/>
      <c r="O1" s="4"/>
      <c r="P1" s="5"/>
      <c r="Q1" s="5"/>
      <c r="R1" s="5"/>
      <c r="S1" s="5"/>
      <c r="T1" s="5"/>
      <c r="U1" s="5"/>
    </row>
    <row r="2" spans="1:34" s="8" customFormat="1" ht="36" customHeight="1" thickBot="1">
      <c r="A2" s="263" t="s">
        <v>173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7"/>
      <c r="N2" s="7"/>
      <c r="O2" s="7"/>
      <c r="Q2" s="9"/>
    </row>
    <row r="3" spans="1:34" s="8" customFormat="1" ht="18.649999999999999" customHeight="1">
      <c r="A3" s="264" t="s">
        <v>273</v>
      </c>
      <c r="B3" s="264"/>
      <c r="C3" s="264"/>
      <c r="D3" s="264"/>
      <c r="E3" s="264"/>
      <c r="F3" s="264"/>
      <c r="G3" s="264"/>
      <c r="H3" s="264"/>
      <c r="I3" s="264"/>
      <c r="J3" s="10"/>
      <c r="K3" s="265" t="s">
        <v>85</v>
      </c>
      <c r="L3" s="266"/>
      <c r="M3" s="11"/>
      <c r="N3" s="11"/>
      <c r="O3" s="11"/>
      <c r="Q3" s="9"/>
    </row>
    <row r="4" spans="1:34" s="8" customFormat="1" ht="21.65" customHeight="1" thickBot="1">
      <c r="A4" s="264"/>
      <c r="B4" s="264"/>
      <c r="C4" s="264"/>
      <c r="D4" s="264"/>
      <c r="E4" s="264"/>
      <c r="F4" s="264"/>
      <c r="G4" s="264"/>
      <c r="H4" s="264"/>
      <c r="I4" s="264"/>
      <c r="J4" s="12"/>
      <c r="K4" s="267">
        <v>7000000</v>
      </c>
      <c r="L4" s="268"/>
      <c r="M4" s="13"/>
      <c r="N4" s="13"/>
      <c r="O4" s="13"/>
      <c r="Q4" s="9"/>
    </row>
    <row r="5" spans="1:34" s="8" customFormat="1" ht="27" customHeight="1">
      <c r="A5" s="161" t="s">
        <v>86</v>
      </c>
      <c r="B5" s="15" t="s">
        <v>49</v>
      </c>
      <c r="C5" s="16" t="s">
        <v>87</v>
      </c>
      <c r="D5" s="17" t="s">
        <v>88</v>
      </c>
      <c r="E5" s="18" t="s">
        <v>89</v>
      </c>
      <c r="F5" s="172" t="s">
        <v>90</v>
      </c>
      <c r="G5" s="20" t="s">
        <v>91</v>
      </c>
      <c r="H5" s="20" t="s">
        <v>92</v>
      </c>
      <c r="I5" s="21" t="s">
        <v>93</v>
      </c>
      <c r="J5" s="22"/>
      <c r="K5" s="260" t="s">
        <v>94</v>
      </c>
      <c r="L5" s="261"/>
      <c r="M5" s="23"/>
      <c r="N5" s="23"/>
      <c r="O5" s="23"/>
      <c r="Q5" s="9">
        <v>2</v>
      </c>
      <c r="R5" s="8">
        <v>3</v>
      </c>
      <c r="S5" s="8">
        <v>4</v>
      </c>
      <c r="T5" s="8">
        <v>5</v>
      </c>
      <c r="U5" s="8">
        <v>6</v>
      </c>
      <c r="V5" s="8">
        <v>7</v>
      </c>
      <c r="W5" s="8">
        <v>8</v>
      </c>
      <c r="X5" s="8">
        <v>9</v>
      </c>
      <c r="Y5" s="8" t="s">
        <v>95</v>
      </c>
      <c r="AA5" s="9">
        <v>2</v>
      </c>
      <c r="AB5" s="8">
        <v>3</v>
      </c>
      <c r="AC5" s="8">
        <v>4</v>
      </c>
      <c r="AD5" s="8">
        <v>5</v>
      </c>
      <c r="AE5" s="8">
        <v>6</v>
      </c>
      <c r="AF5" s="8">
        <v>7</v>
      </c>
      <c r="AG5" s="8">
        <v>8</v>
      </c>
      <c r="AH5" s="8">
        <v>9</v>
      </c>
    </row>
    <row r="6" spans="1:34" s="34" customFormat="1" ht="18" customHeight="1">
      <c r="A6" s="24" t="s">
        <v>10</v>
      </c>
      <c r="B6" s="25">
        <v>66</v>
      </c>
      <c r="C6" s="25">
        <v>31</v>
      </c>
      <c r="D6" s="26">
        <v>0</v>
      </c>
      <c r="E6" s="25">
        <v>1</v>
      </c>
      <c r="F6" s="171">
        <f>N6</f>
        <v>12</v>
      </c>
      <c r="G6" s="28">
        <f>IF(D6&gt;0,L$12,0)</f>
        <v>0</v>
      </c>
      <c r="H6" s="28">
        <f>IF(E6="",0,IFERROR(O6,0))</f>
        <v>1400000</v>
      </c>
      <c r="I6" s="29">
        <f>G6+H6</f>
        <v>1400000</v>
      </c>
      <c r="J6" s="30"/>
      <c r="K6" s="31">
        <v>0.2</v>
      </c>
      <c r="L6" s="32">
        <f t="shared" ref="L6:L29" si="0">$K$4*K6</f>
        <v>1400000</v>
      </c>
      <c r="M6" s="33">
        <v>12</v>
      </c>
      <c r="N6" s="33">
        <f t="shared" ref="N6:N7" si="1">IF(E6=0,0,IF(E6=E5,VLOOKUP(E6,Z:AH,VLOOKUP(E6,P:Y,10,0),0),IF(P6=E6,VLOOKUP(E6,Z:AH,VLOOKUP(E6,P:Y,10,0),0),M6)))</f>
        <v>12</v>
      </c>
      <c r="O6" s="33">
        <f t="shared" ref="O6:O25" si="2">IF(E6=0,0,IF(E6=E5,VLOOKUP(E6,P:X,VLOOKUP(E6,P:Y,10,0),0),IF(P6=E6,VLOOKUP(E6,P:X,VLOOKUP(E6,P:Y,10,0),0),L6)))</f>
        <v>1400000</v>
      </c>
      <c r="P6" s="8" t="s">
        <v>96</v>
      </c>
      <c r="Q6" s="9"/>
      <c r="R6" s="8"/>
      <c r="S6" s="8"/>
      <c r="T6" s="8"/>
      <c r="U6" s="8"/>
      <c r="V6" s="8"/>
      <c r="W6" s="8"/>
      <c r="X6" s="8"/>
      <c r="Y6" s="33">
        <f t="shared" ref="Y6:Y29" si="3">COUNTIF(E6:E29,P6)</f>
        <v>0</v>
      </c>
      <c r="Z6" s="33" t="str">
        <f>+P6</f>
        <v>T1</v>
      </c>
      <c r="AA6" s="9"/>
      <c r="AB6" s="8"/>
      <c r="AC6" s="8"/>
      <c r="AD6" s="8"/>
      <c r="AE6" s="8"/>
      <c r="AF6" s="8"/>
      <c r="AG6" s="8"/>
      <c r="AH6" s="8"/>
    </row>
    <row r="7" spans="1:34" s="34" customFormat="1" ht="18" customHeight="1">
      <c r="A7" s="24" t="s">
        <v>0</v>
      </c>
      <c r="B7" s="25">
        <v>67</v>
      </c>
      <c r="C7" s="25">
        <v>26</v>
      </c>
      <c r="D7" s="25">
        <v>0</v>
      </c>
      <c r="E7" s="25">
        <v>2</v>
      </c>
      <c r="F7" s="171">
        <f t="shared" ref="F7:F23" si="4">N7</f>
        <v>10</v>
      </c>
      <c r="G7" s="28">
        <f t="shared" ref="G7:G29" si="5">IF(D7&gt;0,L$12,0)</f>
        <v>0</v>
      </c>
      <c r="H7" s="28">
        <f>IF(E7="",0,IFERROR(O7,0))</f>
        <v>1120000</v>
      </c>
      <c r="I7" s="29">
        <f t="shared" ref="I7:I29" si="6">G7+H7</f>
        <v>1120000</v>
      </c>
      <c r="J7" s="30"/>
      <c r="K7" s="31">
        <v>0.16</v>
      </c>
      <c r="L7" s="32">
        <f t="shared" si="0"/>
        <v>1120000</v>
      </c>
      <c r="M7" s="33">
        <v>10</v>
      </c>
      <c r="N7" s="33">
        <f t="shared" si="1"/>
        <v>10</v>
      </c>
      <c r="O7" s="33">
        <f t="shared" si="2"/>
        <v>1120000</v>
      </c>
      <c r="P7" s="8" t="s">
        <v>97</v>
      </c>
      <c r="Q7" s="9">
        <f>SUM($L7:$L8)/Q$5</f>
        <v>1015000</v>
      </c>
      <c r="R7" s="9">
        <f>SUM($L7:$L9)/R$5</f>
        <v>910000</v>
      </c>
      <c r="S7" s="9">
        <f>SUM($L7:$L10)/S$5</f>
        <v>822500</v>
      </c>
      <c r="T7" s="9">
        <f>SUM($L7:$L11)/T$5</f>
        <v>756000</v>
      </c>
      <c r="U7" s="9">
        <f>SUM($L7:$L12)/U$5</f>
        <v>700000</v>
      </c>
      <c r="V7" s="9">
        <f>SUM($L7:$L13)/V$5</f>
        <v>650000</v>
      </c>
      <c r="W7" s="9">
        <f>SUM($L7:$L14)/W$5</f>
        <v>595000</v>
      </c>
      <c r="X7" s="9">
        <f>SUM($L7:$L15)/X$5</f>
        <v>544444.4444444445</v>
      </c>
      <c r="Y7" s="33">
        <f t="shared" si="3"/>
        <v>0</v>
      </c>
      <c r="Z7" s="33" t="str">
        <f t="shared" ref="Z7:Z29" si="7">+P7</f>
        <v>T2</v>
      </c>
      <c r="AA7" s="35">
        <f>SUM($M7:$M8)/AA$5</f>
        <v>9</v>
      </c>
      <c r="AB7" s="35">
        <f>SUM($M7:$M9)/AB$5</f>
        <v>8.3333333333333339</v>
      </c>
      <c r="AC7" s="35">
        <f>SUM($M7:$M10)/AC$5</f>
        <v>7.75</v>
      </c>
      <c r="AD7" s="35">
        <f>SUM($M7:$M11)/AD$5</f>
        <v>7.2</v>
      </c>
      <c r="AE7" s="35">
        <f>SUM($M7:$M12)/AE$5</f>
        <v>6.666666666666667</v>
      </c>
      <c r="AF7" s="35">
        <f>SUM($M7:$M13)/AF$5</f>
        <v>6.1428571428571432</v>
      </c>
      <c r="AG7" s="35">
        <f>SUM($M7:$M14)/AG$5</f>
        <v>5.625</v>
      </c>
      <c r="AH7" s="35">
        <f>SUM($M7:$M15)/AH$5</f>
        <v>5.1111111111111107</v>
      </c>
    </row>
    <row r="8" spans="1:34" s="34" customFormat="1" ht="18" customHeight="1">
      <c r="A8" s="24" t="s">
        <v>18</v>
      </c>
      <c r="B8" s="25">
        <v>71</v>
      </c>
      <c r="C8" s="25">
        <v>32</v>
      </c>
      <c r="D8" s="25">
        <v>0</v>
      </c>
      <c r="E8" s="25">
        <v>3</v>
      </c>
      <c r="F8" s="171">
        <f t="shared" si="4"/>
        <v>8</v>
      </c>
      <c r="G8" s="28">
        <f t="shared" si="5"/>
        <v>0</v>
      </c>
      <c r="H8" s="28">
        <f t="shared" ref="H8:H29" si="8">IF(E8="",0,IFERROR(O8,0))</f>
        <v>910000</v>
      </c>
      <c r="I8" s="29">
        <f t="shared" si="6"/>
        <v>910000</v>
      </c>
      <c r="J8" s="30"/>
      <c r="K8" s="31">
        <v>0.13</v>
      </c>
      <c r="L8" s="32">
        <f t="shared" si="0"/>
        <v>910000</v>
      </c>
      <c r="M8" s="33">
        <v>8</v>
      </c>
      <c r="N8" s="33">
        <f>IF(E8=0,0,IF(E8=E7,VLOOKUP(E8,Z:AH,VLOOKUP(E8,P:Y,10,0),0),IF(P8=E8,VLOOKUP(E8,Z:AH,VLOOKUP(E8,P:Y,10,0),0),M8)))</f>
        <v>8</v>
      </c>
      <c r="O8" s="33">
        <f t="shared" si="2"/>
        <v>910000</v>
      </c>
      <c r="P8" s="8" t="s">
        <v>98</v>
      </c>
      <c r="Q8" s="9">
        <f t="shared" ref="Q8:Q29" si="9">SUM($L8:$L9)/Q$5</f>
        <v>805000</v>
      </c>
      <c r="R8" s="9">
        <f t="shared" ref="R8:R29" si="10">SUM($L8:$L10)/R$5</f>
        <v>723333.33333333337</v>
      </c>
      <c r="S8" s="9">
        <f t="shared" ref="S8:S29" si="11">SUM($L8:$L11)/S$5</f>
        <v>665000</v>
      </c>
      <c r="T8" s="9">
        <f t="shared" ref="T8:T29" si="12">SUM($L8:$L12)/T$5</f>
        <v>616000</v>
      </c>
      <c r="U8" s="9">
        <f t="shared" ref="U8:U29" si="13">SUM($L8:$L13)/U$5</f>
        <v>571666.66666666663</v>
      </c>
      <c r="V8" s="9">
        <f t="shared" ref="V8:V29" si="14">SUM($L8:$L14)/V$5</f>
        <v>520000</v>
      </c>
      <c r="W8" s="9">
        <f t="shared" ref="W8:W29" si="15">SUM($L8:$L15)/W$5</f>
        <v>472500</v>
      </c>
      <c r="X8" s="9">
        <f t="shared" ref="X8:X29" si="16">SUM($L8:$L16)/X$5</f>
        <v>427777.77777777775</v>
      </c>
      <c r="Y8" s="33">
        <f t="shared" si="3"/>
        <v>0</v>
      </c>
      <c r="Z8" s="33" t="str">
        <f t="shared" si="7"/>
        <v>T3</v>
      </c>
      <c r="AA8" s="35">
        <f t="shared" ref="AA8:AA29" si="17">SUM($M8:$M9)/AA$5</f>
        <v>7.5</v>
      </c>
      <c r="AB8" s="35">
        <f t="shared" ref="AB8:AB29" si="18">SUM($M8:$M10)/AB$5</f>
        <v>7</v>
      </c>
      <c r="AC8" s="35">
        <f t="shared" ref="AC8:AC29" si="19">SUM($M8:$M11)/AC$5</f>
        <v>6.5</v>
      </c>
      <c r="AD8" s="35">
        <f t="shared" ref="AD8:AD29" si="20">SUM($M8:$M12)/AD$5</f>
        <v>6</v>
      </c>
      <c r="AE8" s="35">
        <f t="shared" ref="AE8:AE29" si="21">SUM($M8:$M13)/AE$5</f>
        <v>5.5</v>
      </c>
      <c r="AF8" s="35">
        <f t="shared" ref="AF8:AF29" si="22">SUM($M8:$M14)/AF$5</f>
        <v>5</v>
      </c>
      <c r="AG8" s="35">
        <f t="shared" ref="AG8:AG29" si="23">SUM($M8:$M15)/AG$5</f>
        <v>4.5</v>
      </c>
      <c r="AH8" s="35">
        <f t="shared" ref="AH8:AH29" si="24">SUM($M8:$M16)/AH$5</f>
        <v>4</v>
      </c>
    </row>
    <row r="9" spans="1:34" s="34" customFormat="1" ht="18" customHeight="1">
      <c r="A9" s="24" t="s">
        <v>12</v>
      </c>
      <c r="B9" s="25">
        <v>72</v>
      </c>
      <c r="C9" s="25">
        <v>30</v>
      </c>
      <c r="D9" s="25">
        <v>0</v>
      </c>
      <c r="E9" s="25">
        <v>4</v>
      </c>
      <c r="F9" s="171">
        <f t="shared" si="4"/>
        <v>7</v>
      </c>
      <c r="G9" s="28">
        <f t="shared" si="5"/>
        <v>0</v>
      </c>
      <c r="H9" s="28">
        <f t="shared" si="8"/>
        <v>700000</v>
      </c>
      <c r="I9" s="29">
        <f t="shared" si="6"/>
        <v>700000</v>
      </c>
      <c r="J9" s="30"/>
      <c r="K9" s="31">
        <v>0.1</v>
      </c>
      <c r="L9" s="32">
        <f t="shared" si="0"/>
        <v>700000</v>
      </c>
      <c r="M9" s="33">
        <v>7</v>
      </c>
      <c r="N9" s="33">
        <f t="shared" ref="N9:N29" si="25">IF(E9=0,0,IF(E9=E8,VLOOKUP(E9,Z:AH,VLOOKUP(E9,P:Y,10,0),0),IF(P9=E9,VLOOKUP(E9,Z:AH,VLOOKUP(E9,P:Y,10,0),0),M9)))</f>
        <v>7</v>
      </c>
      <c r="O9" s="33">
        <f t="shared" si="2"/>
        <v>700000</v>
      </c>
      <c r="P9" s="8" t="s">
        <v>99</v>
      </c>
      <c r="Q9" s="9">
        <f t="shared" si="9"/>
        <v>630000</v>
      </c>
      <c r="R9" s="9">
        <f t="shared" si="10"/>
        <v>583333.33333333337</v>
      </c>
      <c r="S9" s="9">
        <f t="shared" si="11"/>
        <v>542500</v>
      </c>
      <c r="T9" s="9">
        <f t="shared" si="12"/>
        <v>504000</v>
      </c>
      <c r="U9" s="9">
        <f t="shared" si="13"/>
        <v>455000</v>
      </c>
      <c r="V9" s="9">
        <f t="shared" si="14"/>
        <v>410000</v>
      </c>
      <c r="W9" s="9">
        <f t="shared" si="15"/>
        <v>367500</v>
      </c>
      <c r="X9" s="9">
        <f t="shared" si="16"/>
        <v>334444.44444444444</v>
      </c>
      <c r="Y9" s="33">
        <f t="shared" si="3"/>
        <v>0</v>
      </c>
      <c r="Z9" s="33" t="str">
        <f t="shared" si="7"/>
        <v>T4</v>
      </c>
      <c r="AA9" s="35">
        <f t="shared" si="17"/>
        <v>6.5</v>
      </c>
      <c r="AB9" s="35">
        <f t="shared" si="18"/>
        <v>6</v>
      </c>
      <c r="AC9" s="35">
        <f t="shared" si="19"/>
        <v>5.5</v>
      </c>
      <c r="AD9" s="35">
        <f t="shared" si="20"/>
        <v>5</v>
      </c>
      <c r="AE9" s="35">
        <f t="shared" si="21"/>
        <v>4.5</v>
      </c>
      <c r="AF9" s="35">
        <f t="shared" si="22"/>
        <v>4</v>
      </c>
      <c r="AG9" s="35">
        <f t="shared" si="23"/>
        <v>3.5</v>
      </c>
      <c r="AH9" s="35">
        <f t="shared" si="24"/>
        <v>3.1111111111111112</v>
      </c>
    </row>
    <row r="10" spans="1:34" s="34" customFormat="1" ht="18" customHeight="1">
      <c r="A10" s="24" t="s">
        <v>2</v>
      </c>
      <c r="B10" s="25">
        <v>74</v>
      </c>
      <c r="C10" s="25">
        <v>32</v>
      </c>
      <c r="D10" s="175">
        <v>0</v>
      </c>
      <c r="E10" s="25">
        <v>5</v>
      </c>
      <c r="F10" s="171">
        <f t="shared" si="4"/>
        <v>6</v>
      </c>
      <c r="G10" s="28">
        <f t="shared" si="5"/>
        <v>0</v>
      </c>
      <c r="H10" s="28">
        <f t="shared" si="8"/>
        <v>560000</v>
      </c>
      <c r="I10" s="29">
        <f t="shared" si="6"/>
        <v>560000</v>
      </c>
      <c r="J10" s="30"/>
      <c r="K10" s="31">
        <v>0.08</v>
      </c>
      <c r="L10" s="32">
        <f t="shared" si="0"/>
        <v>560000</v>
      </c>
      <c r="M10" s="33">
        <v>6</v>
      </c>
      <c r="N10" s="33">
        <f t="shared" si="25"/>
        <v>6</v>
      </c>
      <c r="O10" s="33">
        <f t="shared" si="2"/>
        <v>560000</v>
      </c>
      <c r="P10" s="8" t="s">
        <v>100</v>
      </c>
      <c r="Q10" s="9">
        <f t="shared" si="9"/>
        <v>525000</v>
      </c>
      <c r="R10" s="9">
        <f t="shared" si="10"/>
        <v>490000</v>
      </c>
      <c r="S10" s="9">
        <f t="shared" si="11"/>
        <v>455000</v>
      </c>
      <c r="T10" s="9">
        <f t="shared" si="12"/>
        <v>406000</v>
      </c>
      <c r="U10" s="9">
        <f t="shared" si="13"/>
        <v>361666.66666666669</v>
      </c>
      <c r="V10" s="9">
        <f t="shared" si="14"/>
        <v>320000</v>
      </c>
      <c r="W10" s="9">
        <f t="shared" si="15"/>
        <v>288750</v>
      </c>
      <c r="X10" s="9">
        <f t="shared" si="16"/>
        <v>264444.44444444444</v>
      </c>
      <c r="Y10" s="33">
        <f t="shared" si="3"/>
        <v>0</v>
      </c>
      <c r="Z10" s="33" t="str">
        <f t="shared" si="7"/>
        <v>T5</v>
      </c>
      <c r="AA10" s="35">
        <f t="shared" si="17"/>
        <v>5.5</v>
      </c>
      <c r="AB10" s="35">
        <f t="shared" si="18"/>
        <v>5</v>
      </c>
      <c r="AC10" s="35">
        <f t="shared" si="19"/>
        <v>4.5</v>
      </c>
      <c r="AD10" s="35">
        <f t="shared" si="20"/>
        <v>4</v>
      </c>
      <c r="AE10" s="35">
        <f t="shared" si="21"/>
        <v>3.5</v>
      </c>
      <c r="AF10" s="35">
        <f t="shared" si="22"/>
        <v>3</v>
      </c>
      <c r="AG10" s="35">
        <f t="shared" si="23"/>
        <v>2.625</v>
      </c>
      <c r="AH10" s="35">
        <f t="shared" si="24"/>
        <v>2.3333333333333335</v>
      </c>
    </row>
    <row r="11" spans="1:34" s="34" customFormat="1" ht="18" customHeight="1">
      <c r="A11" s="24" t="s">
        <v>44</v>
      </c>
      <c r="B11" s="25">
        <v>74</v>
      </c>
      <c r="C11" s="25">
        <v>32</v>
      </c>
      <c r="D11" s="25">
        <v>0</v>
      </c>
      <c r="E11" s="25">
        <v>6</v>
      </c>
      <c r="F11" s="171">
        <f t="shared" si="4"/>
        <v>5</v>
      </c>
      <c r="G11" s="28">
        <f t="shared" si="5"/>
        <v>0</v>
      </c>
      <c r="H11" s="28">
        <f t="shared" si="8"/>
        <v>490000.00000000006</v>
      </c>
      <c r="I11" s="29">
        <f t="shared" si="6"/>
        <v>490000.00000000006</v>
      </c>
      <c r="J11" s="30"/>
      <c r="K11" s="31">
        <v>7.0000000000000007E-2</v>
      </c>
      <c r="L11" s="32">
        <f t="shared" si="0"/>
        <v>490000.00000000006</v>
      </c>
      <c r="M11" s="33">
        <v>5</v>
      </c>
      <c r="N11" s="33">
        <f t="shared" si="25"/>
        <v>5</v>
      </c>
      <c r="O11" s="33">
        <f t="shared" si="2"/>
        <v>490000.00000000006</v>
      </c>
      <c r="P11" s="8" t="s">
        <v>101</v>
      </c>
      <c r="Q11" s="9">
        <f t="shared" si="9"/>
        <v>455000</v>
      </c>
      <c r="R11" s="9">
        <f t="shared" si="10"/>
        <v>420000</v>
      </c>
      <c r="S11" s="9">
        <f t="shared" si="11"/>
        <v>367500</v>
      </c>
      <c r="T11" s="9">
        <f t="shared" si="12"/>
        <v>322000</v>
      </c>
      <c r="U11" s="9">
        <f t="shared" si="13"/>
        <v>280000</v>
      </c>
      <c r="V11" s="9">
        <f t="shared" si="14"/>
        <v>250000</v>
      </c>
      <c r="W11" s="9">
        <f t="shared" si="15"/>
        <v>227500</v>
      </c>
      <c r="X11" s="9">
        <f t="shared" si="16"/>
        <v>210000</v>
      </c>
      <c r="Y11" s="33">
        <f t="shared" si="3"/>
        <v>0</v>
      </c>
      <c r="Z11" s="33" t="str">
        <f t="shared" si="7"/>
        <v>T6</v>
      </c>
      <c r="AA11" s="35">
        <f t="shared" si="17"/>
        <v>4.5</v>
      </c>
      <c r="AB11" s="35">
        <f t="shared" si="18"/>
        <v>4</v>
      </c>
      <c r="AC11" s="35">
        <f t="shared" si="19"/>
        <v>3.5</v>
      </c>
      <c r="AD11" s="35">
        <f t="shared" si="20"/>
        <v>3</v>
      </c>
      <c r="AE11" s="35">
        <f t="shared" si="21"/>
        <v>2.5</v>
      </c>
      <c r="AF11" s="35">
        <f t="shared" si="22"/>
        <v>2.1428571428571428</v>
      </c>
      <c r="AG11" s="35">
        <f t="shared" si="23"/>
        <v>1.875</v>
      </c>
      <c r="AH11" s="35">
        <f t="shared" si="24"/>
        <v>1.6666666666666667</v>
      </c>
    </row>
    <row r="12" spans="1:34" s="34" customFormat="1" ht="18" customHeight="1">
      <c r="A12" s="24" t="s">
        <v>22</v>
      </c>
      <c r="B12" s="25">
        <v>74</v>
      </c>
      <c r="C12" s="25">
        <v>34</v>
      </c>
      <c r="D12" s="25">
        <v>0</v>
      </c>
      <c r="E12" s="25">
        <v>7</v>
      </c>
      <c r="F12" s="171">
        <f t="shared" si="4"/>
        <v>4</v>
      </c>
      <c r="G12" s="28">
        <f t="shared" si="5"/>
        <v>0</v>
      </c>
      <c r="H12" s="28">
        <f t="shared" si="8"/>
        <v>420000</v>
      </c>
      <c r="I12" s="29">
        <f t="shared" si="6"/>
        <v>420000</v>
      </c>
      <c r="J12" s="30"/>
      <c r="K12" s="31">
        <v>0.06</v>
      </c>
      <c r="L12" s="32">
        <f t="shared" si="0"/>
        <v>420000</v>
      </c>
      <c r="M12" s="33">
        <v>4</v>
      </c>
      <c r="N12" s="33">
        <f t="shared" si="25"/>
        <v>4</v>
      </c>
      <c r="O12" s="33">
        <f t="shared" si="2"/>
        <v>420000</v>
      </c>
      <c r="P12" s="8" t="s">
        <v>102</v>
      </c>
      <c r="Q12" s="9">
        <f t="shared" si="9"/>
        <v>385000</v>
      </c>
      <c r="R12" s="9">
        <f t="shared" si="10"/>
        <v>326666.66666666669</v>
      </c>
      <c r="S12" s="9">
        <f t="shared" si="11"/>
        <v>280000</v>
      </c>
      <c r="T12" s="9">
        <f t="shared" si="12"/>
        <v>238000</v>
      </c>
      <c r="U12" s="9">
        <f t="shared" si="13"/>
        <v>210000</v>
      </c>
      <c r="V12" s="9">
        <f t="shared" si="14"/>
        <v>190000</v>
      </c>
      <c r="W12" s="9">
        <f t="shared" si="15"/>
        <v>175000</v>
      </c>
      <c r="X12" s="9">
        <f t="shared" si="16"/>
        <v>163333.33333333334</v>
      </c>
      <c r="Y12" s="33">
        <f t="shared" si="3"/>
        <v>0</v>
      </c>
      <c r="Z12" s="33" t="str">
        <f t="shared" si="7"/>
        <v>T7</v>
      </c>
      <c r="AA12" s="35">
        <f t="shared" si="17"/>
        <v>3.5</v>
      </c>
      <c r="AB12" s="35">
        <f t="shared" si="18"/>
        <v>3</v>
      </c>
      <c r="AC12" s="35">
        <f t="shared" si="19"/>
        <v>2.5</v>
      </c>
      <c r="AD12" s="35">
        <f t="shared" si="20"/>
        <v>2</v>
      </c>
      <c r="AE12" s="35">
        <f t="shared" si="21"/>
        <v>1.6666666666666667</v>
      </c>
      <c r="AF12" s="35">
        <f t="shared" si="22"/>
        <v>1.4285714285714286</v>
      </c>
      <c r="AG12" s="35">
        <f t="shared" si="23"/>
        <v>1.25</v>
      </c>
      <c r="AH12" s="35">
        <f t="shared" si="24"/>
        <v>1.1111111111111112</v>
      </c>
    </row>
    <row r="13" spans="1:34" s="34" customFormat="1" ht="18" customHeight="1">
      <c r="A13" s="24" t="s">
        <v>8</v>
      </c>
      <c r="B13" s="25">
        <v>75</v>
      </c>
      <c r="C13" s="25">
        <v>30</v>
      </c>
      <c r="D13" s="25">
        <v>0</v>
      </c>
      <c r="E13" s="25">
        <v>8</v>
      </c>
      <c r="F13" s="171">
        <f t="shared" si="4"/>
        <v>3</v>
      </c>
      <c r="G13" s="28">
        <f t="shared" si="5"/>
        <v>0</v>
      </c>
      <c r="H13" s="28">
        <f t="shared" si="8"/>
        <v>350000</v>
      </c>
      <c r="I13" s="29">
        <f t="shared" si="6"/>
        <v>350000</v>
      </c>
      <c r="J13" s="30"/>
      <c r="K13" s="31">
        <v>0.05</v>
      </c>
      <c r="L13" s="32">
        <f t="shared" si="0"/>
        <v>350000</v>
      </c>
      <c r="M13" s="33">
        <v>3</v>
      </c>
      <c r="N13" s="33">
        <f t="shared" si="25"/>
        <v>3</v>
      </c>
      <c r="O13" s="33">
        <f t="shared" si="2"/>
        <v>350000</v>
      </c>
      <c r="P13" s="8" t="s">
        <v>103</v>
      </c>
      <c r="Q13" s="9">
        <f t="shared" si="9"/>
        <v>280000</v>
      </c>
      <c r="R13" s="9">
        <f t="shared" si="10"/>
        <v>233333.33333333334</v>
      </c>
      <c r="S13" s="9">
        <f t="shared" si="11"/>
        <v>192500</v>
      </c>
      <c r="T13" s="9">
        <f t="shared" si="12"/>
        <v>168000</v>
      </c>
      <c r="U13" s="9">
        <f t="shared" si="13"/>
        <v>151666.66666666666</v>
      </c>
      <c r="V13" s="9">
        <f t="shared" si="14"/>
        <v>140000</v>
      </c>
      <c r="W13" s="9">
        <f t="shared" si="15"/>
        <v>131250</v>
      </c>
      <c r="X13" s="9">
        <f t="shared" si="16"/>
        <v>124444.44444444444</v>
      </c>
      <c r="Y13" s="33">
        <f t="shared" si="3"/>
        <v>0</v>
      </c>
      <c r="Z13" s="33" t="str">
        <f t="shared" si="7"/>
        <v>T8</v>
      </c>
      <c r="AA13" s="35">
        <f t="shared" si="17"/>
        <v>2.5</v>
      </c>
      <c r="AB13" s="35">
        <f t="shared" si="18"/>
        <v>2</v>
      </c>
      <c r="AC13" s="35">
        <f t="shared" si="19"/>
        <v>1.5</v>
      </c>
      <c r="AD13" s="35">
        <f t="shared" si="20"/>
        <v>1.2</v>
      </c>
      <c r="AE13" s="35">
        <f t="shared" si="21"/>
        <v>1</v>
      </c>
      <c r="AF13" s="35">
        <f t="shared" si="22"/>
        <v>0.8571428571428571</v>
      </c>
      <c r="AG13" s="35">
        <f t="shared" si="23"/>
        <v>0.75</v>
      </c>
      <c r="AH13" s="35">
        <f t="shared" si="24"/>
        <v>0.66666666666666663</v>
      </c>
    </row>
    <row r="14" spans="1:34" s="34" customFormat="1" ht="18" customHeight="1">
      <c r="A14" s="24" t="s">
        <v>6</v>
      </c>
      <c r="B14" s="25">
        <v>76</v>
      </c>
      <c r="C14" s="25">
        <v>29</v>
      </c>
      <c r="D14" s="25">
        <v>0</v>
      </c>
      <c r="E14" s="25">
        <v>9</v>
      </c>
      <c r="F14" s="171">
        <f t="shared" si="4"/>
        <v>2</v>
      </c>
      <c r="G14" s="28">
        <f t="shared" si="5"/>
        <v>0</v>
      </c>
      <c r="H14" s="28">
        <f t="shared" si="8"/>
        <v>210000</v>
      </c>
      <c r="I14" s="29">
        <f t="shared" si="6"/>
        <v>210000</v>
      </c>
      <c r="J14" s="30"/>
      <c r="K14" s="31">
        <v>0.03</v>
      </c>
      <c r="L14" s="32">
        <f t="shared" si="0"/>
        <v>210000</v>
      </c>
      <c r="M14" s="33">
        <v>2</v>
      </c>
      <c r="N14" s="33">
        <f t="shared" si="25"/>
        <v>2</v>
      </c>
      <c r="O14" s="33">
        <f t="shared" si="2"/>
        <v>210000</v>
      </c>
      <c r="P14" s="8" t="s">
        <v>104</v>
      </c>
      <c r="Q14" s="9">
        <f t="shared" si="9"/>
        <v>175000</v>
      </c>
      <c r="R14" s="9">
        <f t="shared" si="10"/>
        <v>140000</v>
      </c>
      <c r="S14" s="9">
        <f t="shared" si="11"/>
        <v>122500</v>
      </c>
      <c r="T14" s="9">
        <f t="shared" si="12"/>
        <v>112000</v>
      </c>
      <c r="U14" s="9">
        <f t="shared" si="13"/>
        <v>105000</v>
      </c>
      <c r="V14" s="9">
        <f t="shared" si="14"/>
        <v>100000</v>
      </c>
      <c r="W14" s="9">
        <f t="shared" si="15"/>
        <v>96250</v>
      </c>
      <c r="X14" s="9">
        <f t="shared" si="16"/>
        <v>93333.333333333328</v>
      </c>
      <c r="Y14" s="33">
        <f t="shared" si="3"/>
        <v>0</v>
      </c>
      <c r="Z14" s="33" t="str">
        <f t="shared" si="7"/>
        <v>T9</v>
      </c>
      <c r="AA14" s="35">
        <f t="shared" si="17"/>
        <v>1.5</v>
      </c>
      <c r="AB14" s="35">
        <f t="shared" si="18"/>
        <v>1</v>
      </c>
      <c r="AC14" s="35">
        <f t="shared" si="19"/>
        <v>0.75</v>
      </c>
      <c r="AD14" s="35">
        <f t="shared" si="20"/>
        <v>0.6</v>
      </c>
      <c r="AE14" s="35">
        <f t="shared" si="21"/>
        <v>0.5</v>
      </c>
      <c r="AF14" s="35">
        <f t="shared" si="22"/>
        <v>0.42857142857142855</v>
      </c>
      <c r="AG14" s="35">
        <f t="shared" si="23"/>
        <v>0.375</v>
      </c>
      <c r="AH14" s="35">
        <f t="shared" si="24"/>
        <v>0.33333333333333331</v>
      </c>
    </row>
    <row r="15" spans="1:34" s="34" customFormat="1" ht="18" customHeight="1">
      <c r="A15" s="24" t="s">
        <v>28</v>
      </c>
      <c r="B15" s="25">
        <v>77</v>
      </c>
      <c r="C15" s="25">
        <v>36</v>
      </c>
      <c r="D15" s="25" t="s">
        <v>277</v>
      </c>
      <c r="E15" s="25">
        <v>10</v>
      </c>
      <c r="F15" s="171">
        <f t="shared" si="4"/>
        <v>1</v>
      </c>
      <c r="G15" s="28">
        <f t="shared" si="5"/>
        <v>420000</v>
      </c>
      <c r="H15" s="28">
        <f t="shared" si="8"/>
        <v>140000</v>
      </c>
      <c r="I15" s="29">
        <f t="shared" si="6"/>
        <v>560000</v>
      </c>
      <c r="J15" s="30"/>
      <c r="K15" s="31">
        <v>0.02</v>
      </c>
      <c r="L15" s="32">
        <f t="shared" si="0"/>
        <v>140000</v>
      </c>
      <c r="M15" s="33">
        <v>1</v>
      </c>
      <c r="N15" s="33">
        <f t="shared" si="25"/>
        <v>1</v>
      </c>
      <c r="O15" s="33">
        <f t="shared" si="2"/>
        <v>140000</v>
      </c>
      <c r="P15" s="8" t="s">
        <v>105</v>
      </c>
      <c r="Q15" s="9">
        <f t="shared" si="9"/>
        <v>105000</v>
      </c>
      <c r="R15" s="9">
        <f t="shared" si="10"/>
        <v>93333.333333333328</v>
      </c>
      <c r="S15" s="9">
        <f t="shared" si="11"/>
        <v>87500</v>
      </c>
      <c r="T15" s="9">
        <f t="shared" si="12"/>
        <v>84000</v>
      </c>
      <c r="U15" s="9">
        <f t="shared" si="13"/>
        <v>81666.666666666672</v>
      </c>
      <c r="V15" s="9">
        <f t="shared" si="14"/>
        <v>80000</v>
      </c>
      <c r="W15" s="9">
        <f t="shared" si="15"/>
        <v>78750</v>
      </c>
      <c r="X15" s="9">
        <f t="shared" si="16"/>
        <v>77777.777777777781</v>
      </c>
      <c r="Y15" s="33">
        <f t="shared" si="3"/>
        <v>0</v>
      </c>
      <c r="Z15" s="33" t="str">
        <f t="shared" si="7"/>
        <v>T10</v>
      </c>
      <c r="AA15" s="35">
        <f t="shared" si="17"/>
        <v>0.5</v>
      </c>
      <c r="AB15" s="35">
        <f t="shared" si="18"/>
        <v>0.33333333333333331</v>
      </c>
      <c r="AC15" s="35">
        <f t="shared" si="19"/>
        <v>0.25</v>
      </c>
      <c r="AD15" s="35">
        <f t="shared" si="20"/>
        <v>0.2</v>
      </c>
      <c r="AE15" s="35">
        <f t="shared" si="21"/>
        <v>0.16666666666666666</v>
      </c>
      <c r="AF15" s="35">
        <f t="shared" si="22"/>
        <v>0.14285714285714285</v>
      </c>
      <c r="AG15" s="35">
        <f t="shared" si="23"/>
        <v>0.125</v>
      </c>
      <c r="AH15" s="35">
        <f t="shared" si="24"/>
        <v>0.1111111111111111</v>
      </c>
    </row>
    <row r="16" spans="1:34" s="34" customFormat="1" ht="18" customHeight="1">
      <c r="A16" s="24" t="s">
        <v>14</v>
      </c>
      <c r="B16" s="25">
        <v>79</v>
      </c>
      <c r="C16" s="25">
        <v>35</v>
      </c>
      <c r="D16" s="25">
        <v>0</v>
      </c>
      <c r="E16" s="25">
        <v>11</v>
      </c>
      <c r="F16" s="171">
        <f t="shared" si="4"/>
        <v>0</v>
      </c>
      <c r="G16" s="28">
        <f t="shared" si="5"/>
        <v>0</v>
      </c>
      <c r="H16" s="28">
        <f t="shared" si="8"/>
        <v>70000</v>
      </c>
      <c r="I16" s="29">
        <f t="shared" si="6"/>
        <v>70000</v>
      </c>
      <c r="J16" s="30"/>
      <c r="K16" s="31">
        <v>0.01</v>
      </c>
      <c r="L16" s="32">
        <f t="shared" si="0"/>
        <v>70000</v>
      </c>
      <c r="M16" s="33">
        <v>0</v>
      </c>
      <c r="N16" s="33">
        <f t="shared" si="25"/>
        <v>0</v>
      </c>
      <c r="O16" s="33">
        <f t="shared" si="2"/>
        <v>70000</v>
      </c>
      <c r="P16" s="8" t="s">
        <v>106</v>
      </c>
      <c r="Q16" s="9">
        <f t="shared" si="9"/>
        <v>70000</v>
      </c>
      <c r="R16" s="9">
        <f t="shared" si="10"/>
        <v>70000</v>
      </c>
      <c r="S16" s="9">
        <f t="shared" si="11"/>
        <v>70000</v>
      </c>
      <c r="T16" s="9">
        <f t="shared" si="12"/>
        <v>70000</v>
      </c>
      <c r="U16" s="9">
        <f t="shared" si="13"/>
        <v>70000</v>
      </c>
      <c r="V16" s="9">
        <f t="shared" si="14"/>
        <v>70000</v>
      </c>
      <c r="W16" s="9">
        <f t="shared" si="15"/>
        <v>70000</v>
      </c>
      <c r="X16" s="9">
        <f t="shared" si="16"/>
        <v>70000</v>
      </c>
      <c r="Y16" s="33">
        <f t="shared" si="3"/>
        <v>0</v>
      </c>
      <c r="Z16" s="33" t="str">
        <f t="shared" si="7"/>
        <v>T11</v>
      </c>
      <c r="AA16" s="35">
        <f t="shared" si="17"/>
        <v>0</v>
      </c>
      <c r="AB16" s="35">
        <f t="shared" si="18"/>
        <v>0</v>
      </c>
      <c r="AC16" s="35">
        <f t="shared" si="19"/>
        <v>0</v>
      </c>
      <c r="AD16" s="35">
        <f t="shared" si="20"/>
        <v>0</v>
      </c>
      <c r="AE16" s="35">
        <f t="shared" si="21"/>
        <v>0</v>
      </c>
      <c r="AF16" s="35">
        <f t="shared" si="22"/>
        <v>0</v>
      </c>
      <c r="AG16" s="35">
        <f t="shared" si="23"/>
        <v>0</v>
      </c>
      <c r="AH16" s="35">
        <f t="shared" si="24"/>
        <v>0</v>
      </c>
    </row>
    <row r="17" spans="1:34" s="34" customFormat="1" ht="18" customHeight="1">
      <c r="A17" s="24" t="s">
        <v>26</v>
      </c>
      <c r="B17" s="25">
        <v>79</v>
      </c>
      <c r="C17" s="25">
        <v>35</v>
      </c>
      <c r="D17" s="25">
        <v>0</v>
      </c>
      <c r="E17" s="25">
        <v>12</v>
      </c>
      <c r="F17" s="171">
        <f t="shared" si="4"/>
        <v>0</v>
      </c>
      <c r="G17" s="28">
        <f t="shared" si="5"/>
        <v>0</v>
      </c>
      <c r="H17" s="28">
        <f t="shared" si="8"/>
        <v>70000</v>
      </c>
      <c r="I17" s="29">
        <f t="shared" si="6"/>
        <v>70000</v>
      </c>
      <c r="J17" s="30"/>
      <c r="K17" s="31">
        <v>0.01</v>
      </c>
      <c r="L17" s="32">
        <f t="shared" si="0"/>
        <v>70000</v>
      </c>
      <c r="M17" s="33">
        <v>0</v>
      </c>
      <c r="N17" s="33">
        <f t="shared" si="25"/>
        <v>0</v>
      </c>
      <c r="O17" s="33">
        <f t="shared" si="2"/>
        <v>70000</v>
      </c>
      <c r="P17" s="8" t="s">
        <v>107</v>
      </c>
      <c r="Q17" s="9">
        <f t="shared" si="9"/>
        <v>70000</v>
      </c>
      <c r="R17" s="9">
        <f t="shared" si="10"/>
        <v>70000</v>
      </c>
      <c r="S17" s="9">
        <f t="shared" si="11"/>
        <v>70000</v>
      </c>
      <c r="T17" s="9">
        <f t="shared" si="12"/>
        <v>70000</v>
      </c>
      <c r="U17" s="9">
        <f t="shared" si="13"/>
        <v>70000</v>
      </c>
      <c r="V17" s="9">
        <f t="shared" si="14"/>
        <v>70000</v>
      </c>
      <c r="W17" s="9">
        <f t="shared" si="15"/>
        <v>70000</v>
      </c>
      <c r="X17" s="9">
        <f t="shared" si="16"/>
        <v>70000</v>
      </c>
      <c r="Y17" s="33">
        <f t="shared" si="3"/>
        <v>0</v>
      </c>
      <c r="Z17" s="33" t="str">
        <f t="shared" si="7"/>
        <v>T12</v>
      </c>
      <c r="AA17" s="35">
        <f t="shared" si="17"/>
        <v>0</v>
      </c>
      <c r="AB17" s="35">
        <f t="shared" si="18"/>
        <v>0</v>
      </c>
      <c r="AC17" s="35">
        <f t="shared" si="19"/>
        <v>0</v>
      </c>
      <c r="AD17" s="35">
        <f t="shared" si="20"/>
        <v>0</v>
      </c>
      <c r="AE17" s="35">
        <f t="shared" si="21"/>
        <v>0</v>
      </c>
      <c r="AF17" s="35">
        <f t="shared" si="22"/>
        <v>0</v>
      </c>
      <c r="AG17" s="35">
        <f t="shared" si="23"/>
        <v>0</v>
      </c>
      <c r="AH17" s="35">
        <f t="shared" si="24"/>
        <v>0</v>
      </c>
    </row>
    <row r="18" spans="1:34" s="34" customFormat="1" ht="18" customHeight="1">
      <c r="A18" s="24" t="s">
        <v>40</v>
      </c>
      <c r="B18" s="25">
        <v>80</v>
      </c>
      <c r="C18" s="25">
        <v>39</v>
      </c>
      <c r="D18" s="25">
        <v>0</v>
      </c>
      <c r="E18" s="25">
        <v>13</v>
      </c>
      <c r="F18" s="171">
        <f t="shared" si="4"/>
        <v>0</v>
      </c>
      <c r="G18" s="28">
        <f t="shared" si="5"/>
        <v>0</v>
      </c>
      <c r="H18" s="28">
        <f t="shared" si="8"/>
        <v>70000</v>
      </c>
      <c r="I18" s="29">
        <f t="shared" si="6"/>
        <v>70000</v>
      </c>
      <c r="J18" s="30"/>
      <c r="K18" s="31">
        <v>0.01</v>
      </c>
      <c r="L18" s="32">
        <f t="shared" si="0"/>
        <v>70000</v>
      </c>
      <c r="M18" s="33">
        <v>0</v>
      </c>
      <c r="N18" s="33">
        <f t="shared" si="25"/>
        <v>0</v>
      </c>
      <c r="O18" s="33">
        <f t="shared" si="2"/>
        <v>70000</v>
      </c>
      <c r="P18" s="8" t="s">
        <v>108</v>
      </c>
      <c r="Q18" s="9">
        <f t="shared" si="9"/>
        <v>70000</v>
      </c>
      <c r="R18" s="9">
        <f t="shared" si="10"/>
        <v>70000</v>
      </c>
      <c r="S18" s="9">
        <f t="shared" si="11"/>
        <v>70000</v>
      </c>
      <c r="T18" s="9">
        <f t="shared" si="12"/>
        <v>70000</v>
      </c>
      <c r="U18" s="9">
        <f t="shared" si="13"/>
        <v>70000</v>
      </c>
      <c r="V18" s="9">
        <f t="shared" si="14"/>
        <v>70000</v>
      </c>
      <c r="W18" s="9">
        <f t="shared" si="15"/>
        <v>70000</v>
      </c>
      <c r="X18" s="9">
        <f t="shared" si="16"/>
        <v>70000</v>
      </c>
      <c r="Y18" s="33">
        <f t="shared" si="3"/>
        <v>0</v>
      </c>
      <c r="Z18" s="33" t="str">
        <f t="shared" si="7"/>
        <v>T13</v>
      </c>
      <c r="AA18" s="35">
        <f t="shared" si="17"/>
        <v>0</v>
      </c>
      <c r="AB18" s="35">
        <f t="shared" si="18"/>
        <v>0</v>
      </c>
      <c r="AC18" s="35">
        <f t="shared" si="19"/>
        <v>0</v>
      </c>
      <c r="AD18" s="35">
        <f t="shared" si="20"/>
        <v>0</v>
      </c>
      <c r="AE18" s="35">
        <f t="shared" si="21"/>
        <v>0</v>
      </c>
      <c r="AF18" s="35">
        <f t="shared" si="22"/>
        <v>0</v>
      </c>
      <c r="AG18" s="35">
        <f t="shared" si="23"/>
        <v>0</v>
      </c>
      <c r="AH18" s="35">
        <f t="shared" si="24"/>
        <v>0</v>
      </c>
    </row>
    <row r="19" spans="1:34" s="34" customFormat="1" ht="18" customHeight="1">
      <c r="A19" s="24" t="s">
        <v>20</v>
      </c>
      <c r="B19" s="25">
        <v>83</v>
      </c>
      <c r="C19" s="25">
        <v>33</v>
      </c>
      <c r="D19" s="25">
        <v>0</v>
      </c>
      <c r="E19" s="25">
        <v>14</v>
      </c>
      <c r="F19" s="171">
        <f t="shared" si="4"/>
        <v>0</v>
      </c>
      <c r="G19" s="28">
        <f t="shared" si="5"/>
        <v>0</v>
      </c>
      <c r="H19" s="28">
        <f t="shared" si="8"/>
        <v>70000</v>
      </c>
      <c r="I19" s="29">
        <f t="shared" si="6"/>
        <v>70000</v>
      </c>
      <c r="J19" s="30"/>
      <c r="K19" s="31">
        <v>0.01</v>
      </c>
      <c r="L19" s="32">
        <f t="shared" si="0"/>
        <v>70000</v>
      </c>
      <c r="M19" s="33">
        <v>0</v>
      </c>
      <c r="N19" s="33">
        <f t="shared" si="25"/>
        <v>0</v>
      </c>
      <c r="O19" s="33">
        <f t="shared" si="2"/>
        <v>70000</v>
      </c>
      <c r="P19" s="8" t="s">
        <v>109</v>
      </c>
      <c r="Q19" s="9">
        <f t="shared" si="9"/>
        <v>70000</v>
      </c>
      <c r="R19" s="9">
        <f t="shared" si="10"/>
        <v>70000</v>
      </c>
      <c r="S19" s="9">
        <f t="shared" si="11"/>
        <v>70000</v>
      </c>
      <c r="T19" s="9">
        <f t="shared" si="12"/>
        <v>70000</v>
      </c>
      <c r="U19" s="9">
        <f t="shared" si="13"/>
        <v>70000</v>
      </c>
      <c r="V19" s="9">
        <f t="shared" si="14"/>
        <v>70000</v>
      </c>
      <c r="W19" s="9">
        <f t="shared" si="15"/>
        <v>70000</v>
      </c>
      <c r="X19" s="9">
        <f t="shared" si="16"/>
        <v>70000</v>
      </c>
      <c r="Y19" s="33">
        <f t="shared" si="3"/>
        <v>0</v>
      </c>
      <c r="Z19" s="33" t="str">
        <f t="shared" si="7"/>
        <v>T14</v>
      </c>
      <c r="AA19" s="35">
        <f t="shared" si="17"/>
        <v>0</v>
      </c>
      <c r="AB19" s="35">
        <f t="shared" si="18"/>
        <v>0</v>
      </c>
      <c r="AC19" s="35">
        <f t="shared" si="19"/>
        <v>0</v>
      </c>
      <c r="AD19" s="35">
        <f t="shared" si="20"/>
        <v>0</v>
      </c>
      <c r="AE19" s="35">
        <f t="shared" si="21"/>
        <v>0</v>
      </c>
      <c r="AF19" s="35">
        <f t="shared" si="22"/>
        <v>0</v>
      </c>
      <c r="AG19" s="35">
        <f t="shared" si="23"/>
        <v>0</v>
      </c>
      <c r="AH19" s="35">
        <f t="shared" si="24"/>
        <v>0</v>
      </c>
    </row>
    <row r="20" spans="1:34" s="34" customFormat="1" ht="18" customHeight="1">
      <c r="A20" s="24"/>
      <c r="B20" s="25"/>
      <c r="C20" s="25"/>
      <c r="D20" s="25"/>
      <c r="E20" s="25"/>
      <c r="F20" s="171">
        <f t="shared" si="4"/>
        <v>0</v>
      </c>
      <c r="G20" s="28">
        <f t="shared" si="5"/>
        <v>0</v>
      </c>
      <c r="H20" s="28">
        <f t="shared" si="8"/>
        <v>0</v>
      </c>
      <c r="I20" s="29">
        <f t="shared" si="6"/>
        <v>0</v>
      </c>
      <c r="J20" s="30"/>
      <c r="K20" s="31">
        <v>0.01</v>
      </c>
      <c r="L20" s="32">
        <f t="shared" si="0"/>
        <v>70000</v>
      </c>
      <c r="M20" s="33">
        <v>0</v>
      </c>
      <c r="N20" s="33">
        <f t="shared" si="25"/>
        <v>0</v>
      </c>
      <c r="O20" s="33">
        <f t="shared" si="2"/>
        <v>0</v>
      </c>
      <c r="P20" s="8" t="s">
        <v>110</v>
      </c>
      <c r="Q20" s="9">
        <f t="shared" si="9"/>
        <v>70000</v>
      </c>
      <c r="R20" s="9">
        <f t="shared" si="10"/>
        <v>70000</v>
      </c>
      <c r="S20" s="9">
        <f t="shared" si="11"/>
        <v>70000</v>
      </c>
      <c r="T20" s="9">
        <f t="shared" si="12"/>
        <v>70000</v>
      </c>
      <c r="U20" s="9">
        <f t="shared" si="13"/>
        <v>70000</v>
      </c>
      <c r="V20" s="9">
        <f t="shared" si="14"/>
        <v>70000</v>
      </c>
      <c r="W20" s="9">
        <f t="shared" si="15"/>
        <v>70000</v>
      </c>
      <c r="X20" s="9">
        <f t="shared" si="16"/>
        <v>70000</v>
      </c>
      <c r="Y20" s="33">
        <f t="shared" si="3"/>
        <v>0</v>
      </c>
      <c r="Z20" s="33" t="str">
        <f t="shared" si="7"/>
        <v>T15</v>
      </c>
      <c r="AA20" s="35">
        <f t="shared" si="17"/>
        <v>0</v>
      </c>
      <c r="AB20" s="35">
        <f t="shared" si="18"/>
        <v>0</v>
      </c>
      <c r="AC20" s="35">
        <f t="shared" si="19"/>
        <v>0</v>
      </c>
      <c r="AD20" s="35">
        <f t="shared" si="20"/>
        <v>0</v>
      </c>
      <c r="AE20" s="35">
        <f t="shared" si="21"/>
        <v>0</v>
      </c>
      <c r="AF20" s="35">
        <f t="shared" si="22"/>
        <v>0</v>
      </c>
      <c r="AG20" s="35">
        <f t="shared" si="23"/>
        <v>0</v>
      </c>
      <c r="AH20" s="35">
        <f t="shared" si="24"/>
        <v>0</v>
      </c>
    </row>
    <row r="21" spans="1:34" s="34" customFormat="1" ht="18" customHeight="1">
      <c r="A21" s="24"/>
      <c r="B21" s="25"/>
      <c r="C21" s="25"/>
      <c r="D21" s="25"/>
      <c r="E21" s="25"/>
      <c r="F21" s="171">
        <f t="shared" si="4"/>
        <v>0</v>
      </c>
      <c r="G21" s="28">
        <f t="shared" si="5"/>
        <v>0</v>
      </c>
      <c r="H21" s="28">
        <f t="shared" si="8"/>
        <v>0</v>
      </c>
      <c r="I21" s="29">
        <f t="shared" si="6"/>
        <v>0</v>
      </c>
      <c r="J21" s="30"/>
      <c r="K21" s="31">
        <v>0.01</v>
      </c>
      <c r="L21" s="32">
        <f t="shared" si="0"/>
        <v>70000</v>
      </c>
      <c r="M21" s="33">
        <v>0</v>
      </c>
      <c r="N21" s="33">
        <f t="shared" si="25"/>
        <v>0</v>
      </c>
      <c r="O21" s="33">
        <f t="shared" si="2"/>
        <v>0</v>
      </c>
      <c r="P21" s="8" t="s">
        <v>111</v>
      </c>
      <c r="Q21" s="9">
        <f t="shared" si="9"/>
        <v>70000</v>
      </c>
      <c r="R21" s="9">
        <f t="shared" si="10"/>
        <v>70000</v>
      </c>
      <c r="S21" s="9">
        <f t="shared" si="11"/>
        <v>70000</v>
      </c>
      <c r="T21" s="9">
        <f t="shared" si="12"/>
        <v>70000</v>
      </c>
      <c r="U21" s="9">
        <f t="shared" si="13"/>
        <v>70000</v>
      </c>
      <c r="V21" s="9">
        <f t="shared" si="14"/>
        <v>70000</v>
      </c>
      <c r="W21" s="9">
        <f t="shared" si="15"/>
        <v>70000</v>
      </c>
      <c r="X21" s="9">
        <f t="shared" si="16"/>
        <v>70000</v>
      </c>
      <c r="Y21" s="33">
        <f t="shared" si="3"/>
        <v>0</v>
      </c>
      <c r="Z21" s="33" t="str">
        <f t="shared" si="7"/>
        <v>T16</v>
      </c>
      <c r="AA21" s="35">
        <f t="shared" si="17"/>
        <v>0</v>
      </c>
      <c r="AB21" s="35">
        <f t="shared" si="18"/>
        <v>0</v>
      </c>
      <c r="AC21" s="35">
        <f t="shared" si="19"/>
        <v>0</v>
      </c>
      <c r="AD21" s="35">
        <f t="shared" si="20"/>
        <v>0</v>
      </c>
      <c r="AE21" s="35">
        <f t="shared" si="21"/>
        <v>0</v>
      </c>
      <c r="AF21" s="35">
        <f t="shared" si="22"/>
        <v>0</v>
      </c>
      <c r="AG21" s="35">
        <f t="shared" si="23"/>
        <v>0</v>
      </c>
      <c r="AH21" s="35">
        <f t="shared" si="24"/>
        <v>0</v>
      </c>
    </row>
    <row r="22" spans="1:34" s="8" customFormat="1" ht="18" customHeight="1">
      <c r="A22" s="24"/>
      <c r="B22" s="25"/>
      <c r="C22" s="25"/>
      <c r="D22" s="25"/>
      <c r="E22" s="25"/>
      <c r="F22" s="171">
        <f t="shared" si="4"/>
        <v>0</v>
      </c>
      <c r="G22" s="28">
        <f t="shared" si="5"/>
        <v>0</v>
      </c>
      <c r="H22" s="28">
        <f t="shared" si="8"/>
        <v>0</v>
      </c>
      <c r="I22" s="29">
        <f t="shared" si="6"/>
        <v>0</v>
      </c>
      <c r="J22" s="30"/>
      <c r="K22" s="31">
        <v>0.01</v>
      </c>
      <c r="L22" s="32">
        <f t="shared" si="0"/>
        <v>70000</v>
      </c>
      <c r="M22" s="33">
        <v>0</v>
      </c>
      <c r="N22" s="33">
        <f t="shared" si="25"/>
        <v>0</v>
      </c>
      <c r="O22" s="33">
        <f t="shared" si="2"/>
        <v>0</v>
      </c>
      <c r="P22" s="8" t="s">
        <v>112</v>
      </c>
      <c r="Q22" s="9">
        <f t="shared" si="9"/>
        <v>70000</v>
      </c>
      <c r="R22" s="9">
        <f t="shared" si="10"/>
        <v>70000</v>
      </c>
      <c r="S22" s="9">
        <f t="shared" si="11"/>
        <v>70000</v>
      </c>
      <c r="T22" s="9">
        <f t="shared" si="12"/>
        <v>70000</v>
      </c>
      <c r="U22" s="9">
        <f t="shared" si="13"/>
        <v>70000</v>
      </c>
      <c r="V22" s="9">
        <f t="shared" si="14"/>
        <v>70000</v>
      </c>
      <c r="W22" s="9">
        <f t="shared" si="15"/>
        <v>70000</v>
      </c>
      <c r="X22" s="9">
        <f t="shared" si="16"/>
        <v>62222.222222222219</v>
      </c>
      <c r="Y22" s="33">
        <f t="shared" si="3"/>
        <v>0</v>
      </c>
      <c r="Z22" s="33" t="str">
        <f t="shared" si="7"/>
        <v>T17</v>
      </c>
      <c r="AA22" s="35">
        <f t="shared" si="17"/>
        <v>0</v>
      </c>
      <c r="AB22" s="35">
        <f t="shared" si="18"/>
        <v>0</v>
      </c>
      <c r="AC22" s="35">
        <f t="shared" si="19"/>
        <v>0</v>
      </c>
      <c r="AD22" s="35">
        <f t="shared" si="20"/>
        <v>0</v>
      </c>
      <c r="AE22" s="35">
        <f t="shared" si="21"/>
        <v>0</v>
      </c>
      <c r="AF22" s="35">
        <f t="shared" si="22"/>
        <v>0</v>
      </c>
      <c r="AG22" s="35">
        <f t="shared" si="23"/>
        <v>0</v>
      </c>
      <c r="AH22" s="35">
        <f t="shared" si="24"/>
        <v>0</v>
      </c>
    </row>
    <row r="23" spans="1:34" s="8" customFormat="1" ht="18" customHeight="1">
      <c r="A23" s="24"/>
      <c r="B23" s="25"/>
      <c r="C23" s="25"/>
      <c r="D23" s="25"/>
      <c r="E23" s="25"/>
      <c r="F23" s="171">
        <f t="shared" si="4"/>
        <v>0</v>
      </c>
      <c r="G23" s="28">
        <f t="shared" si="5"/>
        <v>0</v>
      </c>
      <c r="H23" s="28">
        <f t="shared" si="8"/>
        <v>0</v>
      </c>
      <c r="I23" s="29">
        <f t="shared" si="6"/>
        <v>0</v>
      </c>
      <c r="J23" s="30"/>
      <c r="K23" s="31">
        <v>0.01</v>
      </c>
      <c r="L23" s="32">
        <f t="shared" si="0"/>
        <v>70000</v>
      </c>
      <c r="M23" s="33">
        <v>0</v>
      </c>
      <c r="N23" s="33">
        <f t="shared" si="25"/>
        <v>0</v>
      </c>
      <c r="O23" s="33">
        <f t="shared" si="2"/>
        <v>0</v>
      </c>
      <c r="P23" s="8" t="s">
        <v>113</v>
      </c>
      <c r="Q23" s="9">
        <f t="shared" si="9"/>
        <v>70000</v>
      </c>
      <c r="R23" s="9">
        <f t="shared" si="10"/>
        <v>70000</v>
      </c>
      <c r="S23" s="9">
        <f t="shared" si="11"/>
        <v>70000</v>
      </c>
      <c r="T23" s="9">
        <f t="shared" si="12"/>
        <v>70000</v>
      </c>
      <c r="U23" s="9">
        <f t="shared" si="13"/>
        <v>70000</v>
      </c>
      <c r="V23" s="9">
        <f t="shared" si="14"/>
        <v>70000</v>
      </c>
      <c r="W23" s="9">
        <f t="shared" si="15"/>
        <v>61250</v>
      </c>
      <c r="X23" s="9">
        <f t="shared" si="16"/>
        <v>54444.444444444445</v>
      </c>
      <c r="Y23" s="33">
        <f t="shared" si="3"/>
        <v>0</v>
      </c>
      <c r="Z23" s="33" t="str">
        <f t="shared" si="7"/>
        <v>T18</v>
      </c>
      <c r="AA23" s="35">
        <f t="shared" si="17"/>
        <v>0</v>
      </c>
      <c r="AB23" s="35">
        <f t="shared" si="18"/>
        <v>0</v>
      </c>
      <c r="AC23" s="35">
        <f t="shared" si="19"/>
        <v>0</v>
      </c>
      <c r="AD23" s="35">
        <f t="shared" si="20"/>
        <v>0</v>
      </c>
      <c r="AE23" s="35">
        <f t="shared" si="21"/>
        <v>0</v>
      </c>
      <c r="AF23" s="35">
        <f t="shared" si="22"/>
        <v>0</v>
      </c>
      <c r="AG23" s="35">
        <f t="shared" si="23"/>
        <v>0</v>
      </c>
      <c r="AH23" s="35">
        <f t="shared" si="24"/>
        <v>0</v>
      </c>
    </row>
    <row r="24" spans="1:34" s="8" customFormat="1" ht="18" customHeight="1">
      <c r="A24" s="24"/>
      <c r="B24" s="25"/>
      <c r="C24" s="25"/>
      <c r="D24" s="25"/>
      <c r="E24" s="25" t="s">
        <v>201</v>
      </c>
      <c r="F24" s="171"/>
      <c r="G24" s="28">
        <f t="shared" si="5"/>
        <v>0</v>
      </c>
      <c r="H24" s="28">
        <f t="shared" si="8"/>
        <v>0</v>
      </c>
      <c r="I24" s="29">
        <f t="shared" si="6"/>
        <v>0</v>
      </c>
      <c r="J24" s="30"/>
      <c r="K24" s="31">
        <v>0.01</v>
      </c>
      <c r="L24" s="32">
        <f t="shared" si="0"/>
        <v>70000</v>
      </c>
      <c r="M24" s="33">
        <v>0</v>
      </c>
      <c r="N24" s="33" t="e">
        <f t="shared" si="25"/>
        <v>#N/A</v>
      </c>
      <c r="O24" s="33" t="e">
        <f t="shared" si="2"/>
        <v>#N/A</v>
      </c>
      <c r="P24" s="8" t="s">
        <v>114</v>
      </c>
      <c r="Q24" s="9">
        <f t="shared" si="9"/>
        <v>70000</v>
      </c>
      <c r="R24" s="9">
        <f t="shared" si="10"/>
        <v>70000</v>
      </c>
      <c r="S24" s="9">
        <f t="shared" si="11"/>
        <v>70000</v>
      </c>
      <c r="T24" s="9">
        <f t="shared" si="12"/>
        <v>70000</v>
      </c>
      <c r="U24" s="9">
        <f t="shared" si="13"/>
        <v>70000</v>
      </c>
      <c r="V24" s="9">
        <f t="shared" si="14"/>
        <v>60000</v>
      </c>
      <c r="W24" s="9">
        <f t="shared" si="15"/>
        <v>52500</v>
      </c>
      <c r="X24" s="9">
        <f t="shared" si="16"/>
        <v>46666.666666666664</v>
      </c>
      <c r="Y24" s="33">
        <f t="shared" si="3"/>
        <v>0</v>
      </c>
      <c r="Z24" s="33" t="str">
        <f t="shared" si="7"/>
        <v>T19</v>
      </c>
      <c r="AA24" s="35">
        <f t="shared" si="17"/>
        <v>0</v>
      </c>
      <c r="AB24" s="35">
        <f t="shared" si="18"/>
        <v>0</v>
      </c>
      <c r="AC24" s="35">
        <f t="shared" si="19"/>
        <v>0</v>
      </c>
      <c r="AD24" s="35">
        <f t="shared" si="20"/>
        <v>0</v>
      </c>
      <c r="AE24" s="35">
        <f t="shared" si="21"/>
        <v>0</v>
      </c>
      <c r="AF24" s="35">
        <f t="shared" si="22"/>
        <v>0</v>
      </c>
      <c r="AG24" s="35">
        <f t="shared" si="23"/>
        <v>0</v>
      </c>
      <c r="AH24" s="35">
        <f t="shared" si="24"/>
        <v>0</v>
      </c>
    </row>
    <row r="25" spans="1:34" s="8" customFormat="1" ht="18" customHeight="1">
      <c r="A25" s="24"/>
      <c r="B25" s="25"/>
      <c r="C25" s="25"/>
      <c r="D25" s="25"/>
      <c r="E25" s="25" t="s">
        <v>201</v>
      </c>
      <c r="F25" s="171"/>
      <c r="G25" s="28">
        <f t="shared" si="5"/>
        <v>0</v>
      </c>
      <c r="H25" s="28">
        <f t="shared" si="8"/>
        <v>0</v>
      </c>
      <c r="I25" s="29">
        <f t="shared" si="6"/>
        <v>0</v>
      </c>
      <c r="J25" s="30"/>
      <c r="K25" s="31">
        <v>0.01</v>
      </c>
      <c r="L25" s="32">
        <f t="shared" si="0"/>
        <v>70000</v>
      </c>
      <c r="M25" s="33">
        <v>0</v>
      </c>
      <c r="N25" s="33" t="e">
        <f t="shared" si="25"/>
        <v>#N/A</v>
      </c>
      <c r="O25" s="33" t="e">
        <f t="shared" si="2"/>
        <v>#N/A</v>
      </c>
      <c r="P25" s="8" t="s">
        <v>115</v>
      </c>
      <c r="Q25" s="9">
        <f t="shared" si="9"/>
        <v>70000</v>
      </c>
      <c r="R25" s="9">
        <f t="shared" si="10"/>
        <v>70000</v>
      </c>
      <c r="S25" s="9">
        <f t="shared" si="11"/>
        <v>70000</v>
      </c>
      <c r="T25" s="9">
        <f t="shared" si="12"/>
        <v>70000</v>
      </c>
      <c r="U25" s="9">
        <f t="shared" si="13"/>
        <v>58333.333333333336</v>
      </c>
      <c r="V25" s="9">
        <f t="shared" si="14"/>
        <v>50000</v>
      </c>
      <c r="W25" s="9">
        <f t="shared" si="15"/>
        <v>43750</v>
      </c>
      <c r="X25" s="9">
        <f t="shared" si="16"/>
        <v>38888.888888888891</v>
      </c>
      <c r="Y25" s="33">
        <f t="shared" si="3"/>
        <v>0</v>
      </c>
      <c r="Z25" s="33" t="str">
        <f t="shared" si="7"/>
        <v>T20</v>
      </c>
      <c r="AA25" s="35">
        <f t="shared" si="17"/>
        <v>0</v>
      </c>
      <c r="AB25" s="35">
        <f t="shared" si="18"/>
        <v>0</v>
      </c>
      <c r="AC25" s="35">
        <f t="shared" si="19"/>
        <v>0</v>
      </c>
      <c r="AD25" s="35">
        <f t="shared" si="20"/>
        <v>0</v>
      </c>
      <c r="AE25" s="35">
        <f t="shared" si="21"/>
        <v>0</v>
      </c>
      <c r="AF25" s="35">
        <f t="shared" si="22"/>
        <v>0</v>
      </c>
      <c r="AG25" s="35">
        <f t="shared" si="23"/>
        <v>0</v>
      </c>
      <c r="AH25" s="35">
        <f t="shared" si="24"/>
        <v>0</v>
      </c>
    </row>
    <row r="26" spans="1:34" s="8" customFormat="1" ht="18" customHeight="1">
      <c r="A26" s="24"/>
      <c r="B26" s="25"/>
      <c r="C26" s="25"/>
      <c r="D26" s="25"/>
      <c r="E26" s="25" t="s">
        <v>201</v>
      </c>
      <c r="F26" s="171"/>
      <c r="G26" s="28">
        <f t="shared" si="5"/>
        <v>0</v>
      </c>
      <c r="H26" s="28">
        <f t="shared" si="8"/>
        <v>0</v>
      </c>
      <c r="I26" s="29">
        <f t="shared" si="6"/>
        <v>0</v>
      </c>
      <c r="J26" s="30"/>
      <c r="K26" s="31">
        <v>0.01</v>
      </c>
      <c r="L26" s="32">
        <f t="shared" si="0"/>
        <v>70000</v>
      </c>
      <c r="M26" s="33">
        <v>0</v>
      </c>
      <c r="N26" s="33" t="e">
        <f t="shared" si="25"/>
        <v>#N/A</v>
      </c>
      <c r="O26" s="33" t="e">
        <f>IF(E26=0,0,IF(E26=E25,VLOOKUP(E26,P:X,VLOOKUP(E26,P:Y,10,0),0),IF(P26=E26,VLOOKUP(E26,P:X,VLOOKUP(E26,P:Y,10,0),0),L26)))</f>
        <v>#N/A</v>
      </c>
      <c r="P26" s="8" t="s">
        <v>116</v>
      </c>
      <c r="Q26" s="9">
        <f t="shared" si="9"/>
        <v>70000</v>
      </c>
      <c r="R26" s="9">
        <f t="shared" si="10"/>
        <v>70000</v>
      </c>
      <c r="S26" s="9">
        <f t="shared" si="11"/>
        <v>70000</v>
      </c>
      <c r="T26" s="9">
        <f t="shared" si="12"/>
        <v>56000</v>
      </c>
      <c r="U26" s="9">
        <f t="shared" si="13"/>
        <v>46666.666666666664</v>
      </c>
      <c r="V26" s="9">
        <f t="shared" si="14"/>
        <v>40000</v>
      </c>
      <c r="W26" s="9">
        <f t="shared" si="15"/>
        <v>35000</v>
      </c>
      <c r="X26" s="9">
        <f t="shared" si="16"/>
        <v>31111.111111111109</v>
      </c>
      <c r="Y26" s="33">
        <f t="shared" si="3"/>
        <v>0</v>
      </c>
      <c r="Z26" s="33" t="str">
        <f t="shared" si="7"/>
        <v>T21</v>
      </c>
      <c r="AA26" s="35">
        <f t="shared" si="17"/>
        <v>0</v>
      </c>
      <c r="AB26" s="35">
        <f t="shared" si="18"/>
        <v>0</v>
      </c>
      <c r="AC26" s="35">
        <f t="shared" si="19"/>
        <v>0</v>
      </c>
      <c r="AD26" s="35">
        <f t="shared" si="20"/>
        <v>0</v>
      </c>
      <c r="AE26" s="35">
        <f t="shared" si="21"/>
        <v>0</v>
      </c>
      <c r="AF26" s="35">
        <f t="shared" si="22"/>
        <v>0</v>
      </c>
      <c r="AG26" s="35">
        <f t="shared" si="23"/>
        <v>0</v>
      </c>
      <c r="AH26" s="35">
        <f t="shared" si="24"/>
        <v>0</v>
      </c>
    </row>
    <row r="27" spans="1:34" s="8" customFormat="1" ht="18" customHeight="1">
      <c r="A27" s="24"/>
      <c r="B27" s="25"/>
      <c r="C27" s="25"/>
      <c r="D27" s="25"/>
      <c r="E27" s="25" t="s">
        <v>201</v>
      </c>
      <c r="F27" s="171"/>
      <c r="G27" s="28">
        <f t="shared" si="5"/>
        <v>0</v>
      </c>
      <c r="H27" s="28">
        <f t="shared" si="8"/>
        <v>0</v>
      </c>
      <c r="I27" s="29">
        <f t="shared" si="6"/>
        <v>0</v>
      </c>
      <c r="J27" s="30"/>
      <c r="K27" s="31">
        <v>0.01</v>
      </c>
      <c r="L27" s="32">
        <f t="shared" si="0"/>
        <v>70000</v>
      </c>
      <c r="M27" s="33">
        <v>0</v>
      </c>
      <c r="N27" s="33" t="e">
        <f t="shared" si="25"/>
        <v>#N/A</v>
      </c>
      <c r="O27" s="33" t="e">
        <f t="shared" ref="O27:O29" si="26">IF(E27=0,0,IF(E27=E26,VLOOKUP(E27,P:X,VLOOKUP(E27,P:Y,10,0),0),IF(P27=E27,VLOOKUP(E27,P:X,VLOOKUP(E27,P:Y,10,0),0),L27)))</f>
        <v>#N/A</v>
      </c>
      <c r="P27" s="8" t="s">
        <v>117</v>
      </c>
      <c r="Q27" s="9">
        <f t="shared" si="9"/>
        <v>70000</v>
      </c>
      <c r="R27" s="9">
        <f t="shared" si="10"/>
        <v>70000</v>
      </c>
      <c r="S27" s="9">
        <f t="shared" si="11"/>
        <v>52500</v>
      </c>
      <c r="T27" s="9">
        <f t="shared" si="12"/>
        <v>42000</v>
      </c>
      <c r="U27" s="9">
        <f t="shared" si="13"/>
        <v>35000</v>
      </c>
      <c r="V27" s="9">
        <f t="shared" si="14"/>
        <v>30000</v>
      </c>
      <c r="W27" s="9">
        <f t="shared" si="15"/>
        <v>26250</v>
      </c>
      <c r="X27" s="9">
        <f t="shared" si="16"/>
        <v>23333.333333333332</v>
      </c>
      <c r="Y27" s="33">
        <f t="shared" si="3"/>
        <v>0</v>
      </c>
      <c r="Z27" s="33" t="str">
        <f t="shared" si="7"/>
        <v>T22</v>
      </c>
      <c r="AA27" s="35">
        <f t="shared" si="17"/>
        <v>0</v>
      </c>
      <c r="AB27" s="35">
        <f t="shared" si="18"/>
        <v>0</v>
      </c>
      <c r="AC27" s="35">
        <f t="shared" si="19"/>
        <v>0</v>
      </c>
      <c r="AD27" s="35">
        <f t="shared" si="20"/>
        <v>0</v>
      </c>
      <c r="AE27" s="35">
        <f t="shared" si="21"/>
        <v>0</v>
      </c>
      <c r="AF27" s="35">
        <f t="shared" si="22"/>
        <v>0</v>
      </c>
      <c r="AG27" s="35">
        <f t="shared" si="23"/>
        <v>0</v>
      </c>
      <c r="AH27" s="35">
        <f t="shared" si="24"/>
        <v>0</v>
      </c>
    </row>
    <row r="28" spans="1:34" s="8" customFormat="1" ht="18" customHeight="1">
      <c r="A28" s="24"/>
      <c r="B28" s="25"/>
      <c r="C28" s="25"/>
      <c r="D28" s="25"/>
      <c r="E28" s="25" t="s">
        <v>201</v>
      </c>
      <c r="F28" s="171"/>
      <c r="G28" s="28">
        <f t="shared" si="5"/>
        <v>0</v>
      </c>
      <c r="H28" s="28">
        <f t="shared" si="8"/>
        <v>0</v>
      </c>
      <c r="I28" s="29">
        <f t="shared" si="6"/>
        <v>0</v>
      </c>
      <c r="J28" s="30"/>
      <c r="K28" s="31">
        <v>0.01</v>
      </c>
      <c r="L28" s="32">
        <f t="shared" si="0"/>
        <v>70000</v>
      </c>
      <c r="M28" s="33">
        <v>0</v>
      </c>
      <c r="N28" s="33" t="e">
        <f t="shared" si="25"/>
        <v>#N/A</v>
      </c>
      <c r="O28" s="33" t="e">
        <f t="shared" si="26"/>
        <v>#N/A</v>
      </c>
      <c r="P28" s="8" t="s">
        <v>118</v>
      </c>
      <c r="Q28" s="9">
        <f t="shared" si="9"/>
        <v>70000</v>
      </c>
      <c r="R28" s="9">
        <f t="shared" si="10"/>
        <v>46666.666666666664</v>
      </c>
      <c r="S28" s="9">
        <f t="shared" si="11"/>
        <v>35000</v>
      </c>
      <c r="T28" s="9">
        <f t="shared" si="12"/>
        <v>28000</v>
      </c>
      <c r="U28" s="9">
        <f t="shared" si="13"/>
        <v>23333.333333333332</v>
      </c>
      <c r="V28" s="9">
        <f t="shared" si="14"/>
        <v>20000</v>
      </c>
      <c r="W28" s="9">
        <f t="shared" si="15"/>
        <v>17500</v>
      </c>
      <c r="X28" s="9">
        <f t="shared" si="16"/>
        <v>15555.555555555555</v>
      </c>
      <c r="Y28" s="33">
        <f t="shared" si="3"/>
        <v>0</v>
      </c>
      <c r="Z28" s="33" t="str">
        <f t="shared" si="7"/>
        <v>T23</v>
      </c>
      <c r="AA28" s="35">
        <f t="shared" si="17"/>
        <v>0</v>
      </c>
      <c r="AB28" s="35">
        <f t="shared" si="18"/>
        <v>0</v>
      </c>
      <c r="AC28" s="35">
        <f t="shared" si="19"/>
        <v>0</v>
      </c>
      <c r="AD28" s="35">
        <f t="shared" si="20"/>
        <v>0</v>
      </c>
      <c r="AE28" s="35">
        <f t="shared" si="21"/>
        <v>0</v>
      </c>
      <c r="AF28" s="35">
        <f t="shared" si="22"/>
        <v>0</v>
      </c>
      <c r="AG28" s="35">
        <f t="shared" si="23"/>
        <v>0</v>
      </c>
      <c r="AH28" s="35">
        <f t="shared" si="24"/>
        <v>0</v>
      </c>
    </row>
    <row r="29" spans="1:34" s="8" customFormat="1" ht="18" customHeight="1">
      <c r="A29" s="24"/>
      <c r="B29" s="25"/>
      <c r="C29" s="25"/>
      <c r="D29" s="25"/>
      <c r="E29" s="25" t="s">
        <v>201</v>
      </c>
      <c r="F29" s="171"/>
      <c r="G29" s="28">
        <f t="shared" si="5"/>
        <v>0</v>
      </c>
      <c r="H29" s="28">
        <f t="shared" si="8"/>
        <v>0</v>
      </c>
      <c r="I29" s="29">
        <f t="shared" si="6"/>
        <v>0</v>
      </c>
      <c r="J29" s="30"/>
      <c r="K29" s="31">
        <v>0.01</v>
      </c>
      <c r="L29" s="32">
        <f t="shared" si="0"/>
        <v>70000</v>
      </c>
      <c r="M29" s="33">
        <v>0</v>
      </c>
      <c r="N29" s="33" t="e">
        <f t="shared" si="25"/>
        <v>#N/A</v>
      </c>
      <c r="O29" s="33" t="e">
        <f t="shared" si="26"/>
        <v>#N/A</v>
      </c>
      <c r="P29" s="8" t="s">
        <v>119</v>
      </c>
      <c r="Q29" s="9">
        <f t="shared" si="9"/>
        <v>35000</v>
      </c>
      <c r="R29" s="9">
        <f t="shared" si="10"/>
        <v>23333.333333333332</v>
      </c>
      <c r="S29" s="9">
        <f t="shared" si="11"/>
        <v>17500</v>
      </c>
      <c r="T29" s="9">
        <f t="shared" si="12"/>
        <v>14000</v>
      </c>
      <c r="U29" s="9">
        <f t="shared" si="13"/>
        <v>11666.666666666666</v>
      </c>
      <c r="V29" s="9">
        <f t="shared" si="14"/>
        <v>10000</v>
      </c>
      <c r="W29" s="9">
        <f t="shared" si="15"/>
        <v>8750</v>
      </c>
      <c r="X29" s="9">
        <f t="shared" si="16"/>
        <v>7777.7777777777774</v>
      </c>
      <c r="Y29" s="33">
        <f t="shared" si="3"/>
        <v>0</v>
      </c>
      <c r="Z29" s="33" t="str">
        <f t="shared" si="7"/>
        <v>T24</v>
      </c>
      <c r="AA29" s="35">
        <f t="shared" si="17"/>
        <v>0</v>
      </c>
      <c r="AB29" s="35">
        <f t="shared" si="18"/>
        <v>0</v>
      </c>
      <c r="AC29" s="35">
        <f t="shared" si="19"/>
        <v>0</v>
      </c>
      <c r="AD29" s="35">
        <f t="shared" si="20"/>
        <v>0</v>
      </c>
      <c r="AE29" s="35">
        <f t="shared" si="21"/>
        <v>0</v>
      </c>
      <c r="AF29" s="35">
        <f t="shared" si="22"/>
        <v>0</v>
      </c>
      <c r="AG29" s="35">
        <f t="shared" si="23"/>
        <v>0</v>
      </c>
      <c r="AH29" s="35">
        <f t="shared" si="24"/>
        <v>0</v>
      </c>
    </row>
    <row r="30" spans="1:34" ht="18" customHeight="1">
      <c r="A30" s="36"/>
      <c r="B30" s="37"/>
      <c r="C30" s="38"/>
      <c r="D30" s="39"/>
      <c r="E30" s="40"/>
      <c r="F30" s="39"/>
      <c r="G30" s="42"/>
      <c r="H30" s="42"/>
      <c r="I30" s="40"/>
      <c r="J30" s="43"/>
      <c r="K30" s="43"/>
      <c r="L30" s="43"/>
      <c r="M30" s="43"/>
      <c r="N30" s="43"/>
      <c r="O30" s="43"/>
      <c r="P30" s="8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4" ht="15">
      <c r="A31" s="36"/>
      <c r="B31" s="45"/>
      <c r="C31" s="46"/>
      <c r="D31" s="46"/>
      <c r="E31" s="46"/>
      <c r="F31" s="173"/>
      <c r="G31" s="48"/>
      <c r="H31" s="48"/>
      <c r="I31" s="36"/>
      <c r="J31" s="36"/>
      <c r="K31" s="36"/>
      <c r="L31" s="36"/>
      <c r="M31" s="36"/>
      <c r="N31" s="36"/>
      <c r="O31" s="36"/>
      <c r="P31" s="36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34" ht="15">
      <c r="A32" s="36"/>
      <c r="B32" s="45"/>
      <c r="C32" s="46"/>
      <c r="D32" s="46"/>
      <c r="E32" s="46"/>
      <c r="F32" s="173"/>
      <c r="G32" s="48"/>
      <c r="H32" s="48"/>
      <c r="I32" s="36"/>
      <c r="J32" s="36"/>
      <c r="K32" s="36"/>
      <c r="L32" s="36"/>
      <c r="M32" s="36"/>
      <c r="N32" s="36"/>
      <c r="O32" s="36"/>
      <c r="P32" s="36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">
      <c r="A33" s="36"/>
      <c r="B33" s="45"/>
      <c r="C33" s="46"/>
      <c r="D33" s="46"/>
      <c r="E33" s="46"/>
      <c r="F33" s="173"/>
      <c r="G33" s="48"/>
      <c r="H33" s="48"/>
      <c r="I33" s="36"/>
      <c r="J33" s="36"/>
      <c r="K33" s="36"/>
      <c r="L33" s="36"/>
      <c r="M33" s="36"/>
      <c r="N33" s="36"/>
      <c r="O33" s="36"/>
      <c r="P33" s="36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">
      <c r="A34" s="36"/>
      <c r="B34" s="45"/>
      <c r="C34" s="37"/>
      <c r="D34" s="39"/>
      <c r="E34" s="40"/>
      <c r="F34" s="39"/>
      <c r="G34" s="42"/>
      <c r="H34" s="42"/>
      <c r="I34" s="40"/>
      <c r="J34" s="43"/>
      <c r="K34" s="43"/>
      <c r="L34" s="43"/>
      <c r="M34" s="43"/>
      <c r="N34" s="43"/>
      <c r="O34" s="43"/>
      <c r="P34" s="8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>
      <c r="B35" s="45"/>
      <c r="P35" s="8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>
      <c r="A36" s="50"/>
      <c r="B36" s="50"/>
      <c r="I36" s="44"/>
      <c r="P36" s="8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>
      <c r="A37" s="50"/>
      <c r="B37" s="50"/>
      <c r="I37" s="44"/>
      <c r="P37" s="8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>
      <c r="A38" s="50"/>
      <c r="B38" s="50"/>
      <c r="I38" s="44"/>
      <c r="P38" s="8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>
      <c r="A39" s="50"/>
      <c r="B39" s="50"/>
      <c r="I39" s="44"/>
      <c r="P39" s="8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>
      <c r="A40" s="50"/>
      <c r="B40" s="50"/>
      <c r="I40" s="44"/>
      <c r="P40" s="8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>
      <c r="A41" s="50"/>
      <c r="B41" s="50"/>
      <c r="I41" s="44"/>
      <c r="P41" s="8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>
      <c r="A42" s="50"/>
      <c r="B42" s="50"/>
      <c r="I42" s="44"/>
      <c r="P42" s="8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>
      <c r="A43" s="50"/>
      <c r="B43" s="50"/>
      <c r="I43" s="44"/>
      <c r="P43" s="8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>
      <c r="A44" s="50"/>
      <c r="B44" s="50"/>
      <c r="I44" s="44"/>
      <c r="P44" s="8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>
      <c r="A45" s="50"/>
      <c r="B45" s="50"/>
      <c r="I45" s="44"/>
      <c r="P45" s="8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>
      <c r="A46" s="50"/>
      <c r="B46" s="50"/>
      <c r="I46" s="44"/>
      <c r="P46" s="8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>
      <c r="A47" s="50"/>
      <c r="B47" s="50"/>
      <c r="I47" s="44"/>
      <c r="P47" s="8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>
      <c r="A48" s="50"/>
      <c r="B48" s="50"/>
      <c r="I48" s="44"/>
      <c r="P48" s="8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>
      <c r="A49" s="50"/>
      <c r="B49" s="50"/>
      <c r="I49" s="44"/>
      <c r="P49" s="8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>
      <c r="A50" s="50"/>
      <c r="B50" s="50"/>
      <c r="I50" s="44"/>
      <c r="P50" s="8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>
      <c r="A51" s="50"/>
      <c r="B51" s="50"/>
      <c r="I51" s="44"/>
      <c r="P51" s="8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>
      <c r="A52" s="50"/>
      <c r="B52" s="50"/>
      <c r="I52" s="44"/>
      <c r="P52" s="8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>
      <c r="A53" s="50"/>
      <c r="B53" s="50"/>
      <c r="I53" s="44"/>
      <c r="P53" s="8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>
      <c r="A54" s="50"/>
      <c r="B54" s="50"/>
      <c r="I54" s="44"/>
      <c r="P54" s="8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>
      <c r="A55" s="50"/>
      <c r="B55" s="50"/>
      <c r="I55" s="44"/>
      <c r="P55" s="8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>
      <c r="A56" s="50"/>
      <c r="B56" s="50"/>
      <c r="I56" s="44"/>
      <c r="P56" s="8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>
      <c r="A57" s="50"/>
      <c r="B57" s="50"/>
      <c r="I57" s="44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>
      <c r="A58" s="50"/>
      <c r="B58" s="50"/>
      <c r="I58" s="44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>
      <c r="A59" s="50"/>
      <c r="B59" s="50"/>
      <c r="I59" s="44"/>
      <c r="P59" s="8"/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>
      <c r="A60" s="50"/>
      <c r="B60" s="50"/>
      <c r="I60" s="44"/>
      <c r="P60" s="8"/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>
      <c r="A61" s="50"/>
      <c r="B61" s="50"/>
      <c r="I61" s="44"/>
      <c r="P61" s="8"/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>
      <c r="A62" s="50"/>
      <c r="B62" s="50"/>
      <c r="I62" s="44"/>
      <c r="P62" s="8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>
      <c r="A63" s="50"/>
      <c r="B63" s="50"/>
      <c r="I63" s="44"/>
      <c r="P63" s="8"/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>
      <c r="A64" s="50"/>
      <c r="B64" s="50"/>
      <c r="I64" s="44"/>
      <c r="P64" s="8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>
      <c r="A65" s="50"/>
      <c r="B65" s="50"/>
      <c r="I65" s="44"/>
      <c r="P65" s="8"/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>
      <c r="A66" s="50"/>
      <c r="B66" s="50"/>
      <c r="I66" s="44"/>
      <c r="P66" s="8"/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>
      <c r="A67" s="50"/>
      <c r="B67" s="50"/>
      <c r="I67" s="44"/>
      <c r="P67" s="8"/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>
      <c r="A68" s="50"/>
      <c r="B68" s="50"/>
      <c r="I68" s="44"/>
      <c r="P68" s="8"/>
      <c r="Q68" s="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>
      <c r="A69" s="50"/>
      <c r="B69" s="50"/>
      <c r="I69" s="44"/>
      <c r="P69" s="8"/>
      <c r="Q69" s="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>
      <c r="A70" s="50"/>
      <c r="B70" s="50"/>
      <c r="I70" s="44"/>
      <c r="P70" s="8"/>
      <c r="Q70" s="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>
      <c r="A71" s="50"/>
      <c r="B71" s="50"/>
      <c r="I71" s="44"/>
      <c r="P71" s="8"/>
      <c r="Q71" s="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>
      <c r="A72" s="50"/>
      <c r="B72" s="50"/>
      <c r="I72" s="44"/>
      <c r="P72" s="8"/>
      <c r="Q72" s="9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>
      <c r="A73" s="50"/>
      <c r="B73" s="50"/>
      <c r="I73" s="44"/>
      <c r="P73" s="8"/>
      <c r="Q73" s="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>
      <c r="A74" s="50"/>
      <c r="B74" s="50"/>
      <c r="I74" s="44"/>
      <c r="P74" s="8"/>
      <c r="Q74" s="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>
      <c r="A75" s="50"/>
      <c r="B75" s="50"/>
      <c r="I75" s="44"/>
      <c r="P75" s="8"/>
      <c r="Q75" s="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>
      <c r="A76" s="50"/>
      <c r="B76" s="50"/>
      <c r="I76" s="44"/>
      <c r="P76" s="8"/>
      <c r="Q76" s="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>
      <c r="A77" s="50"/>
      <c r="B77" s="50"/>
      <c r="I77" s="44"/>
      <c r="P77" s="8"/>
      <c r="Q77" s="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>
      <c r="A78" s="50"/>
      <c r="B78" s="50"/>
      <c r="I78" s="44"/>
      <c r="P78" s="8"/>
      <c r="Q78" s="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>
      <c r="A79" s="50"/>
      <c r="B79" s="50"/>
      <c r="I79" s="44"/>
      <c r="P79" s="8"/>
      <c r="Q79" s="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>
      <c r="A80" s="50"/>
      <c r="B80" s="50"/>
      <c r="I80" s="44"/>
      <c r="P80" s="8"/>
      <c r="Q80" s="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>
      <c r="A81" s="50"/>
      <c r="B81" s="50"/>
      <c r="I81" s="44"/>
      <c r="P81" s="8"/>
      <c r="Q81" s="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>
      <c r="A82" s="50"/>
      <c r="B82" s="50"/>
      <c r="I82" s="44"/>
      <c r="P82" s="8"/>
      <c r="Q82" s="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>
      <c r="A83" s="50"/>
      <c r="B83" s="50"/>
      <c r="I83" s="44"/>
      <c r="P83" s="8"/>
      <c r="Q83" s="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>
      <c r="A84" s="50"/>
      <c r="B84" s="50"/>
      <c r="I84" s="44"/>
      <c r="P84" s="8"/>
      <c r="Q84" s="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>
      <c r="A85" s="50"/>
      <c r="B85" s="50"/>
      <c r="I85" s="44"/>
      <c r="P85" s="8"/>
      <c r="Q85" s="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>
      <c r="A86" s="50"/>
      <c r="B86" s="50"/>
      <c r="I86" s="44"/>
      <c r="P86" s="8"/>
      <c r="Q86" s="9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>
      <c r="A87" s="50"/>
      <c r="B87" s="50"/>
      <c r="I87" s="44"/>
      <c r="P87" s="8"/>
      <c r="Q87" s="9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>
      <c r="A88" s="50"/>
      <c r="B88" s="50"/>
      <c r="I88" s="44"/>
      <c r="P88" s="8"/>
      <c r="Q88" s="9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>
      <c r="A89" s="50"/>
      <c r="B89" s="50"/>
      <c r="I89" s="44"/>
      <c r="P89" s="8"/>
      <c r="Q89" s="9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>
      <c r="A90" s="50"/>
      <c r="B90" s="50"/>
      <c r="I90" s="44"/>
      <c r="P90" s="8"/>
      <c r="Q90" s="9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>
      <c r="A91" s="50"/>
      <c r="B91" s="50"/>
      <c r="I91" s="44"/>
      <c r="P91" s="8"/>
      <c r="Q91" s="9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>
      <c r="A92" s="50"/>
      <c r="B92" s="50"/>
      <c r="I92" s="44"/>
      <c r="P92" s="8"/>
      <c r="Q92" s="9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>
      <c r="A93" s="50"/>
      <c r="B93" s="50"/>
      <c r="I93" s="44"/>
      <c r="P93" s="8"/>
      <c r="Q93" s="9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>
      <c r="A94" s="50"/>
      <c r="B94" s="50"/>
      <c r="I94" s="44"/>
      <c r="P94" s="53"/>
      <c r="Q94" s="44"/>
    </row>
    <row r="95" spans="1:28">
      <c r="A95" s="50"/>
      <c r="B95" s="50"/>
      <c r="I95" s="44"/>
      <c r="P95" s="53"/>
      <c r="Q95" s="44"/>
    </row>
    <row r="96" spans="1:28">
      <c r="A96" s="50"/>
      <c r="B96" s="50"/>
      <c r="I96" s="44"/>
      <c r="P96" s="53"/>
      <c r="Q96" s="44"/>
    </row>
    <row r="97" spans="1:17">
      <c r="A97" s="50"/>
      <c r="B97" s="50"/>
      <c r="I97" s="44"/>
      <c r="P97" s="53"/>
      <c r="Q97" s="44"/>
    </row>
    <row r="98" spans="1:17">
      <c r="A98" s="50"/>
      <c r="B98" s="50"/>
      <c r="I98" s="44"/>
      <c r="P98" s="53"/>
      <c r="Q98" s="44"/>
    </row>
    <row r="99" spans="1:17">
      <c r="A99" s="50"/>
      <c r="B99" s="50"/>
      <c r="I99" s="44"/>
      <c r="P99" s="53"/>
      <c r="Q99" s="44"/>
    </row>
    <row r="100" spans="1:17">
      <c r="A100" s="50"/>
      <c r="B100" s="50"/>
      <c r="I100" s="44"/>
      <c r="P100" s="53"/>
      <c r="Q100" s="44"/>
    </row>
    <row r="101" spans="1:17">
      <c r="A101" s="50"/>
      <c r="B101" s="50"/>
      <c r="I101" s="44"/>
      <c r="P101" s="53"/>
      <c r="Q101" s="44"/>
    </row>
    <row r="102" spans="1:17">
      <c r="A102" s="50"/>
      <c r="B102" s="50"/>
      <c r="I102" s="44"/>
      <c r="P102" s="53"/>
      <c r="Q102" s="44"/>
    </row>
    <row r="103" spans="1:17">
      <c r="A103" s="50"/>
      <c r="B103" s="50"/>
      <c r="I103" s="44"/>
      <c r="P103" s="53"/>
      <c r="Q103" s="44"/>
    </row>
    <row r="104" spans="1:17">
      <c r="A104" s="50"/>
      <c r="B104" s="50"/>
      <c r="I104" s="44"/>
      <c r="P104" s="53"/>
      <c r="Q104" s="44"/>
    </row>
  </sheetData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H104"/>
  <sheetViews>
    <sheetView showZeros="0" workbookViewId="0">
      <selection activeCell="K5" sqref="K5:L5"/>
    </sheetView>
  </sheetViews>
  <sheetFormatPr defaultColWidth="9.15234375" defaultRowHeight="17.600000000000001"/>
  <cols>
    <col min="1" max="1" width="29.23046875" style="49" customWidth="1"/>
    <col min="2" max="2" width="8.4609375" style="54" customWidth="1"/>
    <col min="3" max="3" width="6.84375" style="50" customWidth="1"/>
    <col min="4" max="4" width="16.69140625" style="50" customWidth="1"/>
    <col min="5" max="5" width="8.23046875" style="50" customWidth="1"/>
    <col min="6" max="6" width="9.53515625" style="54" customWidth="1"/>
    <col min="7" max="7" width="10.15234375" style="52" customWidth="1"/>
    <col min="8" max="8" width="11.84375" style="52" customWidth="1"/>
    <col min="9" max="9" width="14.4609375" style="50" customWidth="1"/>
    <col min="10" max="10" width="6.4609375" style="44" customWidth="1"/>
    <col min="11" max="11" width="5.69140625" style="44" customWidth="1"/>
    <col min="12" max="12" width="10.4609375" style="44" customWidth="1"/>
    <col min="13" max="15" width="10.4609375" style="44" hidden="1" customWidth="1"/>
    <col min="16" max="16" width="7.4609375" style="44" hidden="1" customWidth="1"/>
    <col min="17" max="17" width="9.23046875" style="53" hidden="1" customWidth="1"/>
    <col min="18" max="34" width="9.15234375" style="44" hidden="1" customWidth="1"/>
    <col min="35" max="35" width="0" style="44" hidden="1" customWidth="1"/>
    <col min="36" max="16384" width="9.15234375" style="44"/>
  </cols>
  <sheetData>
    <row r="1" spans="1:34" s="6" customFormat="1" ht="33.65" customHeight="1">
      <c r="A1" s="262" t="s">
        <v>82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4"/>
      <c r="N1" s="4"/>
      <c r="O1" s="4"/>
      <c r="P1" s="5"/>
      <c r="Q1" s="5"/>
      <c r="R1" s="5"/>
      <c r="S1" s="5"/>
      <c r="T1" s="5"/>
      <c r="U1" s="5"/>
    </row>
    <row r="2" spans="1:34" s="8" customFormat="1" ht="36" customHeight="1" thickBot="1">
      <c r="A2" s="263" t="s">
        <v>172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7"/>
      <c r="N2" s="7"/>
      <c r="O2" s="7"/>
      <c r="Q2" s="9"/>
    </row>
    <row r="3" spans="1:34" s="8" customFormat="1" ht="18.649999999999999" customHeight="1">
      <c r="A3" s="264" t="s">
        <v>268</v>
      </c>
      <c r="B3" s="264"/>
      <c r="C3" s="264"/>
      <c r="D3" s="264"/>
      <c r="E3" s="264"/>
      <c r="F3" s="264"/>
      <c r="G3" s="264"/>
      <c r="H3" s="264"/>
      <c r="I3" s="264"/>
      <c r="J3" s="10"/>
      <c r="K3" s="265" t="s">
        <v>85</v>
      </c>
      <c r="L3" s="266"/>
      <c r="M3" s="11"/>
      <c r="N3" s="11"/>
      <c r="O3" s="11"/>
      <c r="Q3" s="9"/>
    </row>
    <row r="4" spans="1:34" s="8" customFormat="1" ht="21.65" customHeight="1" thickBot="1">
      <c r="A4" s="264"/>
      <c r="B4" s="264"/>
      <c r="C4" s="264"/>
      <c r="D4" s="264"/>
      <c r="E4" s="264"/>
      <c r="F4" s="264"/>
      <c r="G4" s="264"/>
      <c r="H4" s="264"/>
      <c r="I4" s="264"/>
      <c r="J4" s="12"/>
      <c r="K4" s="267">
        <f>Tourp!C27</f>
        <v>6000000</v>
      </c>
      <c r="L4" s="268"/>
      <c r="M4" s="13"/>
      <c r="N4" s="13"/>
      <c r="O4" s="13"/>
      <c r="Q4" s="9"/>
    </row>
    <row r="5" spans="1:34" s="8" customFormat="1" ht="27" customHeight="1">
      <c r="A5" s="161" t="s">
        <v>86</v>
      </c>
      <c r="B5" s="15" t="s">
        <v>49</v>
      </c>
      <c r="C5" s="16" t="s">
        <v>87</v>
      </c>
      <c r="D5" s="17" t="s">
        <v>88</v>
      </c>
      <c r="E5" s="18" t="s">
        <v>89</v>
      </c>
      <c r="F5" s="172" t="s">
        <v>90</v>
      </c>
      <c r="G5" s="20" t="s">
        <v>91</v>
      </c>
      <c r="H5" s="20" t="s">
        <v>92</v>
      </c>
      <c r="I5" s="21" t="s">
        <v>93</v>
      </c>
      <c r="J5" s="22"/>
      <c r="K5" s="260" t="s">
        <v>94</v>
      </c>
      <c r="L5" s="261"/>
      <c r="M5" s="23"/>
      <c r="N5" s="23"/>
      <c r="O5" s="23"/>
      <c r="Q5" s="9">
        <v>2</v>
      </c>
      <c r="R5" s="8">
        <v>3</v>
      </c>
      <c r="S5" s="8">
        <v>4</v>
      </c>
      <c r="T5" s="8">
        <v>5</v>
      </c>
      <c r="U5" s="8">
        <v>6</v>
      </c>
      <c r="V5" s="8">
        <v>7</v>
      </c>
      <c r="W5" s="8">
        <v>8</v>
      </c>
      <c r="X5" s="8">
        <v>9</v>
      </c>
      <c r="Y5" s="8" t="s">
        <v>95</v>
      </c>
      <c r="AA5" s="9">
        <v>2</v>
      </c>
      <c r="AB5" s="8">
        <v>3</v>
      </c>
      <c r="AC5" s="8">
        <v>4</v>
      </c>
      <c r="AD5" s="8">
        <v>5</v>
      </c>
      <c r="AE5" s="8">
        <v>6</v>
      </c>
      <c r="AF5" s="8">
        <v>7</v>
      </c>
      <c r="AG5" s="8">
        <v>8</v>
      </c>
      <c r="AH5" s="8">
        <v>9</v>
      </c>
    </row>
    <row r="6" spans="1:34" s="34" customFormat="1" ht="18" customHeight="1">
      <c r="A6" s="24" t="s">
        <v>2</v>
      </c>
      <c r="B6" s="25">
        <v>72</v>
      </c>
      <c r="C6" s="25">
        <v>35</v>
      </c>
      <c r="D6" s="26">
        <v>0</v>
      </c>
      <c r="E6" s="25">
        <v>1</v>
      </c>
      <c r="F6" s="171">
        <f>N6</f>
        <v>12</v>
      </c>
      <c r="G6" s="28">
        <f>IF(D6&gt;0,L$12,0)</f>
        <v>0</v>
      </c>
      <c r="H6" s="28">
        <f>IF(E6="",0,IFERROR(O6,0))</f>
        <v>1200000</v>
      </c>
      <c r="I6" s="29">
        <f>G6+H6</f>
        <v>1200000</v>
      </c>
      <c r="J6" s="30"/>
      <c r="K6" s="31">
        <v>0.2</v>
      </c>
      <c r="L6" s="32">
        <f t="shared" ref="L6:L29" si="0">$K$4*K6</f>
        <v>1200000</v>
      </c>
      <c r="M6" s="33">
        <v>12</v>
      </c>
      <c r="N6" s="33">
        <f t="shared" ref="N6:N7" si="1">IF(E6=0,0,IF(E6=E5,VLOOKUP(E6,Z:AH,VLOOKUP(E6,P:Y,10,0),0),IF(P6=E6,VLOOKUP(E6,Z:AH,VLOOKUP(E6,P:Y,10,0),0),M6)))</f>
        <v>12</v>
      </c>
      <c r="O6" s="33">
        <f t="shared" ref="O6:O25" si="2">IF(E6=0,0,IF(E6=E5,VLOOKUP(E6,P:X,VLOOKUP(E6,P:Y,10,0),0),IF(P6=E6,VLOOKUP(E6,P:X,VLOOKUP(E6,P:Y,10,0),0),L6)))</f>
        <v>1200000</v>
      </c>
      <c r="P6" s="8" t="s">
        <v>96</v>
      </c>
      <c r="Q6" s="9"/>
      <c r="R6" s="8"/>
      <c r="S6" s="8"/>
      <c r="T6" s="8"/>
      <c r="U6" s="8"/>
      <c r="V6" s="8"/>
      <c r="W6" s="8"/>
      <c r="X6" s="8"/>
      <c r="Y6" s="33">
        <f t="shared" ref="Y6:Y29" si="3">COUNTIF(E6:E29,P6)</f>
        <v>0</v>
      </c>
      <c r="Z6" s="33" t="str">
        <f>+P6</f>
        <v>T1</v>
      </c>
      <c r="AA6" s="9"/>
      <c r="AB6" s="8"/>
      <c r="AC6" s="8"/>
      <c r="AD6" s="8"/>
      <c r="AE6" s="8"/>
      <c r="AF6" s="8"/>
      <c r="AG6" s="8"/>
      <c r="AH6" s="8"/>
    </row>
    <row r="7" spans="1:34" s="34" customFormat="1" ht="18" customHeight="1">
      <c r="A7" s="24" t="s">
        <v>10</v>
      </c>
      <c r="B7" s="25">
        <v>73</v>
      </c>
      <c r="C7" s="25">
        <v>30</v>
      </c>
      <c r="D7" s="25">
        <v>0</v>
      </c>
      <c r="E7" s="25">
        <v>2</v>
      </c>
      <c r="F7" s="171">
        <f t="shared" ref="F7:F23" si="4">N7</f>
        <v>10</v>
      </c>
      <c r="G7" s="28">
        <f t="shared" ref="G7:G29" si="5">IF(D7&gt;0,L$12,0)</f>
        <v>0</v>
      </c>
      <c r="H7" s="28">
        <f>IF(E7="",0,IFERROR(O7,0))</f>
        <v>960000</v>
      </c>
      <c r="I7" s="29">
        <f t="shared" ref="I7:I29" si="6">G7+H7</f>
        <v>960000</v>
      </c>
      <c r="J7" s="30"/>
      <c r="K7" s="31">
        <v>0.16</v>
      </c>
      <c r="L7" s="32">
        <f t="shared" si="0"/>
        <v>960000</v>
      </c>
      <c r="M7" s="33">
        <v>10</v>
      </c>
      <c r="N7" s="33">
        <f t="shared" si="1"/>
        <v>10</v>
      </c>
      <c r="O7" s="33">
        <f t="shared" si="2"/>
        <v>960000</v>
      </c>
      <c r="P7" s="8" t="s">
        <v>97</v>
      </c>
      <c r="Q7" s="9">
        <f>SUM($L7:$L8)/Q$5</f>
        <v>870000</v>
      </c>
      <c r="R7" s="9">
        <f>SUM($L7:$L9)/R$5</f>
        <v>780000</v>
      </c>
      <c r="S7" s="9">
        <f>SUM($L7:$L10)/S$5</f>
        <v>705000</v>
      </c>
      <c r="T7" s="9">
        <f>SUM($L7:$L11)/T$5</f>
        <v>648000</v>
      </c>
      <c r="U7" s="9">
        <f>SUM($L7:$L12)/U$5</f>
        <v>600000</v>
      </c>
      <c r="V7" s="9">
        <f>SUM($L7:$L13)/V$5</f>
        <v>557142.85714285716</v>
      </c>
      <c r="W7" s="9">
        <f>SUM($L7:$L14)/W$5</f>
        <v>510000</v>
      </c>
      <c r="X7" s="9">
        <f>SUM($L7:$L15)/X$5</f>
        <v>466666.66666666669</v>
      </c>
      <c r="Y7" s="33">
        <f t="shared" si="3"/>
        <v>0</v>
      </c>
      <c r="Z7" s="33" t="str">
        <f t="shared" ref="Z7:Z29" si="7">+P7</f>
        <v>T2</v>
      </c>
      <c r="AA7" s="35">
        <f>SUM($M7:$M8)/AA$5</f>
        <v>9</v>
      </c>
      <c r="AB7" s="35">
        <f>SUM($M7:$M9)/AB$5</f>
        <v>8.3333333333333339</v>
      </c>
      <c r="AC7" s="35">
        <f>SUM($M7:$M10)/AC$5</f>
        <v>7.75</v>
      </c>
      <c r="AD7" s="35">
        <f>SUM($M7:$M11)/AD$5</f>
        <v>7.2</v>
      </c>
      <c r="AE7" s="35">
        <f>SUM($M7:$M12)/AE$5</f>
        <v>6.666666666666667</v>
      </c>
      <c r="AF7" s="35">
        <f>SUM($M7:$M13)/AF$5</f>
        <v>6.1428571428571432</v>
      </c>
      <c r="AG7" s="35">
        <f>SUM($M7:$M14)/AG$5</f>
        <v>5.625</v>
      </c>
      <c r="AH7" s="35">
        <f>SUM($M7:$M15)/AH$5</f>
        <v>5.1111111111111107</v>
      </c>
    </row>
    <row r="8" spans="1:34" s="34" customFormat="1" ht="18" customHeight="1">
      <c r="A8" s="24" t="s">
        <v>20</v>
      </c>
      <c r="B8" s="25">
        <v>74</v>
      </c>
      <c r="C8" s="25">
        <v>31</v>
      </c>
      <c r="D8" s="25">
        <v>0</v>
      </c>
      <c r="E8" s="25">
        <v>3</v>
      </c>
      <c r="F8" s="171">
        <f t="shared" si="4"/>
        <v>8</v>
      </c>
      <c r="G8" s="28">
        <f t="shared" si="5"/>
        <v>0</v>
      </c>
      <c r="H8" s="28">
        <f t="shared" ref="H8:H29" si="8">IF(E8="",0,IFERROR(O8,0))</f>
        <v>780000</v>
      </c>
      <c r="I8" s="29">
        <f t="shared" si="6"/>
        <v>780000</v>
      </c>
      <c r="J8" s="30"/>
      <c r="K8" s="31">
        <v>0.13</v>
      </c>
      <c r="L8" s="32">
        <f t="shared" si="0"/>
        <v>780000</v>
      </c>
      <c r="M8" s="33">
        <v>8</v>
      </c>
      <c r="N8" s="33">
        <f>IF(E8=0,0,IF(E8=E7,VLOOKUP(E8,Z:AH,VLOOKUP(E8,P:Y,10,0),0),IF(P8=E8,VLOOKUP(E8,Z:AH,VLOOKUP(E8,P:Y,10,0),0),M8)))</f>
        <v>8</v>
      </c>
      <c r="O8" s="33">
        <f t="shared" si="2"/>
        <v>780000</v>
      </c>
      <c r="P8" s="8" t="s">
        <v>98</v>
      </c>
      <c r="Q8" s="9">
        <f t="shared" ref="Q8:Q29" si="9">SUM($L8:$L9)/Q$5</f>
        <v>690000</v>
      </c>
      <c r="R8" s="9">
        <f t="shared" ref="R8:R29" si="10">SUM($L8:$L10)/R$5</f>
        <v>620000</v>
      </c>
      <c r="S8" s="9">
        <f t="shared" ref="S8:S29" si="11">SUM($L8:$L11)/S$5</f>
        <v>570000</v>
      </c>
      <c r="T8" s="9">
        <f t="shared" ref="T8:T29" si="12">SUM($L8:$L12)/T$5</f>
        <v>528000</v>
      </c>
      <c r="U8" s="9">
        <f t="shared" ref="U8:U29" si="13">SUM($L8:$L13)/U$5</f>
        <v>490000</v>
      </c>
      <c r="V8" s="9">
        <f t="shared" ref="V8:V29" si="14">SUM($L8:$L14)/V$5</f>
        <v>445714.28571428574</v>
      </c>
      <c r="W8" s="9">
        <f t="shared" ref="W8:W29" si="15">SUM($L8:$L15)/W$5</f>
        <v>405000</v>
      </c>
      <c r="X8" s="9">
        <f t="shared" ref="X8:X29" si="16">SUM($L8:$L16)/X$5</f>
        <v>366666.66666666669</v>
      </c>
      <c r="Y8" s="33">
        <f t="shared" si="3"/>
        <v>0</v>
      </c>
      <c r="Z8" s="33" t="str">
        <f t="shared" si="7"/>
        <v>T3</v>
      </c>
      <c r="AA8" s="35">
        <f t="shared" ref="AA8:AA29" si="17">SUM($M8:$M9)/AA$5</f>
        <v>7.5</v>
      </c>
      <c r="AB8" s="35">
        <f t="shared" ref="AB8:AB29" si="18">SUM($M8:$M10)/AB$5</f>
        <v>7</v>
      </c>
      <c r="AC8" s="35">
        <f t="shared" ref="AC8:AC29" si="19">SUM($M8:$M11)/AC$5</f>
        <v>6.5</v>
      </c>
      <c r="AD8" s="35">
        <f t="shared" ref="AD8:AD29" si="20">SUM($M8:$M12)/AD$5</f>
        <v>6</v>
      </c>
      <c r="AE8" s="35">
        <f t="shared" ref="AE8:AE29" si="21">SUM($M8:$M13)/AE$5</f>
        <v>5.5</v>
      </c>
      <c r="AF8" s="35">
        <f t="shared" ref="AF8:AF29" si="22">SUM($M8:$M14)/AF$5</f>
        <v>5</v>
      </c>
      <c r="AG8" s="35">
        <f t="shared" ref="AG8:AG29" si="23">SUM($M8:$M15)/AG$5</f>
        <v>4.5</v>
      </c>
      <c r="AH8" s="35">
        <f t="shared" ref="AH8:AH29" si="24">SUM($M8:$M16)/AH$5</f>
        <v>4</v>
      </c>
    </row>
    <row r="9" spans="1:34" s="34" customFormat="1" ht="18" customHeight="1">
      <c r="A9" s="24" t="s">
        <v>34</v>
      </c>
      <c r="B9" s="25">
        <v>75</v>
      </c>
      <c r="C9" s="25">
        <v>33</v>
      </c>
      <c r="D9" s="25">
        <v>0</v>
      </c>
      <c r="E9" s="25">
        <v>4</v>
      </c>
      <c r="F9" s="171">
        <f t="shared" si="4"/>
        <v>7</v>
      </c>
      <c r="G9" s="28">
        <f t="shared" si="5"/>
        <v>0</v>
      </c>
      <c r="H9" s="28">
        <f t="shared" si="8"/>
        <v>600000</v>
      </c>
      <c r="I9" s="29">
        <f t="shared" si="6"/>
        <v>600000</v>
      </c>
      <c r="J9" s="30"/>
      <c r="K9" s="31">
        <v>0.1</v>
      </c>
      <c r="L9" s="32">
        <f t="shared" si="0"/>
        <v>600000</v>
      </c>
      <c r="M9" s="33">
        <v>7</v>
      </c>
      <c r="N9" s="33">
        <f t="shared" ref="N9:N29" si="25">IF(E9=0,0,IF(E9=E8,VLOOKUP(E9,Z:AH,VLOOKUP(E9,P:Y,10,0),0),IF(P9=E9,VLOOKUP(E9,Z:AH,VLOOKUP(E9,P:Y,10,0),0),M9)))</f>
        <v>7</v>
      </c>
      <c r="O9" s="33">
        <f t="shared" si="2"/>
        <v>600000</v>
      </c>
      <c r="P9" s="8" t="s">
        <v>99</v>
      </c>
      <c r="Q9" s="9">
        <f t="shared" si="9"/>
        <v>540000</v>
      </c>
      <c r="R9" s="9">
        <f t="shared" si="10"/>
        <v>500000</v>
      </c>
      <c r="S9" s="9">
        <f t="shared" si="11"/>
        <v>465000</v>
      </c>
      <c r="T9" s="9">
        <f t="shared" si="12"/>
        <v>432000</v>
      </c>
      <c r="U9" s="9">
        <f t="shared" si="13"/>
        <v>390000</v>
      </c>
      <c r="V9" s="9">
        <f t="shared" si="14"/>
        <v>351428.57142857142</v>
      </c>
      <c r="W9" s="9">
        <f t="shared" si="15"/>
        <v>315000</v>
      </c>
      <c r="X9" s="9">
        <f t="shared" si="16"/>
        <v>286666.66666666669</v>
      </c>
      <c r="Y9" s="33">
        <f t="shared" si="3"/>
        <v>0</v>
      </c>
      <c r="Z9" s="33" t="str">
        <f t="shared" si="7"/>
        <v>T4</v>
      </c>
      <c r="AA9" s="35">
        <f t="shared" si="17"/>
        <v>6.5</v>
      </c>
      <c r="AB9" s="35">
        <f t="shared" si="18"/>
        <v>6</v>
      </c>
      <c r="AC9" s="35">
        <f t="shared" si="19"/>
        <v>5.5</v>
      </c>
      <c r="AD9" s="35">
        <f t="shared" si="20"/>
        <v>5</v>
      </c>
      <c r="AE9" s="35">
        <f t="shared" si="21"/>
        <v>4.5</v>
      </c>
      <c r="AF9" s="35">
        <f t="shared" si="22"/>
        <v>4</v>
      </c>
      <c r="AG9" s="35">
        <f t="shared" si="23"/>
        <v>3.5</v>
      </c>
      <c r="AH9" s="35">
        <f t="shared" si="24"/>
        <v>3.1111111111111112</v>
      </c>
    </row>
    <row r="10" spans="1:34" s="34" customFormat="1" ht="18" customHeight="1">
      <c r="A10" s="24" t="s">
        <v>0</v>
      </c>
      <c r="B10" s="25">
        <v>75</v>
      </c>
      <c r="C10" s="25">
        <v>31</v>
      </c>
      <c r="D10" s="175">
        <v>0</v>
      </c>
      <c r="E10" s="25">
        <v>5</v>
      </c>
      <c r="F10" s="171">
        <f t="shared" si="4"/>
        <v>6</v>
      </c>
      <c r="G10" s="28">
        <f t="shared" si="5"/>
        <v>0</v>
      </c>
      <c r="H10" s="28">
        <f t="shared" si="8"/>
        <v>480000</v>
      </c>
      <c r="I10" s="29">
        <f t="shared" si="6"/>
        <v>480000</v>
      </c>
      <c r="J10" s="30"/>
      <c r="K10" s="31">
        <v>0.08</v>
      </c>
      <c r="L10" s="32">
        <f t="shared" si="0"/>
        <v>480000</v>
      </c>
      <c r="M10" s="33">
        <v>6</v>
      </c>
      <c r="N10" s="33">
        <f t="shared" si="25"/>
        <v>6</v>
      </c>
      <c r="O10" s="33">
        <f t="shared" si="2"/>
        <v>480000</v>
      </c>
      <c r="P10" s="8" t="s">
        <v>100</v>
      </c>
      <c r="Q10" s="9">
        <f t="shared" si="9"/>
        <v>450000</v>
      </c>
      <c r="R10" s="9">
        <f t="shared" si="10"/>
        <v>420000</v>
      </c>
      <c r="S10" s="9">
        <f t="shared" si="11"/>
        <v>390000</v>
      </c>
      <c r="T10" s="9">
        <f t="shared" si="12"/>
        <v>348000</v>
      </c>
      <c r="U10" s="9">
        <f t="shared" si="13"/>
        <v>310000</v>
      </c>
      <c r="V10" s="9">
        <f t="shared" si="14"/>
        <v>274285.71428571426</v>
      </c>
      <c r="W10" s="9">
        <f t="shared" si="15"/>
        <v>247500</v>
      </c>
      <c r="X10" s="9">
        <f t="shared" si="16"/>
        <v>226666.66666666666</v>
      </c>
      <c r="Y10" s="33">
        <f t="shared" si="3"/>
        <v>0</v>
      </c>
      <c r="Z10" s="33" t="str">
        <f t="shared" si="7"/>
        <v>T5</v>
      </c>
      <c r="AA10" s="35">
        <f t="shared" si="17"/>
        <v>5.5</v>
      </c>
      <c r="AB10" s="35">
        <f t="shared" si="18"/>
        <v>5</v>
      </c>
      <c r="AC10" s="35">
        <f t="shared" si="19"/>
        <v>4.5</v>
      </c>
      <c r="AD10" s="35">
        <f t="shared" si="20"/>
        <v>4</v>
      </c>
      <c r="AE10" s="35">
        <f t="shared" si="21"/>
        <v>3.5</v>
      </c>
      <c r="AF10" s="35">
        <f t="shared" si="22"/>
        <v>3</v>
      </c>
      <c r="AG10" s="35">
        <f t="shared" si="23"/>
        <v>2.625</v>
      </c>
      <c r="AH10" s="35">
        <f t="shared" si="24"/>
        <v>2.3333333333333335</v>
      </c>
    </row>
    <row r="11" spans="1:34" s="34" customFormat="1" ht="18" customHeight="1">
      <c r="A11" s="24" t="s">
        <v>22</v>
      </c>
      <c r="B11" s="25">
        <v>76</v>
      </c>
      <c r="C11" s="25">
        <v>35</v>
      </c>
      <c r="D11" s="25">
        <v>0</v>
      </c>
      <c r="E11" s="25">
        <v>6</v>
      </c>
      <c r="F11" s="171">
        <f t="shared" si="4"/>
        <v>5</v>
      </c>
      <c r="G11" s="28">
        <f t="shared" si="5"/>
        <v>0</v>
      </c>
      <c r="H11" s="28">
        <f t="shared" si="8"/>
        <v>420000.00000000006</v>
      </c>
      <c r="I11" s="29">
        <f t="shared" si="6"/>
        <v>420000.00000000006</v>
      </c>
      <c r="J11" s="30"/>
      <c r="K11" s="31">
        <v>7.0000000000000007E-2</v>
      </c>
      <c r="L11" s="32">
        <f t="shared" si="0"/>
        <v>420000.00000000006</v>
      </c>
      <c r="M11" s="33">
        <v>5</v>
      </c>
      <c r="N11" s="33">
        <f t="shared" si="25"/>
        <v>5</v>
      </c>
      <c r="O11" s="33">
        <f t="shared" si="2"/>
        <v>420000.00000000006</v>
      </c>
      <c r="P11" s="8" t="s">
        <v>101</v>
      </c>
      <c r="Q11" s="9">
        <f t="shared" si="9"/>
        <v>390000</v>
      </c>
      <c r="R11" s="9">
        <f t="shared" si="10"/>
        <v>360000</v>
      </c>
      <c r="S11" s="9">
        <f t="shared" si="11"/>
        <v>315000</v>
      </c>
      <c r="T11" s="9">
        <f t="shared" si="12"/>
        <v>276000</v>
      </c>
      <c r="U11" s="9">
        <f t="shared" si="13"/>
        <v>240000</v>
      </c>
      <c r="V11" s="9">
        <f t="shared" si="14"/>
        <v>214285.71428571429</v>
      </c>
      <c r="W11" s="9">
        <f t="shared" si="15"/>
        <v>195000</v>
      </c>
      <c r="X11" s="9">
        <f t="shared" si="16"/>
        <v>180000</v>
      </c>
      <c r="Y11" s="33">
        <f t="shared" si="3"/>
        <v>0</v>
      </c>
      <c r="Z11" s="33" t="str">
        <f t="shared" si="7"/>
        <v>T6</v>
      </c>
      <c r="AA11" s="35">
        <f t="shared" si="17"/>
        <v>4.5</v>
      </c>
      <c r="AB11" s="35">
        <f t="shared" si="18"/>
        <v>4</v>
      </c>
      <c r="AC11" s="35">
        <f t="shared" si="19"/>
        <v>3.5</v>
      </c>
      <c r="AD11" s="35">
        <f t="shared" si="20"/>
        <v>3</v>
      </c>
      <c r="AE11" s="35">
        <f t="shared" si="21"/>
        <v>2.5</v>
      </c>
      <c r="AF11" s="35">
        <f t="shared" si="22"/>
        <v>2.1428571428571428</v>
      </c>
      <c r="AG11" s="35">
        <f t="shared" si="23"/>
        <v>1.875</v>
      </c>
      <c r="AH11" s="35">
        <f t="shared" si="24"/>
        <v>1.6666666666666667</v>
      </c>
    </row>
    <row r="12" spans="1:34" s="34" customFormat="1" ht="18" customHeight="1">
      <c r="A12" s="24" t="s">
        <v>16</v>
      </c>
      <c r="B12" s="25">
        <v>77</v>
      </c>
      <c r="C12" s="25">
        <v>40</v>
      </c>
      <c r="D12" s="25">
        <v>0</v>
      </c>
      <c r="E12" s="25">
        <v>7</v>
      </c>
      <c r="F12" s="171">
        <f t="shared" si="4"/>
        <v>4</v>
      </c>
      <c r="G12" s="28">
        <f t="shared" si="5"/>
        <v>0</v>
      </c>
      <c r="H12" s="28">
        <f t="shared" si="8"/>
        <v>360000</v>
      </c>
      <c r="I12" s="29">
        <f t="shared" si="6"/>
        <v>360000</v>
      </c>
      <c r="J12" s="30"/>
      <c r="K12" s="31">
        <v>0.06</v>
      </c>
      <c r="L12" s="32">
        <f t="shared" si="0"/>
        <v>360000</v>
      </c>
      <c r="M12" s="33">
        <v>4</v>
      </c>
      <c r="N12" s="33">
        <f t="shared" si="25"/>
        <v>4</v>
      </c>
      <c r="O12" s="33">
        <f t="shared" si="2"/>
        <v>360000</v>
      </c>
      <c r="P12" s="8" t="s">
        <v>102</v>
      </c>
      <c r="Q12" s="9">
        <f t="shared" si="9"/>
        <v>330000</v>
      </c>
      <c r="R12" s="9">
        <f t="shared" si="10"/>
        <v>280000</v>
      </c>
      <c r="S12" s="9">
        <f t="shared" si="11"/>
        <v>240000</v>
      </c>
      <c r="T12" s="9">
        <f t="shared" si="12"/>
        <v>204000</v>
      </c>
      <c r="U12" s="9">
        <f t="shared" si="13"/>
        <v>180000</v>
      </c>
      <c r="V12" s="9">
        <f t="shared" si="14"/>
        <v>162857.14285714287</v>
      </c>
      <c r="W12" s="9">
        <f t="shared" si="15"/>
        <v>150000</v>
      </c>
      <c r="X12" s="9">
        <f t="shared" si="16"/>
        <v>140000</v>
      </c>
      <c r="Y12" s="33">
        <f t="shared" si="3"/>
        <v>0</v>
      </c>
      <c r="Z12" s="33" t="str">
        <f t="shared" si="7"/>
        <v>T7</v>
      </c>
      <c r="AA12" s="35">
        <f t="shared" si="17"/>
        <v>3.5</v>
      </c>
      <c r="AB12" s="35">
        <f t="shared" si="18"/>
        <v>3</v>
      </c>
      <c r="AC12" s="35">
        <f t="shared" si="19"/>
        <v>2.5</v>
      </c>
      <c r="AD12" s="35">
        <f t="shared" si="20"/>
        <v>2</v>
      </c>
      <c r="AE12" s="35">
        <f t="shared" si="21"/>
        <v>1.6666666666666667</v>
      </c>
      <c r="AF12" s="35">
        <f t="shared" si="22"/>
        <v>1.4285714285714286</v>
      </c>
      <c r="AG12" s="35">
        <f t="shared" si="23"/>
        <v>1.25</v>
      </c>
      <c r="AH12" s="35">
        <f t="shared" si="24"/>
        <v>1.1111111111111112</v>
      </c>
    </row>
    <row r="13" spans="1:34" s="34" customFormat="1" ht="18" customHeight="1">
      <c r="A13" s="24" t="s">
        <v>12</v>
      </c>
      <c r="B13" s="25">
        <v>77</v>
      </c>
      <c r="C13" s="25">
        <v>33</v>
      </c>
      <c r="D13" s="25">
        <v>0</v>
      </c>
      <c r="E13" s="25">
        <v>8</v>
      </c>
      <c r="F13" s="171">
        <f t="shared" si="4"/>
        <v>3</v>
      </c>
      <c r="G13" s="28">
        <f t="shared" si="5"/>
        <v>0</v>
      </c>
      <c r="H13" s="28">
        <f t="shared" si="8"/>
        <v>300000</v>
      </c>
      <c r="I13" s="29">
        <f t="shared" si="6"/>
        <v>300000</v>
      </c>
      <c r="J13" s="30"/>
      <c r="K13" s="31">
        <v>0.05</v>
      </c>
      <c r="L13" s="32">
        <f t="shared" si="0"/>
        <v>300000</v>
      </c>
      <c r="M13" s="33">
        <v>3</v>
      </c>
      <c r="N13" s="33">
        <f t="shared" si="25"/>
        <v>3</v>
      </c>
      <c r="O13" s="33">
        <f t="shared" si="2"/>
        <v>300000</v>
      </c>
      <c r="P13" s="8" t="s">
        <v>103</v>
      </c>
      <c r="Q13" s="9">
        <f t="shared" si="9"/>
        <v>240000</v>
      </c>
      <c r="R13" s="9">
        <f t="shared" si="10"/>
        <v>200000</v>
      </c>
      <c r="S13" s="9">
        <f t="shared" si="11"/>
        <v>165000</v>
      </c>
      <c r="T13" s="9">
        <f t="shared" si="12"/>
        <v>144000</v>
      </c>
      <c r="U13" s="9">
        <f t="shared" si="13"/>
        <v>130000</v>
      </c>
      <c r="V13" s="9">
        <f t="shared" si="14"/>
        <v>120000</v>
      </c>
      <c r="W13" s="9">
        <f t="shared" si="15"/>
        <v>112500</v>
      </c>
      <c r="X13" s="9">
        <f t="shared" si="16"/>
        <v>106666.66666666667</v>
      </c>
      <c r="Y13" s="33">
        <f t="shared" si="3"/>
        <v>0</v>
      </c>
      <c r="Z13" s="33" t="str">
        <f t="shared" si="7"/>
        <v>T8</v>
      </c>
      <c r="AA13" s="35">
        <f t="shared" si="17"/>
        <v>2.5</v>
      </c>
      <c r="AB13" s="35">
        <f t="shared" si="18"/>
        <v>2</v>
      </c>
      <c r="AC13" s="35">
        <f t="shared" si="19"/>
        <v>1.5</v>
      </c>
      <c r="AD13" s="35">
        <f t="shared" si="20"/>
        <v>1.2</v>
      </c>
      <c r="AE13" s="35">
        <f t="shared" si="21"/>
        <v>1</v>
      </c>
      <c r="AF13" s="35">
        <f t="shared" si="22"/>
        <v>0.8571428571428571</v>
      </c>
      <c r="AG13" s="35">
        <f t="shared" si="23"/>
        <v>0.75</v>
      </c>
      <c r="AH13" s="35">
        <f t="shared" si="24"/>
        <v>0.66666666666666663</v>
      </c>
    </row>
    <row r="14" spans="1:34" s="34" customFormat="1" ht="18" customHeight="1">
      <c r="A14" s="24" t="s">
        <v>4</v>
      </c>
      <c r="B14" s="25">
        <v>77</v>
      </c>
      <c r="C14" s="25">
        <v>36</v>
      </c>
      <c r="D14" s="25">
        <v>0</v>
      </c>
      <c r="E14" s="25">
        <v>9</v>
      </c>
      <c r="F14" s="171">
        <f t="shared" si="4"/>
        <v>2</v>
      </c>
      <c r="G14" s="28">
        <f t="shared" si="5"/>
        <v>0</v>
      </c>
      <c r="H14" s="28">
        <f t="shared" si="8"/>
        <v>180000</v>
      </c>
      <c r="I14" s="29">
        <f t="shared" si="6"/>
        <v>180000</v>
      </c>
      <c r="J14" s="30"/>
      <c r="K14" s="31">
        <v>0.03</v>
      </c>
      <c r="L14" s="32">
        <f t="shared" si="0"/>
        <v>180000</v>
      </c>
      <c r="M14" s="33">
        <v>2</v>
      </c>
      <c r="N14" s="33">
        <f t="shared" si="25"/>
        <v>2</v>
      </c>
      <c r="O14" s="33">
        <f t="shared" si="2"/>
        <v>180000</v>
      </c>
      <c r="P14" s="8" t="s">
        <v>104</v>
      </c>
      <c r="Q14" s="9">
        <f t="shared" si="9"/>
        <v>150000</v>
      </c>
      <c r="R14" s="9">
        <f t="shared" si="10"/>
        <v>120000</v>
      </c>
      <c r="S14" s="9">
        <f t="shared" si="11"/>
        <v>105000</v>
      </c>
      <c r="T14" s="9">
        <f t="shared" si="12"/>
        <v>96000</v>
      </c>
      <c r="U14" s="9">
        <f t="shared" si="13"/>
        <v>90000</v>
      </c>
      <c r="V14" s="9">
        <f t="shared" si="14"/>
        <v>85714.28571428571</v>
      </c>
      <c r="W14" s="9">
        <f t="shared" si="15"/>
        <v>82500</v>
      </c>
      <c r="X14" s="9">
        <f t="shared" si="16"/>
        <v>80000</v>
      </c>
      <c r="Y14" s="33">
        <f t="shared" si="3"/>
        <v>0</v>
      </c>
      <c r="Z14" s="33" t="str">
        <f t="shared" si="7"/>
        <v>T9</v>
      </c>
      <c r="AA14" s="35">
        <f t="shared" si="17"/>
        <v>1.5</v>
      </c>
      <c r="AB14" s="35">
        <f t="shared" si="18"/>
        <v>1</v>
      </c>
      <c r="AC14" s="35">
        <f t="shared" si="19"/>
        <v>0.75</v>
      </c>
      <c r="AD14" s="35">
        <f t="shared" si="20"/>
        <v>0.6</v>
      </c>
      <c r="AE14" s="35">
        <f t="shared" si="21"/>
        <v>0.5</v>
      </c>
      <c r="AF14" s="35">
        <f t="shared" si="22"/>
        <v>0.42857142857142855</v>
      </c>
      <c r="AG14" s="35">
        <f t="shared" si="23"/>
        <v>0.375</v>
      </c>
      <c r="AH14" s="35">
        <f t="shared" si="24"/>
        <v>0.33333333333333331</v>
      </c>
    </row>
    <row r="15" spans="1:34" s="34" customFormat="1" ht="18" customHeight="1">
      <c r="A15" s="24" t="s">
        <v>42</v>
      </c>
      <c r="B15" s="25">
        <v>78</v>
      </c>
      <c r="C15" s="25">
        <v>36</v>
      </c>
      <c r="D15" s="25">
        <v>0</v>
      </c>
      <c r="E15" s="25">
        <v>10</v>
      </c>
      <c r="F15" s="171">
        <f t="shared" si="4"/>
        <v>1</v>
      </c>
      <c r="G15" s="28">
        <f t="shared" si="5"/>
        <v>0</v>
      </c>
      <c r="H15" s="28">
        <f t="shared" si="8"/>
        <v>120000</v>
      </c>
      <c r="I15" s="29">
        <f t="shared" si="6"/>
        <v>120000</v>
      </c>
      <c r="J15" s="30"/>
      <c r="K15" s="31">
        <v>0.02</v>
      </c>
      <c r="L15" s="32">
        <f t="shared" si="0"/>
        <v>120000</v>
      </c>
      <c r="M15" s="33">
        <v>1</v>
      </c>
      <c r="N15" s="33">
        <f t="shared" si="25"/>
        <v>1</v>
      </c>
      <c r="O15" s="33">
        <f t="shared" si="2"/>
        <v>120000</v>
      </c>
      <c r="P15" s="8" t="s">
        <v>105</v>
      </c>
      <c r="Q15" s="9">
        <f t="shared" si="9"/>
        <v>90000</v>
      </c>
      <c r="R15" s="9">
        <f t="shared" si="10"/>
        <v>80000</v>
      </c>
      <c r="S15" s="9">
        <f t="shared" si="11"/>
        <v>75000</v>
      </c>
      <c r="T15" s="9">
        <f t="shared" si="12"/>
        <v>72000</v>
      </c>
      <c r="U15" s="9">
        <f t="shared" si="13"/>
        <v>70000</v>
      </c>
      <c r="V15" s="9">
        <f t="shared" si="14"/>
        <v>68571.428571428565</v>
      </c>
      <c r="W15" s="9">
        <f t="shared" si="15"/>
        <v>67500</v>
      </c>
      <c r="X15" s="9">
        <f t="shared" si="16"/>
        <v>66666.666666666672</v>
      </c>
      <c r="Y15" s="33">
        <f t="shared" si="3"/>
        <v>0</v>
      </c>
      <c r="Z15" s="33" t="str">
        <f t="shared" si="7"/>
        <v>T10</v>
      </c>
      <c r="AA15" s="35">
        <f t="shared" si="17"/>
        <v>0.5</v>
      </c>
      <c r="AB15" s="35">
        <f t="shared" si="18"/>
        <v>0.33333333333333331</v>
      </c>
      <c r="AC15" s="35">
        <f t="shared" si="19"/>
        <v>0.25</v>
      </c>
      <c r="AD15" s="35">
        <f t="shared" si="20"/>
        <v>0.2</v>
      </c>
      <c r="AE15" s="35">
        <f t="shared" si="21"/>
        <v>0.16666666666666666</v>
      </c>
      <c r="AF15" s="35">
        <f t="shared" si="22"/>
        <v>0.14285714285714285</v>
      </c>
      <c r="AG15" s="35">
        <f t="shared" si="23"/>
        <v>0.125</v>
      </c>
      <c r="AH15" s="35">
        <f t="shared" si="24"/>
        <v>0.1111111111111111</v>
      </c>
    </row>
    <row r="16" spans="1:34" s="34" customFormat="1" ht="18" customHeight="1">
      <c r="A16" s="24" t="s">
        <v>14</v>
      </c>
      <c r="B16" s="25">
        <v>79</v>
      </c>
      <c r="C16" s="25">
        <v>33</v>
      </c>
      <c r="D16" s="25">
        <v>0</v>
      </c>
      <c r="E16" s="25">
        <v>11</v>
      </c>
      <c r="F16" s="171">
        <f t="shared" si="4"/>
        <v>0</v>
      </c>
      <c r="G16" s="28">
        <f t="shared" si="5"/>
        <v>0</v>
      </c>
      <c r="H16" s="28">
        <f t="shared" si="8"/>
        <v>60000</v>
      </c>
      <c r="I16" s="29">
        <f t="shared" si="6"/>
        <v>60000</v>
      </c>
      <c r="J16" s="30"/>
      <c r="K16" s="31">
        <v>0.01</v>
      </c>
      <c r="L16" s="32">
        <f t="shared" si="0"/>
        <v>60000</v>
      </c>
      <c r="M16" s="33">
        <v>0</v>
      </c>
      <c r="N16" s="33">
        <f t="shared" si="25"/>
        <v>0</v>
      </c>
      <c r="O16" s="33">
        <f t="shared" si="2"/>
        <v>60000</v>
      </c>
      <c r="P16" s="8" t="s">
        <v>106</v>
      </c>
      <c r="Q16" s="9">
        <f t="shared" si="9"/>
        <v>60000</v>
      </c>
      <c r="R16" s="9">
        <f t="shared" si="10"/>
        <v>60000</v>
      </c>
      <c r="S16" s="9">
        <f t="shared" si="11"/>
        <v>60000</v>
      </c>
      <c r="T16" s="9">
        <f t="shared" si="12"/>
        <v>60000</v>
      </c>
      <c r="U16" s="9">
        <f t="shared" si="13"/>
        <v>60000</v>
      </c>
      <c r="V16" s="9">
        <f t="shared" si="14"/>
        <v>60000</v>
      </c>
      <c r="W16" s="9">
        <f t="shared" si="15"/>
        <v>60000</v>
      </c>
      <c r="X16" s="9">
        <f t="shared" si="16"/>
        <v>60000</v>
      </c>
      <c r="Y16" s="33">
        <f t="shared" si="3"/>
        <v>0</v>
      </c>
      <c r="Z16" s="33" t="str">
        <f t="shared" si="7"/>
        <v>T11</v>
      </c>
      <c r="AA16" s="35">
        <f t="shared" si="17"/>
        <v>0</v>
      </c>
      <c r="AB16" s="35">
        <f t="shared" si="18"/>
        <v>0</v>
      </c>
      <c r="AC16" s="35">
        <f t="shared" si="19"/>
        <v>0</v>
      </c>
      <c r="AD16" s="35">
        <f t="shared" si="20"/>
        <v>0</v>
      </c>
      <c r="AE16" s="35">
        <f t="shared" si="21"/>
        <v>0</v>
      </c>
      <c r="AF16" s="35">
        <f t="shared" si="22"/>
        <v>0</v>
      </c>
      <c r="AG16" s="35">
        <f t="shared" si="23"/>
        <v>0</v>
      </c>
      <c r="AH16" s="35">
        <f t="shared" si="24"/>
        <v>0</v>
      </c>
    </row>
    <row r="17" spans="1:34" s="34" customFormat="1" ht="18" customHeight="1">
      <c r="A17" s="24" t="s">
        <v>6</v>
      </c>
      <c r="B17" s="25">
        <v>82</v>
      </c>
      <c r="C17" s="25">
        <v>37</v>
      </c>
      <c r="D17" s="25" t="s">
        <v>272</v>
      </c>
      <c r="E17" s="25">
        <v>12</v>
      </c>
      <c r="F17" s="171">
        <f t="shared" si="4"/>
        <v>0</v>
      </c>
      <c r="G17" s="28">
        <f t="shared" si="5"/>
        <v>360000</v>
      </c>
      <c r="H17" s="28">
        <f t="shared" si="8"/>
        <v>60000</v>
      </c>
      <c r="I17" s="29">
        <f t="shared" si="6"/>
        <v>420000</v>
      </c>
      <c r="J17" s="30"/>
      <c r="K17" s="31">
        <v>0.01</v>
      </c>
      <c r="L17" s="32">
        <f t="shared" si="0"/>
        <v>60000</v>
      </c>
      <c r="M17" s="33">
        <v>0</v>
      </c>
      <c r="N17" s="33">
        <f t="shared" si="25"/>
        <v>0</v>
      </c>
      <c r="O17" s="33">
        <f t="shared" si="2"/>
        <v>60000</v>
      </c>
      <c r="P17" s="8" t="s">
        <v>107</v>
      </c>
      <c r="Q17" s="9">
        <f t="shared" si="9"/>
        <v>60000</v>
      </c>
      <c r="R17" s="9">
        <f t="shared" si="10"/>
        <v>60000</v>
      </c>
      <c r="S17" s="9">
        <f t="shared" si="11"/>
        <v>60000</v>
      </c>
      <c r="T17" s="9">
        <f t="shared" si="12"/>
        <v>60000</v>
      </c>
      <c r="U17" s="9">
        <f t="shared" si="13"/>
        <v>60000</v>
      </c>
      <c r="V17" s="9">
        <f t="shared" si="14"/>
        <v>60000</v>
      </c>
      <c r="W17" s="9">
        <f t="shared" si="15"/>
        <v>60000</v>
      </c>
      <c r="X17" s="9">
        <f t="shared" si="16"/>
        <v>60000</v>
      </c>
      <c r="Y17" s="33">
        <f t="shared" si="3"/>
        <v>0</v>
      </c>
      <c r="Z17" s="33" t="str">
        <f t="shared" si="7"/>
        <v>T12</v>
      </c>
      <c r="AA17" s="35">
        <f t="shared" si="17"/>
        <v>0</v>
      </c>
      <c r="AB17" s="35">
        <f t="shared" si="18"/>
        <v>0</v>
      </c>
      <c r="AC17" s="35">
        <f t="shared" si="19"/>
        <v>0</v>
      </c>
      <c r="AD17" s="35">
        <f t="shared" si="20"/>
        <v>0</v>
      </c>
      <c r="AE17" s="35">
        <f t="shared" si="21"/>
        <v>0</v>
      </c>
      <c r="AF17" s="35">
        <f t="shared" si="22"/>
        <v>0</v>
      </c>
      <c r="AG17" s="35">
        <f t="shared" si="23"/>
        <v>0</v>
      </c>
      <c r="AH17" s="35">
        <f t="shared" si="24"/>
        <v>0</v>
      </c>
    </row>
    <row r="18" spans="1:34" s="34" customFormat="1" ht="18" customHeight="1">
      <c r="A18" s="24" t="s">
        <v>28</v>
      </c>
      <c r="B18" s="25">
        <v>84</v>
      </c>
      <c r="C18" s="25">
        <v>39</v>
      </c>
      <c r="D18" s="25">
        <v>0</v>
      </c>
      <c r="E18" s="25">
        <v>13</v>
      </c>
      <c r="F18" s="171">
        <f t="shared" si="4"/>
        <v>0</v>
      </c>
      <c r="G18" s="28">
        <f t="shared" si="5"/>
        <v>0</v>
      </c>
      <c r="H18" s="28">
        <f t="shared" si="8"/>
        <v>60000</v>
      </c>
      <c r="I18" s="29">
        <f t="shared" si="6"/>
        <v>60000</v>
      </c>
      <c r="J18" s="30"/>
      <c r="K18" s="31">
        <v>0.01</v>
      </c>
      <c r="L18" s="32">
        <f t="shared" si="0"/>
        <v>60000</v>
      </c>
      <c r="M18" s="33">
        <v>0</v>
      </c>
      <c r="N18" s="33">
        <f t="shared" si="25"/>
        <v>0</v>
      </c>
      <c r="O18" s="33">
        <f t="shared" si="2"/>
        <v>60000</v>
      </c>
      <c r="P18" s="8" t="s">
        <v>108</v>
      </c>
      <c r="Q18" s="9">
        <f t="shared" si="9"/>
        <v>60000</v>
      </c>
      <c r="R18" s="9">
        <f t="shared" si="10"/>
        <v>60000</v>
      </c>
      <c r="S18" s="9">
        <f t="shared" si="11"/>
        <v>60000</v>
      </c>
      <c r="T18" s="9">
        <f t="shared" si="12"/>
        <v>60000</v>
      </c>
      <c r="U18" s="9">
        <f t="shared" si="13"/>
        <v>60000</v>
      </c>
      <c r="V18" s="9">
        <f t="shared" si="14"/>
        <v>60000</v>
      </c>
      <c r="W18" s="9">
        <f t="shared" si="15"/>
        <v>60000</v>
      </c>
      <c r="X18" s="9">
        <f t="shared" si="16"/>
        <v>60000</v>
      </c>
      <c r="Y18" s="33">
        <f t="shared" si="3"/>
        <v>0</v>
      </c>
      <c r="Z18" s="33" t="str">
        <f t="shared" si="7"/>
        <v>T13</v>
      </c>
      <c r="AA18" s="35">
        <f t="shared" si="17"/>
        <v>0</v>
      </c>
      <c r="AB18" s="35">
        <f t="shared" si="18"/>
        <v>0</v>
      </c>
      <c r="AC18" s="35">
        <f t="shared" si="19"/>
        <v>0</v>
      </c>
      <c r="AD18" s="35">
        <f t="shared" si="20"/>
        <v>0</v>
      </c>
      <c r="AE18" s="35">
        <f t="shared" si="21"/>
        <v>0</v>
      </c>
      <c r="AF18" s="35">
        <f t="shared" si="22"/>
        <v>0</v>
      </c>
      <c r="AG18" s="35">
        <f t="shared" si="23"/>
        <v>0</v>
      </c>
      <c r="AH18" s="35">
        <f t="shared" si="24"/>
        <v>0</v>
      </c>
    </row>
    <row r="19" spans="1:34" s="34" customFormat="1" ht="18" customHeight="1">
      <c r="A19" s="24" t="s">
        <v>18</v>
      </c>
      <c r="B19" s="25">
        <v>92</v>
      </c>
      <c r="C19" s="25">
        <v>38</v>
      </c>
      <c r="D19" s="25">
        <v>0</v>
      </c>
      <c r="E19" s="25">
        <v>14</v>
      </c>
      <c r="F19" s="171">
        <f t="shared" si="4"/>
        <v>0</v>
      </c>
      <c r="G19" s="28">
        <f t="shared" si="5"/>
        <v>0</v>
      </c>
      <c r="H19" s="28">
        <f t="shared" si="8"/>
        <v>60000</v>
      </c>
      <c r="I19" s="29">
        <f t="shared" si="6"/>
        <v>60000</v>
      </c>
      <c r="J19" s="30"/>
      <c r="K19" s="31">
        <v>0.01</v>
      </c>
      <c r="L19" s="32">
        <f t="shared" si="0"/>
        <v>60000</v>
      </c>
      <c r="M19" s="33">
        <v>0</v>
      </c>
      <c r="N19" s="33">
        <f t="shared" si="25"/>
        <v>0</v>
      </c>
      <c r="O19" s="33">
        <f t="shared" si="2"/>
        <v>60000</v>
      </c>
      <c r="P19" s="8" t="s">
        <v>109</v>
      </c>
      <c r="Q19" s="9">
        <f t="shared" si="9"/>
        <v>60000</v>
      </c>
      <c r="R19" s="9">
        <f t="shared" si="10"/>
        <v>60000</v>
      </c>
      <c r="S19" s="9">
        <f t="shared" si="11"/>
        <v>60000</v>
      </c>
      <c r="T19" s="9">
        <f t="shared" si="12"/>
        <v>60000</v>
      </c>
      <c r="U19" s="9">
        <f t="shared" si="13"/>
        <v>60000</v>
      </c>
      <c r="V19" s="9">
        <f t="shared" si="14"/>
        <v>60000</v>
      </c>
      <c r="W19" s="9">
        <f t="shared" si="15"/>
        <v>60000</v>
      </c>
      <c r="X19" s="9">
        <f t="shared" si="16"/>
        <v>60000</v>
      </c>
      <c r="Y19" s="33">
        <f t="shared" si="3"/>
        <v>0</v>
      </c>
      <c r="Z19" s="33" t="str">
        <f t="shared" si="7"/>
        <v>T14</v>
      </c>
      <c r="AA19" s="35">
        <f t="shared" si="17"/>
        <v>0</v>
      </c>
      <c r="AB19" s="35">
        <f t="shared" si="18"/>
        <v>0</v>
      </c>
      <c r="AC19" s="35">
        <f t="shared" si="19"/>
        <v>0</v>
      </c>
      <c r="AD19" s="35">
        <f t="shared" si="20"/>
        <v>0</v>
      </c>
      <c r="AE19" s="35">
        <f t="shared" si="21"/>
        <v>0</v>
      </c>
      <c r="AF19" s="35">
        <f t="shared" si="22"/>
        <v>0</v>
      </c>
      <c r="AG19" s="35">
        <f t="shared" si="23"/>
        <v>0</v>
      </c>
      <c r="AH19" s="35">
        <f t="shared" si="24"/>
        <v>0</v>
      </c>
    </row>
    <row r="20" spans="1:34" s="34" customFormat="1" ht="18" customHeight="1">
      <c r="A20" s="24"/>
      <c r="B20" s="25"/>
      <c r="C20" s="25"/>
      <c r="D20" s="25"/>
      <c r="E20" s="25"/>
      <c r="F20" s="171">
        <f t="shared" si="4"/>
        <v>0</v>
      </c>
      <c r="G20" s="28">
        <f t="shared" si="5"/>
        <v>0</v>
      </c>
      <c r="H20" s="28">
        <f t="shared" si="8"/>
        <v>0</v>
      </c>
      <c r="I20" s="29">
        <f t="shared" si="6"/>
        <v>0</v>
      </c>
      <c r="J20" s="30"/>
      <c r="K20" s="31">
        <v>0.01</v>
      </c>
      <c r="L20" s="32">
        <f t="shared" si="0"/>
        <v>60000</v>
      </c>
      <c r="M20" s="33">
        <v>0</v>
      </c>
      <c r="N20" s="33">
        <f t="shared" si="25"/>
        <v>0</v>
      </c>
      <c r="O20" s="33">
        <f t="shared" si="2"/>
        <v>0</v>
      </c>
      <c r="P20" s="8" t="s">
        <v>110</v>
      </c>
      <c r="Q20" s="9">
        <f t="shared" si="9"/>
        <v>60000</v>
      </c>
      <c r="R20" s="9">
        <f t="shared" si="10"/>
        <v>60000</v>
      </c>
      <c r="S20" s="9">
        <f t="shared" si="11"/>
        <v>60000</v>
      </c>
      <c r="T20" s="9">
        <f t="shared" si="12"/>
        <v>60000</v>
      </c>
      <c r="U20" s="9">
        <f t="shared" si="13"/>
        <v>60000</v>
      </c>
      <c r="V20" s="9">
        <f t="shared" si="14"/>
        <v>60000</v>
      </c>
      <c r="W20" s="9">
        <f t="shared" si="15"/>
        <v>60000</v>
      </c>
      <c r="X20" s="9">
        <f t="shared" si="16"/>
        <v>60000</v>
      </c>
      <c r="Y20" s="33">
        <f t="shared" si="3"/>
        <v>0</v>
      </c>
      <c r="Z20" s="33" t="str">
        <f t="shared" si="7"/>
        <v>T15</v>
      </c>
      <c r="AA20" s="35">
        <f t="shared" si="17"/>
        <v>0</v>
      </c>
      <c r="AB20" s="35">
        <f t="shared" si="18"/>
        <v>0</v>
      </c>
      <c r="AC20" s="35">
        <f t="shared" si="19"/>
        <v>0</v>
      </c>
      <c r="AD20" s="35">
        <f t="shared" si="20"/>
        <v>0</v>
      </c>
      <c r="AE20" s="35">
        <f t="shared" si="21"/>
        <v>0</v>
      </c>
      <c r="AF20" s="35">
        <f t="shared" si="22"/>
        <v>0</v>
      </c>
      <c r="AG20" s="35">
        <f t="shared" si="23"/>
        <v>0</v>
      </c>
      <c r="AH20" s="35">
        <f t="shared" si="24"/>
        <v>0</v>
      </c>
    </row>
    <row r="21" spans="1:34" s="34" customFormat="1" ht="18" customHeight="1">
      <c r="A21" s="24"/>
      <c r="B21" s="25"/>
      <c r="C21" s="25"/>
      <c r="D21" s="25"/>
      <c r="E21" s="25"/>
      <c r="F21" s="171">
        <f t="shared" si="4"/>
        <v>0</v>
      </c>
      <c r="G21" s="28">
        <f t="shared" si="5"/>
        <v>0</v>
      </c>
      <c r="H21" s="28">
        <f t="shared" si="8"/>
        <v>0</v>
      </c>
      <c r="I21" s="29">
        <f t="shared" si="6"/>
        <v>0</v>
      </c>
      <c r="J21" s="30"/>
      <c r="K21" s="31">
        <v>0.01</v>
      </c>
      <c r="L21" s="32">
        <f t="shared" si="0"/>
        <v>60000</v>
      </c>
      <c r="M21" s="33">
        <v>0</v>
      </c>
      <c r="N21" s="33">
        <f t="shared" si="25"/>
        <v>0</v>
      </c>
      <c r="O21" s="33">
        <f t="shared" si="2"/>
        <v>0</v>
      </c>
      <c r="P21" s="8" t="s">
        <v>111</v>
      </c>
      <c r="Q21" s="9">
        <f t="shared" si="9"/>
        <v>60000</v>
      </c>
      <c r="R21" s="9">
        <f t="shared" si="10"/>
        <v>60000</v>
      </c>
      <c r="S21" s="9">
        <f t="shared" si="11"/>
        <v>60000</v>
      </c>
      <c r="T21" s="9">
        <f t="shared" si="12"/>
        <v>60000</v>
      </c>
      <c r="U21" s="9">
        <f t="shared" si="13"/>
        <v>60000</v>
      </c>
      <c r="V21" s="9">
        <f t="shared" si="14"/>
        <v>60000</v>
      </c>
      <c r="W21" s="9">
        <f t="shared" si="15"/>
        <v>60000</v>
      </c>
      <c r="X21" s="9">
        <f t="shared" si="16"/>
        <v>60000</v>
      </c>
      <c r="Y21" s="33">
        <f t="shared" si="3"/>
        <v>0</v>
      </c>
      <c r="Z21" s="33" t="str">
        <f t="shared" si="7"/>
        <v>T16</v>
      </c>
      <c r="AA21" s="35">
        <f t="shared" si="17"/>
        <v>0</v>
      </c>
      <c r="AB21" s="35">
        <f t="shared" si="18"/>
        <v>0</v>
      </c>
      <c r="AC21" s="35">
        <f t="shared" si="19"/>
        <v>0</v>
      </c>
      <c r="AD21" s="35">
        <f t="shared" si="20"/>
        <v>0</v>
      </c>
      <c r="AE21" s="35">
        <f t="shared" si="21"/>
        <v>0</v>
      </c>
      <c r="AF21" s="35">
        <f t="shared" si="22"/>
        <v>0</v>
      </c>
      <c r="AG21" s="35">
        <f t="shared" si="23"/>
        <v>0</v>
      </c>
      <c r="AH21" s="35">
        <f t="shared" si="24"/>
        <v>0</v>
      </c>
    </row>
    <row r="22" spans="1:34" s="8" customFormat="1" ht="18" customHeight="1">
      <c r="A22" s="24"/>
      <c r="B22" s="25"/>
      <c r="C22" s="25"/>
      <c r="D22" s="25"/>
      <c r="E22" s="25"/>
      <c r="F22" s="171">
        <f t="shared" si="4"/>
        <v>0</v>
      </c>
      <c r="G22" s="28">
        <f t="shared" si="5"/>
        <v>0</v>
      </c>
      <c r="H22" s="28">
        <f t="shared" si="8"/>
        <v>0</v>
      </c>
      <c r="I22" s="29">
        <f t="shared" si="6"/>
        <v>0</v>
      </c>
      <c r="J22" s="30"/>
      <c r="K22" s="31">
        <v>0.01</v>
      </c>
      <c r="L22" s="32">
        <f t="shared" si="0"/>
        <v>60000</v>
      </c>
      <c r="M22" s="33">
        <v>0</v>
      </c>
      <c r="N22" s="33">
        <f t="shared" si="25"/>
        <v>0</v>
      </c>
      <c r="O22" s="33">
        <f t="shared" si="2"/>
        <v>0</v>
      </c>
      <c r="P22" s="8" t="s">
        <v>112</v>
      </c>
      <c r="Q22" s="9">
        <f t="shared" si="9"/>
        <v>60000</v>
      </c>
      <c r="R22" s="9">
        <f t="shared" si="10"/>
        <v>60000</v>
      </c>
      <c r="S22" s="9">
        <f t="shared" si="11"/>
        <v>60000</v>
      </c>
      <c r="T22" s="9">
        <f t="shared" si="12"/>
        <v>60000</v>
      </c>
      <c r="U22" s="9">
        <f t="shared" si="13"/>
        <v>60000</v>
      </c>
      <c r="V22" s="9">
        <f t="shared" si="14"/>
        <v>60000</v>
      </c>
      <c r="W22" s="9">
        <f t="shared" si="15"/>
        <v>60000</v>
      </c>
      <c r="X22" s="9">
        <f t="shared" si="16"/>
        <v>53333.333333333336</v>
      </c>
      <c r="Y22" s="33">
        <f t="shared" si="3"/>
        <v>0</v>
      </c>
      <c r="Z22" s="33" t="str">
        <f t="shared" si="7"/>
        <v>T17</v>
      </c>
      <c r="AA22" s="35">
        <f t="shared" si="17"/>
        <v>0</v>
      </c>
      <c r="AB22" s="35">
        <f t="shared" si="18"/>
        <v>0</v>
      </c>
      <c r="AC22" s="35">
        <f t="shared" si="19"/>
        <v>0</v>
      </c>
      <c r="AD22" s="35">
        <f t="shared" si="20"/>
        <v>0</v>
      </c>
      <c r="AE22" s="35">
        <f t="shared" si="21"/>
        <v>0</v>
      </c>
      <c r="AF22" s="35">
        <f t="shared" si="22"/>
        <v>0</v>
      </c>
      <c r="AG22" s="35">
        <f t="shared" si="23"/>
        <v>0</v>
      </c>
      <c r="AH22" s="35">
        <f t="shared" si="24"/>
        <v>0</v>
      </c>
    </row>
    <row r="23" spans="1:34" s="8" customFormat="1" ht="18" customHeight="1">
      <c r="A23" s="24"/>
      <c r="B23" s="25"/>
      <c r="C23" s="25"/>
      <c r="D23" s="25"/>
      <c r="E23" s="25"/>
      <c r="F23" s="171">
        <f t="shared" si="4"/>
        <v>0</v>
      </c>
      <c r="G23" s="28">
        <f t="shared" si="5"/>
        <v>0</v>
      </c>
      <c r="H23" s="28">
        <f t="shared" si="8"/>
        <v>0</v>
      </c>
      <c r="I23" s="29">
        <f t="shared" si="6"/>
        <v>0</v>
      </c>
      <c r="J23" s="30"/>
      <c r="K23" s="31">
        <v>0.01</v>
      </c>
      <c r="L23" s="32">
        <f t="shared" si="0"/>
        <v>60000</v>
      </c>
      <c r="M23" s="33">
        <v>0</v>
      </c>
      <c r="N23" s="33">
        <f t="shared" si="25"/>
        <v>0</v>
      </c>
      <c r="O23" s="33">
        <f t="shared" si="2"/>
        <v>0</v>
      </c>
      <c r="P23" s="8" t="s">
        <v>113</v>
      </c>
      <c r="Q23" s="9">
        <f t="shared" si="9"/>
        <v>60000</v>
      </c>
      <c r="R23" s="9">
        <f t="shared" si="10"/>
        <v>60000</v>
      </c>
      <c r="S23" s="9">
        <f t="shared" si="11"/>
        <v>60000</v>
      </c>
      <c r="T23" s="9">
        <f t="shared" si="12"/>
        <v>60000</v>
      </c>
      <c r="U23" s="9">
        <f t="shared" si="13"/>
        <v>60000</v>
      </c>
      <c r="V23" s="9">
        <f t="shared" si="14"/>
        <v>60000</v>
      </c>
      <c r="W23" s="9">
        <f t="shared" si="15"/>
        <v>52500</v>
      </c>
      <c r="X23" s="9">
        <f t="shared" si="16"/>
        <v>46666.666666666664</v>
      </c>
      <c r="Y23" s="33">
        <f t="shared" si="3"/>
        <v>0</v>
      </c>
      <c r="Z23" s="33" t="str">
        <f t="shared" si="7"/>
        <v>T18</v>
      </c>
      <c r="AA23" s="35">
        <f t="shared" si="17"/>
        <v>0</v>
      </c>
      <c r="AB23" s="35">
        <f t="shared" si="18"/>
        <v>0</v>
      </c>
      <c r="AC23" s="35">
        <f t="shared" si="19"/>
        <v>0</v>
      </c>
      <c r="AD23" s="35">
        <f t="shared" si="20"/>
        <v>0</v>
      </c>
      <c r="AE23" s="35">
        <f t="shared" si="21"/>
        <v>0</v>
      </c>
      <c r="AF23" s="35">
        <f t="shared" si="22"/>
        <v>0</v>
      </c>
      <c r="AG23" s="35">
        <f t="shared" si="23"/>
        <v>0</v>
      </c>
      <c r="AH23" s="35">
        <f t="shared" si="24"/>
        <v>0</v>
      </c>
    </row>
    <row r="24" spans="1:34" s="8" customFormat="1" ht="18" customHeight="1">
      <c r="A24" s="24"/>
      <c r="B24" s="25"/>
      <c r="C24" s="25"/>
      <c r="D24" s="25"/>
      <c r="E24" s="25" t="s">
        <v>201</v>
      </c>
      <c r="F24" s="171"/>
      <c r="G24" s="28">
        <f t="shared" si="5"/>
        <v>0</v>
      </c>
      <c r="H24" s="28">
        <f t="shared" si="8"/>
        <v>0</v>
      </c>
      <c r="I24" s="29">
        <f t="shared" si="6"/>
        <v>0</v>
      </c>
      <c r="J24" s="30"/>
      <c r="K24" s="31">
        <v>0.01</v>
      </c>
      <c r="L24" s="32">
        <f t="shared" si="0"/>
        <v>60000</v>
      </c>
      <c r="M24" s="33">
        <v>0</v>
      </c>
      <c r="N24" s="33" t="e">
        <f t="shared" si="25"/>
        <v>#N/A</v>
      </c>
      <c r="O24" s="33" t="e">
        <f t="shared" si="2"/>
        <v>#N/A</v>
      </c>
      <c r="P24" s="8" t="s">
        <v>114</v>
      </c>
      <c r="Q24" s="9">
        <f t="shared" si="9"/>
        <v>60000</v>
      </c>
      <c r="R24" s="9">
        <f t="shared" si="10"/>
        <v>60000</v>
      </c>
      <c r="S24" s="9">
        <f t="shared" si="11"/>
        <v>60000</v>
      </c>
      <c r="T24" s="9">
        <f t="shared" si="12"/>
        <v>60000</v>
      </c>
      <c r="U24" s="9">
        <f t="shared" si="13"/>
        <v>60000</v>
      </c>
      <c r="V24" s="9">
        <f t="shared" si="14"/>
        <v>51428.571428571428</v>
      </c>
      <c r="W24" s="9">
        <f t="shared" si="15"/>
        <v>45000</v>
      </c>
      <c r="X24" s="9">
        <f t="shared" si="16"/>
        <v>40000</v>
      </c>
      <c r="Y24" s="33">
        <f t="shared" si="3"/>
        <v>0</v>
      </c>
      <c r="Z24" s="33" t="str">
        <f t="shared" si="7"/>
        <v>T19</v>
      </c>
      <c r="AA24" s="35">
        <f t="shared" si="17"/>
        <v>0</v>
      </c>
      <c r="AB24" s="35">
        <f t="shared" si="18"/>
        <v>0</v>
      </c>
      <c r="AC24" s="35">
        <f t="shared" si="19"/>
        <v>0</v>
      </c>
      <c r="AD24" s="35">
        <f t="shared" si="20"/>
        <v>0</v>
      </c>
      <c r="AE24" s="35">
        <f t="shared" si="21"/>
        <v>0</v>
      </c>
      <c r="AF24" s="35">
        <f t="shared" si="22"/>
        <v>0</v>
      </c>
      <c r="AG24" s="35">
        <f t="shared" si="23"/>
        <v>0</v>
      </c>
      <c r="AH24" s="35">
        <f t="shared" si="24"/>
        <v>0</v>
      </c>
    </row>
    <row r="25" spans="1:34" s="8" customFormat="1" ht="18" customHeight="1">
      <c r="A25" s="24"/>
      <c r="B25" s="25"/>
      <c r="C25" s="25"/>
      <c r="D25" s="25"/>
      <c r="E25" s="25" t="s">
        <v>201</v>
      </c>
      <c r="F25" s="171"/>
      <c r="G25" s="28">
        <f t="shared" si="5"/>
        <v>0</v>
      </c>
      <c r="H25" s="28">
        <f t="shared" si="8"/>
        <v>0</v>
      </c>
      <c r="I25" s="29">
        <f t="shared" si="6"/>
        <v>0</v>
      </c>
      <c r="J25" s="30"/>
      <c r="K25" s="31">
        <v>0.01</v>
      </c>
      <c r="L25" s="32">
        <f t="shared" si="0"/>
        <v>60000</v>
      </c>
      <c r="M25" s="33">
        <v>0</v>
      </c>
      <c r="N25" s="33" t="e">
        <f t="shared" si="25"/>
        <v>#N/A</v>
      </c>
      <c r="O25" s="33" t="e">
        <f t="shared" si="2"/>
        <v>#N/A</v>
      </c>
      <c r="P25" s="8" t="s">
        <v>115</v>
      </c>
      <c r="Q25" s="9">
        <f t="shared" si="9"/>
        <v>60000</v>
      </c>
      <c r="R25" s="9">
        <f t="shared" si="10"/>
        <v>60000</v>
      </c>
      <c r="S25" s="9">
        <f t="shared" si="11"/>
        <v>60000</v>
      </c>
      <c r="T25" s="9">
        <f t="shared" si="12"/>
        <v>60000</v>
      </c>
      <c r="U25" s="9">
        <f t="shared" si="13"/>
        <v>50000</v>
      </c>
      <c r="V25" s="9">
        <f t="shared" si="14"/>
        <v>42857.142857142855</v>
      </c>
      <c r="W25" s="9">
        <f t="shared" si="15"/>
        <v>37500</v>
      </c>
      <c r="X25" s="9">
        <f t="shared" si="16"/>
        <v>33333.333333333336</v>
      </c>
      <c r="Y25" s="33">
        <f t="shared" si="3"/>
        <v>0</v>
      </c>
      <c r="Z25" s="33" t="str">
        <f t="shared" si="7"/>
        <v>T20</v>
      </c>
      <c r="AA25" s="35">
        <f t="shared" si="17"/>
        <v>0</v>
      </c>
      <c r="AB25" s="35">
        <f t="shared" si="18"/>
        <v>0</v>
      </c>
      <c r="AC25" s="35">
        <f t="shared" si="19"/>
        <v>0</v>
      </c>
      <c r="AD25" s="35">
        <f t="shared" si="20"/>
        <v>0</v>
      </c>
      <c r="AE25" s="35">
        <f t="shared" si="21"/>
        <v>0</v>
      </c>
      <c r="AF25" s="35">
        <f t="shared" si="22"/>
        <v>0</v>
      </c>
      <c r="AG25" s="35">
        <f t="shared" si="23"/>
        <v>0</v>
      </c>
      <c r="AH25" s="35">
        <f t="shared" si="24"/>
        <v>0</v>
      </c>
    </row>
    <row r="26" spans="1:34" s="8" customFormat="1" ht="18" customHeight="1">
      <c r="A26" s="24"/>
      <c r="B26" s="25"/>
      <c r="C26" s="25"/>
      <c r="D26" s="25"/>
      <c r="E26" s="25" t="s">
        <v>201</v>
      </c>
      <c r="F26" s="171"/>
      <c r="G26" s="28">
        <f t="shared" si="5"/>
        <v>0</v>
      </c>
      <c r="H26" s="28">
        <f t="shared" si="8"/>
        <v>0</v>
      </c>
      <c r="I26" s="29">
        <f t="shared" si="6"/>
        <v>0</v>
      </c>
      <c r="J26" s="30"/>
      <c r="K26" s="31">
        <v>0.01</v>
      </c>
      <c r="L26" s="32">
        <f t="shared" si="0"/>
        <v>60000</v>
      </c>
      <c r="M26" s="33">
        <v>0</v>
      </c>
      <c r="N26" s="33" t="e">
        <f t="shared" si="25"/>
        <v>#N/A</v>
      </c>
      <c r="O26" s="33" t="e">
        <f>IF(E26=0,0,IF(E26=E25,VLOOKUP(E26,P:X,VLOOKUP(E26,P:Y,10,0),0),IF(P26=E26,VLOOKUP(E26,P:X,VLOOKUP(E26,P:Y,10,0),0),L26)))</f>
        <v>#N/A</v>
      </c>
      <c r="P26" s="8" t="s">
        <v>116</v>
      </c>
      <c r="Q26" s="9">
        <f t="shared" si="9"/>
        <v>60000</v>
      </c>
      <c r="R26" s="9">
        <f t="shared" si="10"/>
        <v>60000</v>
      </c>
      <c r="S26" s="9">
        <f t="shared" si="11"/>
        <v>60000</v>
      </c>
      <c r="T26" s="9">
        <f t="shared" si="12"/>
        <v>48000</v>
      </c>
      <c r="U26" s="9">
        <f t="shared" si="13"/>
        <v>40000</v>
      </c>
      <c r="V26" s="9">
        <f t="shared" si="14"/>
        <v>34285.714285714283</v>
      </c>
      <c r="W26" s="9">
        <f t="shared" si="15"/>
        <v>30000</v>
      </c>
      <c r="X26" s="9">
        <f t="shared" si="16"/>
        <v>26666.666666666668</v>
      </c>
      <c r="Y26" s="33">
        <f t="shared" si="3"/>
        <v>0</v>
      </c>
      <c r="Z26" s="33" t="str">
        <f t="shared" si="7"/>
        <v>T21</v>
      </c>
      <c r="AA26" s="35">
        <f t="shared" si="17"/>
        <v>0</v>
      </c>
      <c r="AB26" s="35">
        <f t="shared" si="18"/>
        <v>0</v>
      </c>
      <c r="AC26" s="35">
        <f t="shared" si="19"/>
        <v>0</v>
      </c>
      <c r="AD26" s="35">
        <f t="shared" si="20"/>
        <v>0</v>
      </c>
      <c r="AE26" s="35">
        <f t="shared" si="21"/>
        <v>0</v>
      </c>
      <c r="AF26" s="35">
        <f t="shared" si="22"/>
        <v>0</v>
      </c>
      <c r="AG26" s="35">
        <f t="shared" si="23"/>
        <v>0</v>
      </c>
      <c r="AH26" s="35">
        <f t="shared" si="24"/>
        <v>0</v>
      </c>
    </row>
    <row r="27" spans="1:34" s="8" customFormat="1" ht="18" customHeight="1">
      <c r="A27" s="24"/>
      <c r="B27" s="25"/>
      <c r="C27" s="25"/>
      <c r="D27" s="25"/>
      <c r="E27" s="25" t="s">
        <v>201</v>
      </c>
      <c r="F27" s="171"/>
      <c r="G27" s="28">
        <f t="shared" si="5"/>
        <v>0</v>
      </c>
      <c r="H27" s="28">
        <f t="shared" si="8"/>
        <v>0</v>
      </c>
      <c r="I27" s="29">
        <f t="shared" si="6"/>
        <v>0</v>
      </c>
      <c r="J27" s="30"/>
      <c r="K27" s="31">
        <v>0.01</v>
      </c>
      <c r="L27" s="32">
        <f t="shared" si="0"/>
        <v>60000</v>
      </c>
      <c r="M27" s="33">
        <v>0</v>
      </c>
      <c r="N27" s="33" t="e">
        <f t="shared" si="25"/>
        <v>#N/A</v>
      </c>
      <c r="O27" s="33" t="e">
        <f t="shared" ref="O27:O29" si="26">IF(E27=0,0,IF(E27=E26,VLOOKUP(E27,P:X,VLOOKUP(E27,P:Y,10,0),0),IF(P27=E27,VLOOKUP(E27,P:X,VLOOKUP(E27,P:Y,10,0),0),L27)))</f>
        <v>#N/A</v>
      </c>
      <c r="P27" s="8" t="s">
        <v>117</v>
      </c>
      <c r="Q27" s="9">
        <f t="shared" si="9"/>
        <v>60000</v>
      </c>
      <c r="R27" s="9">
        <f t="shared" si="10"/>
        <v>60000</v>
      </c>
      <c r="S27" s="9">
        <f t="shared" si="11"/>
        <v>45000</v>
      </c>
      <c r="T27" s="9">
        <f t="shared" si="12"/>
        <v>36000</v>
      </c>
      <c r="U27" s="9">
        <f t="shared" si="13"/>
        <v>30000</v>
      </c>
      <c r="V27" s="9">
        <f t="shared" si="14"/>
        <v>25714.285714285714</v>
      </c>
      <c r="W27" s="9">
        <f t="shared" si="15"/>
        <v>22500</v>
      </c>
      <c r="X27" s="9">
        <f t="shared" si="16"/>
        <v>20000</v>
      </c>
      <c r="Y27" s="33">
        <f t="shared" si="3"/>
        <v>0</v>
      </c>
      <c r="Z27" s="33" t="str">
        <f t="shared" si="7"/>
        <v>T22</v>
      </c>
      <c r="AA27" s="35">
        <f t="shared" si="17"/>
        <v>0</v>
      </c>
      <c r="AB27" s="35">
        <f t="shared" si="18"/>
        <v>0</v>
      </c>
      <c r="AC27" s="35">
        <f t="shared" si="19"/>
        <v>0</v>
      </c>
      <c r="AD27" s="35">
        <f t="shared" si="20"/>
        <v>0</v>
      </c>
      <c r="AE27" s="35">
        <f t="shared" si="21"/>
        <v>0</v>
      </c>
      <c r="AF27" s="35">
        <f t="shared" si="22"/>
        <v>0</v>
      </c>
      <c r="AG27" s="35">
        <f t="shared" si="23"/>
        <v>0</v>
      </c>
      <c r="AH27" s="35">
        <f t="shared" si="24"/>
        <v>0</v>
      </c>
    </row>
    <row r="28" spans="1:34" s="8" customFormat="1" ht="18" customHeight="1">
      <c r="A28" s="24"/>
      <c r="B28" s="25"/>
      <c r="C28" s="25"/>
      <c r="D28" s="25"/>
      <c r="E28" s="25" t="s">
        <v>201</v>
      </c>
      <c r="F28" s="171"/>
      <c r="G28" s="28">
        <f t="shared" si="5"/>
        <v>0</v>
      </c>
      <c r="H28" s="28">
        <f t="shared" si="8"/>
        <v>0</v>
      </c>
      <c r="I28" s="29">
        <f t="shared" si="6"/>
        <v>0</v>
      </c>
      <c r="J28" s="30"/>
      <c r="K28" s="31">
        <v>0.01</v>
      </c>
      <c r="L28" s="32">
        <f t="shared" si="0"/>
        <v>60000</v>
      </c>
      <c r="M28" s="33">
        <v>0</v>
      </c>
      <c r="N28" s="33" t="e">
        <f t="shared" si="25"/>
        <v>#N/A</v>
      </c>
      <c r="O28" s="33" t="e">
        <f t="shared" si="26"/>
        <v>#N/A</v>
      </c>
      <c r="P28" s="8" t="s">
        <v>118</v>
      </c>
      <c r="Q28" s="9">
        <f t="shared" si="9"/>
        <v>60000</v>
      </c>
      <c r="R28" s="9">
        <f t="shared" si="10"/>
        <v>40000</v>
      </c>
      <c r="S28" s="9">
        <f t="shared" si="11"/>
        <v>30000</v>
      </c>
      <c r="T28" s="9">
        <f t="shared" si="12"/>
        <v>24000</v>
      </c>
      <c r="U28" s="9">
        <f t="shared" si="13"/>
        <v>20000</v>
      </c>
      <c r="V28" s="9">
        <f t="shared" si="14"/>
        <v>17142.857142857141</v>
      </c>
      <c r="W28" s="9">
        <f t="shared" si="15"/>
        <v>15000</v>
      </c>
      <c r="X28" s="9">
        <f t="shared" si="16"/>
        <v>13333.333333333334</v>
      </c>
      <c r="Y28" s="33">
        <f t="shared" si="3"/>
        <v>0</v>
      </c>
      <c r="Z28" s="33" t="str">
        <f t="shared" si="7"/>
        <v>T23</v>
      </c>
      <c r="AA28" s="35">
        <f t="shared" si="17"/>
        <v>0</v>
      </c>
      <c r="AB28" s="35">
        <f t="shared" si="18"/>
        <v>0</v>
      </c>
      <c r="AC28" s="35">
        <f t="shared" si="19"/>
        <v>0</v>
      </c>
      <c r="AD28" s="35">
        <f t="shared" si="20"/>
        <v>0</v>
      </c>
      <c r="AE28" s="35">
        <f t="shared" si="21"/>
        <v>0</v>
      </c>
      <c r="AF28" s="35">
        <f t="shared" si="22"/>
        <v>0</v>
      </c>
      <c r="AG28" s="35">
        <f t="shared" si="23"/>
        <v>0</v>
      </c>
      <c r="AH28" s="35">
        <f t="shared" si="24"/>
        <v>0</v>
      </c>
    </row>
    <row r="29" spans="1:34" s="8" customFormat="1" ht="18" customHeight="1">
      <c r="A29" s="24"/>
      <c r="B29" s="25"/>
      <c r="C29" s="25"/>
      <c r="D29" s="25"/>
      <c r="E29" s="25" t="s">
        <v>201</v>
      </c>
      <c r="F29" s="171"/>
      <c r="G29" s="28">
        <f t="shared" si="5"/>
        <v>0</v>
      </c>
      <c r="H29" s="28">
        <f t="shared" si="8"/>
        <v>0</v>
      </c>
      <c r="I29" s="29">
        <f t="shared" si="6"/>
        <v>0</v>
      </c>
      <c r="J29" s="30"/>
      <c r="K29" s="31">
        <v>0.01</v>
      </c>
      <c r="L29" s="32">
        <f t="shared" si="0"/>
        <v>60000</v>
      </c>
      <c r="M29" s="33">
        <v>0</v>
      </c>
      <c r="N29" s="33" t="e">
        <f t="shared" si="25"/>
        <v>#N/A</v>
      </c>
      <c r="O29" s="33" t="e">
        <f t="shared" si="26"/>
        <v>#N/A</v>
      </c>
      <c r="P29" s="8" t="s">
        <v>119</v>
      </c>
      <c r="Q29" s="9">
        <f t="shared" si="9"/>
        <v>30000</v>
      </c>
      <c r="R29" s="9">
        <f t="shared" si="10"/>
        <v>20000</v>
      </c>
      <c r="S29" s="9">
        <f t="shared" si="11"/>
        <v>15000</v>
      </c>
      <c r="T29" s="9">
        <f t="shared" si="12"/>
        <v>12000</v>
      </c>
      <c r="U29" s="9">
        <f t="shared" si="13"/>
        <v>10000</v>
      </c>
      <c r="V29" s="9">
        <f t="shared" si="14"/>
        <v>8571.4285714285706</v>
      </c>
      <c r="W29" s="9">
        <f t="shared" si="15"/>
        <v>7500</v>
      </c>
      <c r="X29" s="9">
        <f t="shared" si="16"/>
        <v>6666.666666666667</v>
      </c>
      <c r="Y29" s="33">
        <f t="shared" si="3"/>
        <v>0</v>
      </c>
      <c r="Z29" s="33" t="str">
        <f t="shared" si="7"/>
        <v>T24</v>
      </c>
      <c r="AA29" s="35">
        <f t="shared" si="17"/>
        <v>0</v>
      </c>
      <c r="AB29" s="35">
        <f t="shared" si="18"/>
        <v>0</v>
      </c>
      <c r="AC29" s="35">
        <f t="shared" si="19"/>
        <v>0</v>
      </c>
      <c r="AD29" s="35">
        <f t="shared" si="20"/>
        <v>0</v>
      </c>
      <c r="AE29" s="35">
        <f t="shared" si="21"/>
        <v>0</v>
      </c>
      <c r="AF29" s="35">
        <f t="shared" si="22"/>
        <v>0</v>
      </c>
      <c r="AG29" s="35">
        <f t="shared" si="23"/>
        <v>0</v>
      </c>
      <c r="AH29" s="35">
        <f t="shared" si="24"/>
        <v>0</v>
      </c>
    </row>
    <row r="30" spans="1:34" ht="18" customHeight="1">
      <c r="A30" s="36"/>
      <c r="B30" s="37"/>
      <c r="C30" s="38"/>
      <c r="D30" s="39"/>
      <c r="E30" s="40"/>
      <c r="F30" s="39"/>
      <c r="G30" s="42"/>
      <c r="H30" s="42"/>
      <c r="I30" s="40"/>
      <c r="J30" s="43"/>
      <c r="K30" s="43"/>
      <c r="L30" s="43"/>
      <c r="M30" s="43"/>
      <c r="N30" s="43"/>
      <c r="O30" s="43"/>
      <c r="P30" s="8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4" ht="15">
      <c r="A31" s="36"/>
      <c r="B31" s="45"/>
      <c r="C31" s="46"/>
      <c r="D31" s="46"/>
      <c r="E31" s="46"/>
      <c r="F31" s="173"/>
      <c r="G31" s="48"/>
      <c r="H31" s="48"/>
      <c r="I31" s="36"/>
      <c r="J31" s="36"/>
      <c r="K31" s="36"/>
      <c r="L31" s="36"/>
      <c r="M31" s="36"/>
      <c r="N31" s="36"/>
      <c r="O31" s="36"/>
      <c r="P31" s="36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34" ht="15">
      <c r="A32" s="36"/>
      <c r="B32" s="45"/>
      <c r="C32" s="46"/>
      <c r="D32" s="46"/>
      <c r="E32" s="46"/>
      <c r="F32" s="173"/>
      <c r="G32" s="48"/>
      <c r="H32" s="48"/>
      <c r="I32" s="36"/>
      <c r="J32" s="36"/>
      <c r="K32" s="36"/>
      <c r="L32" s="36"/>
      <c r="M32" s="36"/>
      <c r="N32" s="36"/>
      <c r="O32" s="36"/>
      <c r="P32" s="36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">
      <c r="A33" s="36"/>
      <c r="B33" s="45"/>
      <c r="C33" s="46"/>
      <c r="D33" s="46"/>
      <c r="E33" s="46"/>
      <c r="F33" s="173"/>
      <c r="G33" s="48"/>
      <c r="H33" s="48"/>
      <c r="I33" s="36"/>
      <c r="J33" s="36"/>
      <c r="K33" s="36"/>
      <c r="L33" s="36"/>
      <c r="M33" s="36"/>
      <c r="N33" s="36"/>
      <c r="O33" s="36"/>
      <c r="P33" s="36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">
      <c r="A34" s="36"/>
      <c r="B34" s="45"/>
      <c r="C34" s="37"/>
      <c r="D34" s="39"/>
      <c r="E34" s="40"/>
      <c r="F34" s="39"/>
      <c r="G34" s="42"/>
      <c r="H34" s="42"/>
      <c r="I34" s="40"/>
      <c r="J34" s="43"/>
      <c r="K34" s="43"/>
      <c r="L34" s="43"/>
      <c r="M34" s="43"/>
      <c r="N34" s="43"/>
      <c r="O34" s="43"/>
      <c r="P34" s="8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>
      <c r="B35" s="45"/>
      <c r="P35" s="8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>
      <c r="A36" s="50"/>
      <c r="B36" s="50"/>
      <c r="I36" s="44"/>
      <c r="P36" s="8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>
      <c r="A37" s="50"/>
      <c r="B37" s="50"/>
      <c r="I37" s="44"/>
      <c r="P37" s="8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>
      <c r="A38" s="50"/>
      <c r="B38" s="50"/>
      <c r="I38" s="44"/>
      <c r="P38" s="8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>
      <c r="A39" s="50"/>
      <c r="B39" s="50"/>
      <c r="I39" s="44"/>
      <c r="P39" s="8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>
      <c r="A40" s="50"/>
      <c r="B40" s="50"/>
      <c r="I40" s="44"/>
      <c r="P40" s="8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>
      <c r="A41" s="50"/>
      <c r="B41" s="50"/>
      <c r="I41" s="44"/>
      <c r="P41" s="8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>
      <c r="A42" s="50"/>
      <c r="B42" s="50"/>
      <c r="I42" s="44"/>
      <c r="P42" s="8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>
      <c r="A43" s="50"/>
      <c r="B43" s="50"/>
      <c r="I43" s="44"/>
      <c r="P43" s="8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>
      <c r="A44" s="50"/>
      <c r="B44" s="50"/>
      <c r="I44" s="44"/>
      <c r="P44" s="8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>
      <c r="A45" s="50"/>
      <c r="B45" s="50"/>
      <c r="I45" s="44"/>
      <c r="P45" s="8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>
      <c r="A46" s="50"/>
      <c r="B46" s="50"/>
      <c r="I46" s="44"/>
      <c r="P46" s="8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>
      <c r="A47" s="50"/>
      <c r="B47" s="50"/>
      <c r="I47" s="44"/>
      <c r="P47" s="8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>
      <c r="A48" s="50"/>
      <c r="B48" s="50"/>
      <c r="I48" s="44"/>
      <c r="P48" s="8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>
      <c r="A49" s="50"/>
      <c r="B49" s="50"/>
      <c r="I49" s="44"/>
      <c r="P49" s="8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>
      <c r="A50" s="50"/>
      <c r="B50" s="50"/>
      <c r="I50" s="44"/>
      <c r="P50" s="8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>
      <c r="A51" s="50"/>
      <c r="B51" s="50"/>
      <c r="I51" s="44"/>
      <c r="P51" s="8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>
      <c r="A52" s="50"/>
      <c r="B52" s="50"/>
      <c r="I52" s="44"/>
      <c r="P52" s="8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>
      <c r="A53" s="50"/>
      <c r="B53" s="50"/>
      <c r="I53" s="44"/>
      <c r="P53" s="8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>
      <c r="A54" s="50"/>
      <c r="B54" s="50"/>
      <c r="I54" s="44"/>
      <c r="P54" s="8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>
      <c r="A55" s="50"/>
      <c r="B55" s="50"/>
      <c r="I55" s="44"/>
      <c r="P55" s="8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>
      <c r="A56" s="50"/>
      <c r="B56" s="50"/>
      <c r="I56" s="44"/>
      <c r="P56" s="8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>
      <c r="A57" s="50"/>
      <c r="B57" s="50"/>
      <c r="I57" s="44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>
      <c r="A58" s="50"/>
      <c r="B58" s="50"/>
      <c r="I58" s="44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>
      <c r="A59" s="50"/>
      <c r="B59" s="50"/>
      <c r="I59" s="44"/>
      <c r="P59" s="8"/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>
      <c r="A60" s="50"/>
      <c r="B60" s="50"/>
      <c r="I60" s="44"/>
      <c r="P60" s="8"/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>
      <c r="A61" s="50"/>
      <c r="B61" s="50"/>
      <c r="I61" s="44"/>
      <c r="P61" s="8"/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>
      <c r="A62" s="50"/>
      <c r="B62" s="50"/>
      <c r="I62" s="44"/>
      <c r="P62" s="8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>
      <c r="A63" s="50"/>
      <c r="B63" s="50"/>
      <c r="I63" s="44"/>
      <c r="P63" s="8"/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>
      <c r="A64" s="50"/>
      <c r="B64" s="50"/>
      <c r="I64" s="44"/>
      <c r="P64" s="8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>
      <c r="A65" s="50"/>
      <c r="B65" s="50"/>
      <c r="I65" s="44"/>
      <c r="P65" s="8"/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>
      <c r="A66" s="50"/>
      <c r="B66" s="50"/>
      <c r="I66" s="44"/>
      <c r="P66" s="8"/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>
      <c r="A67" s="50"/>
      <c r="B67" s="50"/>
      <c r="I67" s="44"/>
      <c r="P67" s="8"/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>
      <c r="A68" s="50"/>
      <c r="B68" s="50"/>
      <c r="I68" s="44"/>
      <c r="P68" s="8"/>
      <c r="Q68" s="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>
      <c r="A69" s="50"/>
      <c r="B69" s="50"/>
      <c r="I69" s="44"/>
      <c r="P69" s="8"/>
      <c r="Q69" s="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>
      <c r="A70" s="50"/>
      <c r="B70" s="50"/>
      <c r="I70" s="44"/>
      <c r="P70" s="8"/>
      <c r="Q70" s="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>
      <c r="A71" s="50"/>
      <c r="B71" s="50"/>
      <c r="I71" s="44"/>
      <c r="P71" s="8"/>
      <c r="Q71" s="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>
      <c r="A72" s="50"/>
      <c r="B72" s="50"/>
      <c r="I72" s="44"/>
      <c r="P72" s="8"/>
      <c r="Q72" s="9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>
      <c r="A73" s="50"/>
      <c r="B73" s="50"/>
      <c r="I73" s="44"/>
      <c r="P73" s="8"/>
      <c r="Q73" s="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>
      <c r="A74" s="50"/>
      <c r="B74" s="50"/>
      <c r="I74" s="44"/>
      <c r="P74" s="8"/>
      <c r="Q74" s="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>
      <c r="A75" s="50"/>
      <c r="B75" s="50"/>
      <c r="I75" s="44"/>
      <c r="P75" s="8"/>
      <c r="Q75" s="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>
      <c r="A76" s="50"/>
      <c r="B76" s="50"/>
      <c r="I76" s="44"/>
      <c r="P76" s="8"/>
      <c r="Q76" s="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>
      <c r="A77" s="50"/>
      <c r="B77" s="50"/>
      <c r="I77" s="44"/>
      <c r="P77" s="8"/>
      <c r="Q77" s="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>
      <c r="A78" s="50"/>
      <c r="B78" s="50"/>
      <c r="I78" s="44"/>
      <c r="P78" s="8"/>
      <c r="Q78" s="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>
      <c r="A79" s="50"/>
      <c r="B79" s="50"/>
      <c r="I79" s="44"/>
      <c r="P79" s="8"/>
      <c r="Q79" s="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>
      <c r="A80" s="50"/>
      <c r="B80" s="50"/>
      <c r="I80" s="44"/>
      <c r="P80" s="8"/>
      <c r="Q80" s="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>
      <c r="A81" s="50"/>
      <c r="B81" s="50"/>
      <c r="I81" s="44"/>
      <c r="P81" s="8"/>
      <c r="Q81" s="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>
      <c r="A82" s="50"/>
      <c r="B82" s="50"/>
      <c r="I82" s="44"/>
      <c r="P82" s="8"/>
      <c r="Q82" s="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>
      <c r="A83" s="50"/>
      <c r="B83" s="50"/>
      <c r="I83" s="44"/>
      <c r="P83" s="8"/>
      <c r="Q83" s="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>
      <c r="A84" s="50"/>
      <c r="B84" s="50"/>
      <c r="I84" s="44"/>
      <c r="P84" s="8"/>
      <c r="Q84" s="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>
      <c r="A85" s="50"/>
      <c r="B85" s="50"/>
      <c r="I85" s="44"/>
      <c r="P85" s="8"/>
      <c r="Q85" s="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>
      <c r="A86" s="50"/>
      <c r="B86" s="50"/>
      <c r="I86" s="44"/>
      <c r="P86" s="8"/>
      <c r="Q86" s="9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>
      <c r="A87" s="50"/>
      <c r="B87" s="50"/>
      <c r="I87" s="44"/>
      <c r="P87" s="8"/>
      <c r="Q87" s="9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>
      <c r="A88" s="50"/>
      <c r="B88" s="50"/>
      <c r="I88" s="44"/>
      <c r="P88" s="8"/>
      <c r="Q88" s="9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>
      <c r="A89" s="50"/>
      <c r="B89" s="50"/>
      <c r="I89" s="44"/>
      <c r="P89" s="8"/>
      <c r="Q89" s="9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>
      <c r="A90" s="50"/>
      <c r="B90" s="50"/>
      <c r="I90" s="44"/>
      <c r="P90" s="8"/>
      <c r="Q90" s="9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>
      <c r="A91" s="50"/>
      <c r="B91" s="50"/>
      <c r="I91" s="44"/>
      <c r="P91" s="8"/>
      <c r="Q91" s="9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>
      <c r="A92" s="50"/>
      <c r="B92" s="50"/>
      <c r="I92" s="44"/>
      <c r="P92" s="8"/>
      <c r="Q92" s="9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>
      <c r="A93" s="50"/>
      <c r="B93" s="50"/>
      <c r="I93" s="44"/>
      <c r="P93" s="8"/>
      <c r="Q93" s="9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>
      <c r="A94" s="50"/>
      <c r="B94" s="50"/>
      <c r="I94" s="44"/>
      <c r="P94" s="53"/>
      <c r="Q94" s="44"/>
    </row>
    <row r="95" spans="1:28">
      <c r="A95" s="50"/>
      <c r="B95" s="50"/>
      <c r="I95" s="44"/>
      <c r="P95" s="53"/>
      <c r="Q95" s="44"/>
    </row>
    <row r="96" spans="1:28">
      <c r="A96" s="50"/>
      <c r="B96" s="50"/>
      <c r="I96" s="44"/>
      <c r="P96" s="53"/>
      <c r="Q96" s="44"/>
    </row>
    <row r="97" spans="1:17">
      <c r="A97" s="50"/>
      <c r="B97" s="50"/>
      <c r="I97" s="44"/>
      <c r="P97" s="53"/>
      <c r="Q97" s="44"/>
    </row>
    <row r="98" spans="1:17">
      <c r="A98" s="50"/>
      <c r="B98" s="50"/>
      <c r="I98" s="44"/>
      <c r="P98" s="53"/>
      <c r="Q98" s="44"/>
    </row>
    <row r="99" spans="1:17">
      <c r="A99" s="50"/>
      <c r="B99" s="50"/>
      <c r="I99" s="44"/>
      <c r="P99" s="53"/>
      <c r="Q99" s="44"/>
    </row>
    <row r="100" spans="1:17">
      <c r="A100" s="50"/>
      <c r="B100" s="50"/>
      <c r="I100" s="44"/>
      <c r="P100" s="53"/>
      <c r="Q100" s="44"/>
    </row>
    <row r="101" spans="1:17">
      <c r="A101" s="50"/>
      <c r="B101" s="50"/>
      <c r="I101" s="44"/>
      <c r="P101" s="53"/>
      <c r="Q101" s="44"/>
    </row>
    <row r="102" spans="1:17">
      <c r="A102" s="50"/>
      <c r="B102" s="50"/>
      <c r="I102" s="44"/>
      <c r="P102" s="53"/>
      <c r="Q102" s="44"/>
    </row>
    <row r="103" spans="1:17">
      <c r="A103" s="50"/>
      <c r="B103" s="50"/>
      <c r="I103" s="44"/>
      <c r="P103" s="53"/>
      <c r="Q103" s="44"/>
    </row>
    <row r="104" spans="1:17">
      <c r="A104" s="50"/>
      <c r="B104" s="50"/>
      <c r="I104" s="44"/>
      <c r="P104" s="53"/>
      <c r="Q104" s="44"/>
    </row>
  </sheetData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H104"/>
  <sheetViews>
    <sheetView showZeros="0" workbookViewId="0">
      <selection activeCell="K5" sqref="K5:L5"/>
    </sheetView>
  </sheetViews>
  <sheetFormatPr defaultColWidth="9.15234375" defaultRowHeight="17.600000000000001"/>
  <cols>
    <col min="1" max="1" width="29.23046875" style="49" customWidth="1"/>
    <col min="2" max="2" width="8.4609375" style="54" customWidth="1"/>
    <col min="3" max="3" width="6.84375" style="50" customWidth="1"/>
    <col min="4" max="4" width="16.69140625" style="50" customWidth="1"/>
    <col min="5" max="5" width="8.23046875" style="50" customWidth="1"/>
    <col min="6" max="6" width="9.53515625" style="54" customWidth="1"/>
    <col min="7" max="7" width="10.15234375" style="52" customWidth="1"/>
    <col min="8" max="8" width="11.84375" style="52" customWidth="1"/>
    <col min="9" max="9" width="14.4609375" style="50" customWidth="1"/>
    <col min="10" max="10" width="6.4609375" style="44" customWidth="1"/>
    <col min="11" max="11" width="5.69140625" style="44" customWidth="1"/>
    <col min="12" max="12" width="10.4609375" style="44" customWidth="1"/>
    <col min="13" max="15" width="10.4609375" style="44" hidden="1" customWidth="1"/>
    <col min="16" max="16" width="7.4609375" style="44" hidden="1" customWidth="1"/>
    <col min="17" max="17" width="9.23046875" style="53" hidden="1" customWidth="1"/>
    <col min="18" max="34" width="9.15234375" style="44" hidden="1" customWidth="1"/>
    <col min="35" max="35" width="0" style="44" hidden="1" customWidth="1"/>
    <col min="36" max="16384" width="9.15234375" style="44"/>
  </cols>
  <sheetData>
    <row r="1" spans="1:34" s="6" customFormat="1" ht="33.65" customHeight="1">
      <c r="A1" s="262" t="s">
        <v>82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4"/>
      <c r="N1" s="4"/>
      <c r="O1" s="4"/>
      <c r="P1" s="5"/>
      <c r="Q1" s="5"/>
      <c r="R1" s="5"/>
      <c r="S1" s="5"/>
      <c r="T1" s="5"/>
      <c r="U1" s="5"/>
    </row>
    <row r="2" spans="1:34" s="8" customFormat="1" ht="36" customHeight="1" thickBot="1">
      <c r="A2" s="263" t="s">
        <v>171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7"/>
      <c r="N2" s="7"/>
      <c r="O2" s="7"/>
      <c r="Q2" s="9"/>
    </row>
    <row r="3" spans="1:34" s="8" customFormat="1" ht="18.649999999999999" customHeight="1">
      <c r="A3" s="264" t="s">
        <v>269</v>
      </c>
      <c r="B3" s="264"/>
      <c r="C3" s="264"/>
      <c r="D3" s="264"/>
      <c r="E3" s="264"/>
      <c r="F3" s="264"/>
      <c r="G3" s="264"/>
      <c r="H3" s="264"/>
      <c r="I3" s="264"/>
      <c r="J3" s="10"/>
      <c r="K3" s="265" t="s">
        <v>85</v>
      </c>
      <c r="L3" s="266"/>
      <c r="M3" s="11"/>
      <c r="N3" s="11"/>
      <c r="O3" s="11"/>
      <c r="Q3" s="9"/>
    </row>
    <row r="4" spans="1:34" s="8" customFormat="1" ht="21.65" customHeight="1" thickBot="1">
      <c r="A4" s="264"/>
      <c r="B4" s="264"/>
      <c r="C4" s="264"/>
      <c r="D4" s="264"/>
      <c r="E4" s="264"/>
      <c r="F4" s="264"/>
      <c r="G4" s="264"/>
      <c r="H4" s="264"/>
      <c r="I4" s="264"/>
      <c r="J4" s="12"/>
      <c r="K4" s="267">
        <f>Tourp!C27</f>
        <v>6000000</v>
      </c>
      <c r="L4" s="268"/>
      <c r="M4" s="13"/>
      <c r="N4" s="13"/>
      <c r="O4" s="13"/>
      <c r="Q4" s="9"/>
    </row>
    <row r="5" spans="1:34" s="8" customFormat="1" ht="27" customHeight="1">
      <c r="A5" s="161" t="s">
        <v>86</v>
      </c>
      <c r="B5" s="15" t="s">
        <v>49</v>
      </c>
      <c r="C5" s="16" t="s">
        <v>87</v>
      </c>
      <c r="D5" s="17" t="s">
        <v>88</v>
      </c>
      <c r="E5" s="18" t="s">
        <v>89</v>
      </c>
      <c r="F5" s="172" t="s">
        <v>90</v>
      </c>
      <c r="G5" s="20" t="s">
        <v>91</v>
      </c>
      <c r="H5" s="20" t="s">
        <v>92</v>
      </c>
      <c r="I5" s="21" t="s">
        <v>93</v>
      </c>
      <c r="J5" s="22"/>
      <c r="K5" s="260" t="s">
        <v>94</v>
      </c>
      <c r="L5" s="261"/>
      <c r="M5" s="23"/>
      <c r="N5" s="23"/>
      <c r="O5" s="23"/>
      <c r="Q5" s="9">
        <v>2</v>
      </c>
      <c r="R5" s="8">
        <v>3</v>
      </c>
      <c r="S5" s="8">
        <v>4</v>
      </c>
      <c r="T5" s="8">
        <v>5</v>
      </c>
      <c r="U5" s="8">
        <v>6</v>
      </c>
      <c r="V5" s="8">
        <v>7</v>
      </c>
      <c r="W5" s="8">
        <v>8</v>
      </c>
      <c r="X5" s="8">
        <v>9</v>
      </c>
      <c r="Y5" s="8" t="s">
        <v>95</v>
      </c>
      <c r="AA5" s="9">
        <v>2</v>
      </c>
      <c r="AB5" s="8">
        <v>3</v>
      </c>
      <c r="AC5" s="8">
        <v>4</v>
      </c>
      <c r="AD5" s="8">
        <v>5</v>
      </c>
      <c r="AE5" s="8">
        <v>6</v>
      </c>
      <c r="AF5" s="8">
        <v>7</v>
      </c>
      <c r="AG5" s="8">
        <v>8</v>
      </c>
      <c r="AH5" s="8">
        <v>9</v>
      </c>
    </row>
    <row r="6" spans="1:34" s="34" customFormat="1" ht="18" customHeight="1">
      <c r="A6" s="24" t="s">
        <v>42</v>
      </c>
      <c r="B6" s="25">
        <v>43</v>
      </c>
      <c r="C6" s="25" t="s">
        <v>201</v>
      </c>
      <c r="D6" s="26">
        <v>0</v>
      </c>
      <c r="E6" s="25">
        <v>1</v>
      </c>
      <c r="F6" s="171">
        <f>N6</f>
        <v>12</v>
      </c>
      <c r="G6" s="28">
        <f>IF(D6&gt;0,L$12,0)</f>
        <v>0</v>
      </c>
      <c r="H6" s="28">
        <f>IF(E6="",0,IFERROR(O6,0))</f>
        <v>1200000</v>
      </c>
      <c r="I6" s="29">
        <f>G6+H6</f>
        <v>1200000</v>
      </c>
      <c r="J6" s="30"/>
      <c r="K6" s="31">
        <v>0.2</v>
      </c>
      <c r="L6" s="32">
        <f t="shared" ref="L6:L29" si="0">$K$4*K6</f>
        <v>1200000</v>
      </c>
      <c r="M6" s="33">
        <v>12</v>
      </c>
      <c r="N6" s="33">
        <f t="shared" ref="N6:N7" si="1">IF(E6=0,0,IF(E6=E5,VLOOKUP(E6,Z:AH,VLOOKUP(E6,P:Y,10,0),0),IF(P6=E6,VLOOKUP(E6,Z:AH,VLOOKUP(E6,P:Y,10,0),0),M6)))</f>
        <v>12</v>
      </c>
      <c r="O6" s="33">
        <f t="shared" ref="O6:O25" si="2">IF(E6=0,0,IF(E6=E5,VLOOKUP(E6,P:X,VLOOKUP(E6,P:Y,10,0),0),IF(P6=E6,VLOOKUP(E6,P:X,VLOOKUP(E6,P:Y,10,0),0),L6)))</f>
        <v>1200000</v>
      </c>
      <c r="P6" s="8" t="s">
        <v>96</v>
      </c>
      <c r="Q6" s="9"/>
      <c r="R6" s="8"/>
      <c r="S6" s="8"/>
      <c r="T6" s="8"/>
      <c r="U6" s="8"/>
      <c r="V6" s="8"/>
      <c r="W6" s="8"/>
      <c r="X6" s="8"/>
      <c r="Y6" s="33">
        <f t="shared" ref="Y6:Y29" si="3">COUNTIF(E6:E29,P6)</f>
        <v>0</v>
      </c>
      <c r="Z6" s="33" t="str">
        <f>+P6</f>
        <v>T1</v>
      </c>
      <c r="AA6" s="9"/>
      <c r="AB6" s="8"/>
      <c r="AC6" s="8"/>
      <c r="AD6" s="8"/>
      <c r="AE6" s="8"/>
      <c r="AF6" s="8"/>
      <c r="AG6" s="8"/>
      <c r="AH6" s="8"/>
    </row>
    <row r="7" spans="1:34" s="34" customFormat="1" ht="18" customHeight="1">
      <c r="A7" s="24" t="s">
        <v>10</v>
      </c>
      <c r="B7" s="25">
        <v>41</v>
      </c>
      <c r="C7" s="25" t="s">
        <v>201</v>
      </c>
      <c r="D7" s="25">
        <v>0</v>
      </c>
      <c r="E7" s="25">
        <v>2</v>
      </c>
      <c r="F7" s="171">
        <f t="shared" ref="F7:F23" si="4">N7</f>
        <v>10</v>
      </c>
      <c r="G7" s="28">
        <f t="shared" ref="G7:G29" si="5">IF(D7&gt;0,L$12,0)</f>
        <v>0</v>
      </c>
      <c r="H7" s="28">
        <f>IF(E7="",0,IFERROR(O7,0))</f>
        <v>960000</v>
      </c>
      <c r="I7" s="29">
        <f t="shared" ref="I7:I29" si="6">G7+H7</f>
        <v>960000</v>
      </c>
      <c r="J7" s="30"/>
      <c r="K7" s="31">
        <v>0.16</v>
      </c>
      <c r="L7" s="32">
        <f t="shared" si="0"/>
        <v>960000</v>
      </c>
      <c r="M7" s="33">
        <v>10</v>
      </c>
      <c r="N7" s="33">
        <f t="shared" si="1"/>
        <v>10</v>
      </c>
      <c r="O7" s="33">
        <f t="shared" si="2"/>
        <v>960000</v>
      </c>
      <c r="P7" s="8" t="s">
        <v>97</v>
      </c>
      <c r="Q7" s="9">
        <f>SUM($L7:$L8)/Q$5</f>
        <v>870000</v>
      </c>
      <c r="R7" s="9">
        <f>SUM($L7:$L9)/R$5</f>
        <v>780000</v>
      </c>
      <c r="S7" s="9">
        <f>SUM($L7:$L10)/S$5</f>
        <v>705000</v>
      </c>
      <c r="T7" s="9">
        <f>SUM($L7:$L11)/T$5</f>
        <v>648000</v>
      </c>
      <c r="U7" s="9">
        <f>SUM($L7:$L12)/U$5</f>
        <v>600000</v>
      </c>
      <c r="V7" s="9">
        <f>SUM($L7:$L13)/V$5</f>
        <v>557142.85714285716</v>
      </c>
      <c r="W7" s="9">
        <f>SUM($L7:$L14)/W$5</f>
        <v>510000</v>
      </c>
      <c r="X7" s="9">
        <f>SUM($L7:$L15)/X$5</f>
        <v>466666.66666666669</v>
      </c>
      <c r="Y7" s="33">
        <f t="shared" si="3"/>
        <v>0</v>
      </c>
      <c r="Z7" s="33" t="str">
        <f t="shared" ref="Z7:Z29" si="7">+P7</f>
        <v>T2</v>
      </c>
      <c r="AA7" s="35">
        <f>SUM($M7:$M8)/AA$5</f>
        <v>9</v>
      </c>
      <c r="AB7" s="35">
        <f>SUM($M7:$M9)/AB$5</f>
        <v>8.3333333333333339</v>
      </c>
      <c r="AC7" s="35">
        <f>SUM($M7:$M10)/AC$5</f>
        <v>7.75</v>
      </c>
      <c r="AD7" s="35">
        <f>SUM($M7:$M11)/AD$5</f>
        <v>7.2</v>
      </c>
      <c r="AE7" s="35">
        <f>SUM($M7:$M12)/AE$5</f>
        <v>6.666666666666667</v>
      </c>
      <c r="AF7" s="35">
        <f>SUM($M7:$M13)/AF$5</f>
        <v>6.1428571428571432</v>
      </c>
      <c r="AG7" s="35">
        <f>SUM($M7:$M14)/AG$5</f>
        <v>5.625</v>
      </c>
      <c r="AH7" s="35">
        <f>SUM($M7:$M15)/AH$5</f>
        <v>5.1111111111111107</v>
      </c>
    </row>
    <row r="8" spans="1:34" s="34" customFormat="1" ht="18" customHeight="1">
      <c r="A8" s="24" t="s">
        <v>22</v>
      </c>
      <c r="B8" s="25">
        <v>39</v>
      </c>
      <c r="C8" s="25" t="s">
        <v>201</v>
      </c>
      <c r="D8" s="25">
        <v>0</v>
      </c>
      <c r="E8" s="25">
        <v>3</v>
      </c>
      <c r="F8" s="171">
        <f t="shared" si="4"/>
        <v>8</v>
      </c>
      <c r="G8" s="28">
        <f t="shared" si="5"/>
        <v>0</v>
      </c>
      <c r="H8" s="28">
        <f t="shared" ref="H8:H29" si="8">IF(E8="",0,IFERROR(O8,0))</f>
        <v>780000</v>
      </c>
      <c r="I8" s="29">
        <f t="shared" si="6"/>
        <v>780000</v>
      </c>
      <c r="J8" s="30"/>
      <c r="K8" s="31">
        <v>0.13</v>
      </c>
      <c r="L8" s="32">
        <f t="shared" si="0"/>
        <v>780000</v>
      </c>
      <c r="M8" s="33">
        <v>8</v>
      </c>
      <c r="N8" s="33">
        <f>IF(E8=0,0,IF(E8=E7,VLOOKUP(E8,Z:AH,VLOOKUP(E8,P:Y,10,0),0),IF(P8=E8,VLOOKUP(E8,Z:AH,VLOOKUP(E8,P:Y,10,0),0),M8)))</f>
        <v>8</v>
      </c>
      <c r="O8" s="33">
        <f t="shared" si="2"/>
        <v>780000</v>
      </c>
      <c r="P8" s="8" t="s">
        <v>98</v>
      </c>
      <c r="Q8" s="9">
        <f t="shared" ref="Q8:Q29" si="9">SUM($L8:$L9)/Q$5</f>
        <v>690000</v>
      </c>
      <c r="R8" s="9">
        <f t="shared" ref="R8:R29" si="10">SUM($L8:$L10)/R$5</f>
        <v>620000</v>
      </c>
      <c r="S8" s="9">
        <f t="shared" ref="S8:S29" si="11">SUM($L8:$L11)/S$5</f>
        <v>570000</v>
      </c>
      <c r="T8" s="9">
        <f t="shared" ref="T8:T29" si="12">SUM($L8:$L12)/T$5</f>
        <v>528000</v>
      </c>
      <c r="U8" s="9">
        <f t="shared" ref="U8:U29" si="13">SUM($L8:$L13)/U$5</f>
        <v>490000</v>
      </c>
      <c r="V8" s="9">
        <f t="shared" ref="V8:V29" si="14">SUM($L8:$L14)/V$5</f>
        <v>445714.28571428574</v>
      </c>
      <c r="W8" s="9">
        <f t="shared" ref="W8:W29" si="15">SUM($L8:$L15)/W$5</f>
        <v>405000</v>
      </c>
      <c r="X8" s="9">
        <f t="shared" ref="X8:X29" si="16">SUM($L8:$L16)/X$5</f>
        <v>366666.66666666669</v>
      </c>
      <c r="Y8" s="33">
        <f t="shared" si="3"/>
        <v>0</v>
      </c>
      <c r="Z8" s="33" t="str">
        <f t="shared" si="7"/>
        <v>T3</v>
      </c>
      <c r="AA8" s="35">
        <f t="shared" ref="AA8:AA29" si="17">SUM($M8:$M9)/AA$5</f>
        <v>7.5</v>
      </c>
      <c r="AB8" s="35">
        <f t="shared" ref="AB8:AB29" si="18">SUM($M8:$M10)/AB$5</f>
        <v>7</v>
      </c>
      <c r="AC8" s="35">
        <f t="shared" ref="AC8:AC29" si="19">SUM($M8:$M11)/AC$5</f>
        <v>6.5</v>
      </c>
      <c r="AD8" s="35">
        <f t="shared" ref="AD8:AD29" si="20">SUM($M8:$M12)/AD$5</f>
        <v>6</v>
      </c>
      <c r="AE8" s="35">
        <f t="shared" ref="AE8:AE29" si="21">SUM($M8:$M13)/AE$5</f>
        <v>5.5</v>
      </c>
      <c r="AF8" s="35">
        <f t="shared" ref="AF8:AF29" si="22">SUM($M8:$M14)/AF$5</f>
        <v>5</v>
      </c>
      <c r="AG8" s="35">
        <f t="shared" ref="AG8:AG29" si="23">SUM($M8:$M15)/AG$5</f>
        <v>4.5</v>
      </c>
      <c r="AH8" s="35">
        <f t="shared" ref="AH8:AH29" si="24">SUM($M8:$M16)/AH$5</f>
        <v>4</v>
      </c>
    </row>
    <row r="9" spans="1:34" s="34" customFormat="1" ht="18" customHeight="1">
      <c r="A9" s="24" t="s">
        <v>8</v>
      </c>
      <c r="B9" s="25">
        <v>38</v>
      </c>
      <c r="C9" s="25" t="s">
        <v>201</v>
      </c>
      <c r="D9" s="25">
        <v>0</v>
      </c>
      <c r="E9" s="25">
        <v>4</v>
      </c>
      <c r="F9" s="171">
        <f t="shared" si="4"/>
        <v>7</v>
      </c>
      <c r="G9" s="28">
        <f t="shared" si="5"/>
        <v>0</v>
      </c>
      <c r="H9" s="28">
        <f t="shared" si="8"/>
        <v>600000</v>
      </c>
      <c r="I9" s="29">
        <f t="shared" si="6"/>
        <v>600000</v>
      </c>
      <c r="J9" s="30"/>
      <c r="K9" s="31">
        <v>0.1</v>
      </c>
      <c r="L9" s="32">
        <f t="shared" si="0"/>
        <v>600000</v>
      </c>
      <c r="M9" s="33">
        <v>7</v>
      </c>
      <c r="N9" s="33">
        <f t="shared" ref="N9:N29" si="25">IF(E9=0,0,IF(E9=E8,VLOOKUP(E9,Z:AH,VLOOKUP(E9,P:Y,10,0),0),IF(P9=E9,VLOOKUP(E9,Z:AH,VLOOKUP(E9,P:Y,10,0),0),M9)))</f>
        <v>7</v>
      </c>
      <c r="O9" s="33">
        <f t="shared" si="2"/>
        <v>600000</v>
      </c>
      <c r="P9" s="8" t="s">
        <v>99</v>
      </c>
      <c r="Q9" s="9">
        <f t="shared" si="9"/>
        <v>540000</v>
      </c>
      <c r="R9" s="9">
        <f t="shared" si="10"/>
        <v>500000</v>
      </c>
      <c r="S9" s="9">
        <f t="shared" si="11"/>
        <v>465000</v>
      </c>
      <c r="T9" s="9">
        <f t="shared" si="12"/>
        <v>432000</v>
      </c>
      <c r="U9" s="9">
        <f t="shared" si="13"/>
        <v>390000</v>
      </c>
      <c r="V9" s="9">
        <f t="shared" si="14"/>
        <v>351428.57142857142</v>
      </c>
      <c r="W9" s="9">
        <f t="shared" si="15"/>
        <v>315000</v>
      </c>
      <c r="X9" s="9">
        <f t="shared" si="16"/>
        <v>286666.66666666669</v>
      </c>
      <c r="Y9" s="33">
        <f t="shared" si="3"/>
        <v>0</v>
      </c>
      <c r="Z9" s="33" t="str">
        <f t="shared" si="7"/>
        <v>T4</v>
      </c>
      <c r="AA9" s="35">
        <f t="shared" si="17"/>
        <v>6.5</v>
      </c>
      <c r="AB9" s="35">
        <f t="shared" si="18"/>
        <v>6</v>
      </c>
      <c r="AC9" s="35">
        <f t="shared" si="19"/>
        <v>5.5</v>
      </c>
      <c r="AD9" s="35">
        <f t="shared" si="20"/>
        <v>5</v>
      </c>
      <c r="AE9" s="35">
        <f t="shared" si="21"/>
        <v>4.5</v>
      </c>
      <c r="AF9" s="35">
        <f t="shared" si="22"/>
        <v>4</v>
      </c>
      <c r="AG9" s="35">
        <f t="shared" si="23"/>
        <v>3.5</v>
      </c>
      <c r="AH9" s="35">
        <f t="shared" si="24"/>
        <v>3.1111111111111112</v>
      </c>
    </row>
    <row r="10" spans="1:34" s="34" customFormat="1" ht="18" customHeight="1">
      <c r="A10" s="24" t="s">
        <v>14</v>
      </c>
      <c r="B10" s="25">
        <v>37</v>
      </c>
      <c r="C10" s="25" t="s">
        <v>201</v>
      </c>
      <c r="D10" s="175">
        <v>0</v>
      </c>
      <c r="E10" s="25">
        <v>5</v>
      </c>
      <c r="F10" s="171">
        <f t="shared" si="4"/>
        <v>6</v>
      </c>
      <c r="G10" s="28">
        <f t="shared" si="5"/>
        <v>0</v>
      </c>
      <c r="H10" s="28">
        <f t="shared" si="8"/>
        <v>480000</v>
      </c>
      <c r="I10" s="29">
        <f t="shared" si="6"/>
        <v>480000</v>
      </c>
      <c r="J10" s="30"/>
      <c r="K10" s="31">
        <v>0.08</v>
      </c>
      <c r="L10" s="32">
        <f t="shared" si="0"/>
        <v>480000</v>
      </c>
      <c r="M10" s="33">
        <v>6</v>
      </c>
      <c r="N10" s="33">
        <f t="shared" si="25"/>
        <v>6</v>
      </c>
      <c r="O10" s="33">
        <f t="shared" si="2"/>
        <v>480000</v>
      </c>
      <c r="P10" s="8" t="s">
        <v>100</v>
      </c>
      <c r="Q10" s="9">
        <f t="shared" si="9"/>
        <v>450000</v>
      </c>
      <c r="R10" s="9">
        <f t="shared" si="10"/>
        <v>420000</v>
      </c>
      <c r="S10" s="9">
        <f t="shared" si="11"/>
        <v>390000</v>
      </c>
      <c r="T10" s="9">
        <f t="shared" si="12"/>
        <v>348000</v>
      </c>
      <c r="U10" s="9">
        <f t="shared" si="13"/>
        <v>310000</v>
      </c>
      <c r="V10" s="9">
        <f t="shared" si="14"/>
        <v>274285.71428571426</v>
      </c>
      <c r="W10" s="9">
        <f t="shared" si="15"/>
        <v>247500</v>
      </c>
      <c r="X10" s="9">
        <f t="shared" si="16"/>
        <v>226666.66666666666</v>
      </c>
      <c r="Y10" s="33">
        <f t="shared" si="3"/>
        <v>0</v>
      </c>
      <c r="Z10" s="33" t="str">
        <f t="shared" si="7"/>
        <v>T5</v>
      </c>
      <c r="AA10" s="35">
        <f t="shared" si="17"/>
        <v>5.5</v>
      </c>
      <c r="AB10" s="35">
        <f t="shared" si="18"/>
        <v>5</v>
      </c>
      <c r="AC10" s="35">
        <f t="shared" si="19"/>
        <v>4.5</v>
      </c>
      <c r="AD10" s="35">
        <f t="shared" si="20"/>
        <v>4</v>
      </c>
      <c r="AE10" s="35">
        <f t="shared" si="21"/>
        <v>3.5</v>
      </c>
      <c r="AF10" s="35">
        <f t="shared" si="22"/>
        <v>3</v>
      </c>
      <c r="AG10" s="35">
        <f t="shared" si="23"/>
        <v>2.625</v>
      </c>
      <c r="AH10" s="35">
        <f t="shared" si="24"/>
        <v>2.3333333333333335</v>
      </c>
    </row>
    <row r="11" spans="1:34" s="34" customFormat="1" ht="18" customHeight="1">
      <c r="A11" s="24" t="s">
        <v>4</v>
      </c>
      <c r="B11" s="25">
        <v>36</v>
      </c>
      <c r="C11" s="25" t="s">
        <v>201</v>
      </c>
      <c r="D11" s="25">
        <v>0</v>
      </c>
      <c r="E11" s="25">
        <v>6</v>
      </c>
      <c r="F11" s="171">
        <f t="shared" si="4"/>
        <v>5</v>
      </c>
      <c r="G11" s="28">
        <f t="shared" si="5"/>
        <v>0</v>
      </c>
      <c r="H11" s="28">
        <f t="shared" si="8"/>
        <v>420000.00000000006</v>
      </c>
      <c r="I11" s="29">
        <f t="shared" si="6"/>
        <v>420000.00000000006</v>
      </c>
      <c r="J11" s="30"/>
      <c r="K11" s="31">
        <v>7.0000000000000007E-2</v>
      </c>
      <c r="L11" s="32">
        <f t="shared" si="0"/>
        <v>420000.00000000006</v>
      </c>
      <c r="M11" s="33">
        <v>5</v>
      </c>
      <c r="N11" s="33">
        <f t="shared" si="25"/>
        <v>5</v>
      </c>
      <c r="O11" s="33">
        <f t="shared" si="2"/>
        <v>420000.00000000006</v>
      </c>
      <c r="P11" s="8" t="s">
        <v>101</v>
      </c>
      <c r="Q11" s="9">
        <f t="shared" si="9"/>
        <v>390000</v>
      </c>
      <c r="R11" s="9">
        <f t="shared" si="10"/>
        <v>360000</v>
      </c>
      <c r="S11" s="9">
        <f t="shared" si="11"/>
        <v>315000</v>
      </c>
      <c r="T11" s="9">
        <f t="shared" si="12"/>
        <v>276000</v>
      </c>
      <c r="U11" s="9">
        <f t="shared" si="13"/>
        <v>240000</v>
      </c>
      <c r="V11" s="9">
        <f t="shared" si="14"/>
        <v>214285.71428571429</v>
      </c>
      <c r="W11" s="9">
        <f t="shared" si="15"/>
        <v>195000</v>
      </c>
      <c r="X11" s="9">
        <f t="shared" si="16"/>
        <v>180000</v>
      </c>
      <c r="Y11" s="33">
        <f t="shared" si="3"/>
        <v>0</v>
      </c>
      <c r="Z11" s="33" t="str">
        <f t="shared" si="7"/>
        <v>T6</v>
      </c>
      <c r="AA11" s="35">
        <f t="shared" si="17"/>
        <v>4.5</v>
      </c>
      <c r="AB11" s="35">
        <f t="shared" si="18"/>
        <v>4</v>
      </c>
      <c r="AC11" s="35">
        <f t="shared" si="19"/>
        <v>3.5</v>
      </c>
      <c r="AD11" s="35">
        <f t="shared" si="20"/>
        <v>3</v>
      </c>
      <c r="AE11" s="35">
        <f t="shared" si="21"/>
        <v>2.5</v>
      </c>
      <c r="AF11" s="35">
        <f t="shared" si="22"/>
        <v>2.1428571428571428</v>
      </c>
      <c r="AG11" s="35">
        <f t="shared" si="23"/>
        <v>1.875</v>
      </c>
      <c r="AH11" s="35">
        <f t="shared" si="24"/>
        <v>1.6666666666666667</v>
      </c>
    </row>
    <row r="12" spans="1:34" s="34" customFormat="1" ht="18" customHeight="1">
      <c r="A12" s="24" t="s">
        <v>20</v>
      </c>
      <c r="B12" s="25">
        <v>35</v>
      </c>
      <c r="C12" s="25" t="s">
        <v>201</v>
      </c>
      <c r="D12" s="25" t="s">
        <v>271</v>
      </c>
      <c r="E12" s="25">
        <v>7</v>
      </c>
      <c r="F12" s="171">
        <f t="shared" si="4"/>
        <v>4</v>
      </c>
      <c r="G12" s="28">
        <f t="shared" si="5"/>
        <v>360000</v>
      </c>
      <c r="H12" s="28">
        <f t="shared" si="8"/>
        <v>360000</v>
      </c>
      <c r="I12" s="29">
        <f t="shared" si="6"/>
        <v>720000</v>
      </c>
      <c r="J12" s="30"/>
      <c r="K12" s="31">
        <v>0.06</v>
      </c>
      <c r="L12" s="32">
        <f t="shared" si="0"/>
        <v>360000</v>
      </c>
      <c r="M12" s="33">
        <v>4</v>
      </c>
      <c r="N12" s="33">
        <f t="shared" si="25"/>
        <v>4</v>
      </c>
      <c r="O12" s="33">
        <f t="shared" si="2"/>
        <v>360000</v>
      </c>
      <c r="P12" s="8" t="s">
        <v>102</v>
      </c>
      <c r="Q12" s="9">
        <f t="shared" si="9"/>
        <v>330000</v>
      </c>
      <c r="R12" s="9">
        <f t="shared" si="10"/>
        <v>280000</v>
      </c>
      <c r="S12" s="9">
        <f t="shared" si="11"/>
        <v>240000</v>
      </c>
      <c r="T12" s="9">
        <f t="shared" si="12"/>
        <v>204000</v>
      </c>
      <c r="U12" s="9">
        <f t="shared" si="13"/>
        <v>180000</v>
      </c>
      <c r="V12" s="9">
        <f t="shared" si="14"/>
        <v>162857.14285714287</v>
      </c>
      <c r="W12" s="9">
        <f t="shared" si="15"/>
        <v>150000</v>
      </c>
      <c r="X12" s="9">
        <f t="shared" si="16"/>
        <v>140000</v>
      </c>
      <c r="Y12" s="33">
        <f t="shared" si="3"/>
        <v>0</v>
      </c>
      <c r="Z12" s="33" t="str">
        <f t="shared" si="7"/>
        <v>T7</v>
      </c>
      <c r="AA12" s="35">
        <f t="shared" si="17"/>
        <v>3.5</v>
      </c>
      <c r="AB12" s="35">
        <f t="shared" si="18"/>
        <v>3</v>
      </c>
      <c r="AC12" s="35">
        <f t="shared" si="19"/>
        <v>2.5</v>
      </c>
      <c r="AD12" s="35">
        <f t="shared" si="20"/>
        <v>2</v>
      </c>
      <c r="AE12" s="35">
        <f t="shared" si="21"/>
        <v>1.6666666666666667</v>
      </c>
      <c r="AF12" s="35">
        <f t="shared" si="22"/>
        <v>1.4285714285714286</v>
      </c>
      <c r="AG12" s="35">
        <f t="shared" si="23"/>
        <v>1.25</v>
      </c>
      <c r="AH12" s="35">
        <f t="shared" si="24"/>
        <v>1.1111111111111112</v>
      </c>
    </row>
    <row r="13" spans="1:34" s="34" customFormat="1" ht="18" customHeight="1">
      <c r="A13" s="24" t="s">
        <v>26</v>
      </c>
      <c r="B13" s="25">
        <v>34</v>
      </c>
      <c r="C13" s="25" t="s">
        <v>201</v>
      </c>
      <c r="D13" s="25">
        <v>0</v>
      </c>
      <c r="E13" s="25">
        <v>8</v>
      </c>
      <c r="F13" s="171">
        <f t="shared" si="4"/>
        <v>3</v>
      </c>
      <c r="G13" s="28">
        <f t="shared" si="5"/>
        <v>0</v>
      </c>
      <c r="H13" s="28">
        <f t="shared" si="8"/>
        <v>300000</v>
      </c>
      <c r="I13" s="29">
        <f t="shared" si="6"/>
        <v>300000</v>
      </c>
      <c r="J13" s="30"/>
      <c r="K13" s="31">
        <v>0.05</v>
      </c>
      <c r="L13" s="32">
        <f t="shared" si="0"/>
        <v>300000</v>
      </c>
      <c r="M13" s="33">
        <v>3</v>
      </c>
      <c r="N13" s="33">
        <f t="shared" si="25"/>
        <v>3</v>
      </c>
      <c r="O13" s="33">
        <f t="shared" si="2"/>
        <v>300000</v>
      </c>
      <c r="P13" s="8" t="s">
        <v>103</v>
      </c>
      <c r="Q13" s="9">
        <f t="shared" si="9"/>
        <v>240000</v>
      </c>
      <c r="R13" s="9">
        <f t="shared" si="10"/>
        <v>200000</v>
      </c>
      <c r="S13" s="9">
        <f t="shared" si="11"/>
        <v>165000</v>
      </c>
      <c r="T13" s="9">
        <f t="shared" si="12"/>
        <v>144000</v>
      </c>
      <c r="U13" s="9">
        <f t="shared" si="13"/>
        <v>130000</v>
      </c>
      <c r="V13" s="9">
        <f t="shared" si="14"/>
        <v>120000</v>
      </c>
      <c r="W13" s="9">
        <f t="shared" si="15"/>
        <v>112500</v>
      </c>
      <c r="X13" s="9">
        <f t="shared" si="16"/>
        <v>106666.66666666667</v>
      </c>
      <c r="Y13" s="33">
        <f t="shared" si="3"/>
        <v>0</v>
      </c>
      <c r="Z13" s="33" t="str">
        <f t="shared" si="7"/>
        <v>T8</v>
      </c>
      <c r="AA13" s="35">
        <f t="shared" si="17"/>
        <v>2.5</v>
      </c>
      <c r="AB13" s="35">
        <f t="shared" si="18"/>
        <v>2</v>
      </c>
      <c r="AC13" s="35">
        <f t="shared" si="19"/>
        <v>1.5</v>
      </c>
      <c r="AD13" s="35">
        <f t="shared" si="20"/>
        <v>1.2</v>
      </c>
      <c r="AE13" s="35">
        <f t="shared" si="21"/>
        <v>1</v>
      </c>
      <c r="AF13" s="35">
        <f t="shared" si="22"/>
        <v>0.8571428571428571</v>
      </c>
      <c r="AG13" s="35">
        <f t="shared" si="23"/>
        <v>0.75</v>
      </c>
      <c r="AH13" s="35">
        <f t="shared" si="24"/>
        <v>0.66666666666666663</v>
      </c>
    </row>
    <row r="14" spans="1:34" s="34" customFormat="1" ht="18" customHeight="1">
      <c r="A14" s="24" t="s">
        <v>6</v>
      </c>
      <c r="B14" s="25">
        <v>33</v>
      </c>
      <c r="C14" s="25" t="s">
        <v>201</v>
      </c>
      <c r="D14" s="25">
        <v>0</v>
      </c>
      <c r="E14" s="25">
        <v>9</v>
      </c>
      <c r="F14" s="171">
        <f t="shared" si="4"/>
        <v>2</v>
      </c>
      <c r="G14" s="28">
        <f t="shared" si="5"/>
        <v>0</v>
      </c>
      <c r="H14" s="28">
        <f t="shared" si="8"/>
        <v>180000</v>
      </c>
      <c r="I14" s="29">
        <f t="shared" si="6"/>
        <v>180000</v>
      </c>
      <c r="J14" s="30"/>
      <c r="K14" s="31">
        <v>0.03</v>
      </c>
      <c r="L14" s="32">
        <f t="shared" si="0"/>
        <v>180000</v>
      </c>
      <c r="M14" s="33">
        <v>2</v>
      </c>
      <c r="N14" s="33">
        <f t="shared" si="25"/>
        <v>2</v>
      </c>
      <c r="O14" s="33">
        <f t="shared" si="2"/>
        <v>180000</v>
      </c>
      <c r="P14" s="8" t="s">
        <v>104</v>
      </c>
      <c r="Q14" s="9">
        <f t="shared" si="9"/>
        <v>150000</v>
      </c>
      <c r="R14" s="9">
        <f t="shared" si="10"/>
        <v>120000</v>
      </c>
      <c r="S14" s="9">
        <f t="shared" si="11"/>
        <v>105000</v>
      </c>
      <c r="T14" s="9">
        <f t="shared" si="12"/>
        <v>96000</v>
      </c>
      <c r="U14" s="9">
        <f t="shared" si="13"/>
        <v>90000</v>
      </c>
      <c r="V14" s="9">
        <f t="shared" si="14"/>
        <v>85714.28571428571</v>
      </c>
      <c r="W14" s="9">
        <f t="shared" si="15"/>
        <v>82500</v>
      </c>
      <c r="X14" s="9">
        <f t="shared" si="16"/>
        <v>80000</v>
      </c>
      <c r="Y14" s="33">
        <f t="shared" si="3"/>
        <v>0</v>
      </c>
      <c r="Z14" s="33" t="str">
        <f t="shared" si="7"/>
        <v>T9</v>
      </c>
      <c r="AA14" s="35">
        <f t="shared" si="17"/>
        <v>1.5</v>
      </c>
      <c r="AB14" s="35">
        <f t="shared" si="18"/>
        <v>1</v>
      </c>
      <c r="AC14" s="35">
        <f t="shared" si="19"/>
        <v>0.75</v>
      </c>
      <c r="AD14" s="35">
        <f t="shared" si="20"/>
        <v>0.6</v>
      </c>
      <c r="AE14" s="35">
        <f t="shared" si="21"/>
        <v>0.5</v>
      </c>
      <c r="AF14" s="35">
        <f t="shared" si="22"/>
        <v>0.42857142857142855</v>
      </c>
      <c r="AG14" s="35">
        <f t="shared" si="23"/>
        <v>0.375</v>
      </c>
      <c r="AH14" s="35">
        <f t="shared" si="24"/>
        <v>0.33333333333333331</v>
      </c>
    </row>
    <row r="15" spans="1:34" s="34" customFormat="1" ht="18" customHeight="1">
      <c r="A15" s="24" t="s">
        <v>16</v>
      </c>
      <c r="B15" s="25">
        <v>32</v>
      </c>
      <c r="C15" s="25" t="s">
        <v>201</v>
      </c>
      <c r="D15" s="25">
        <v>0</v>
      </c>
      <c r="E15" s="25">
        <v>10</v>
      </c>
      <c r="F15" s="171">
        <f t="shared" si="4"/>
        <v>1</v>
      </c>
      <c r="G15" s="28">
        <f t="shared" si="5"/>
        <v>0</v>
      </c>
      <c r="H15" s="28">
        <f t="shared" si="8"/>
        <v>120000</v>
      </c>
      <c r="I15" s="29">
        <f t="shared" si="6"/>
        <v>120000</v>
      </c>
      <c r="J15" s="30"/>
      <c r="K15" s="31">
        <v>0.02</v>
      </c>
      <c r="L15" s="32">
        <f t="shared" si="0"/>
        <v>120000</v>
      </c>
      <c r="M15" s="33">
        <v>1</v>
      </c>
      <c r="N15" s="33">
        <f t="shared" si="25"/>
        <v>1</v>
      </c>
      <c r="O15" s="33">
        <f t="shared" si="2"/>
        <v>120000</v>
      </c>
      <c r="P15" s="8" t="s">
        <v>105</v>
      </c>
      <c r="Q15" s="9">
        <f t="shared" si="9"/>
        <v>90000</v>
      </c>
      <c r="R15" s="9">
        <f t="shared" si="10"/>
        <v>80000</v>
      </c>
      <c r="S15" s="9">
        <f t="shared" si="11"/>
        <v>75000</v>
      </c>
      <c r="T15" s="9">
        <f t="shared" si="12"/>
        <v>72000</v>
      </c>
      <c r="U15" s="9">
        <f t="shared" si="13"/>
        <v>70000</v>
      </c>
      <c r="V15" s="9">
        <f t="shared" si="14"/>
        <v>68571.428571428565</v>
      </c>
      <c r="W15" s="9">
        <f t="shared" si="15"/>
        <v>67500</v>
      </c>
      <c r="X15" s="9">
        <f t="shared" si="16"/>
        <v>66666.666666666672</v>
      </c>
      <c r="Y15" s="33">
        <f t="shared" si="3"/>
        <v>0</v>
      </c>
      <c r="Z15" s="33" t="str">
        <f t="shared" si="7"/>
        <v>T10</v>
      </c>
      <c r="AA15" s="35">
        <f t="shared" si="17"/>
        <v>0.5</v>
      </c>
      <c r="AB15" s="35">
        <f t="shared" si="18"/>
        <v>0.33333333333333331</v>
      </c>
      <c r="AC15" s="35">
        <f t="shared" si="19"/>
        <v>0.25</v>
      </c>
      <c r="AD15" s="35">
        <f t="shared" si="20"/>
        <v>0.2</v>
      </c>
      <c r="AE15" s="35">
        <f t="shared" si="21"/>
        <v>0.16666666666666666</v>
      </c>
      <c r="AF15" s="35">
        <f t="shared" si="22"/>
        <v>0.14285714285714285</v>
      </c>
      <c r="AG15" s="35">
        <f t="shared" si="23"/>
        <v>0.125</v>
      </c>
      <c r="AH15" s="35">
        <f t="shared" si="24"/>
        <v>0.1111111111111111</v>
      </c>
    </row>
    <row r="16" spans="1:34" s="34" customFormat="1" ht="18" customHeight="1">
      <c r="A16" s="24" t="s">
        <v>34</v>
      </c>
      <c r="B16" s="25">
        <v>32</v>
      </c>
      <c r="C16" s="25" t="s">
        <v>201</v>
      </c>
      <c r="D16" s="25">
        <v>0</v>
      </c>
      <c r="E16" s="25">
        <v>11</v>
      </c>
      <c r="F16" s="171">
        <f t="shared" si="4"/>
        <v>0</v>
      </c>
      <c r="G16" s="28">
        <f t="shared" si="5"/>
        <v>0</v>
      </c>
      <c r="H16" s="28">
        <f t="shared" si="8"/>
        <v>60000</v>
      </c>
      <c r="I16" s="29">
        <f t="shared" si="6"/>
        <v>60000</v>
      </c>
      <c r="J16" s="30"/>
      <c r="K16" s="31">
        <v>0.01</v>
      </c>
      <c r="L16" s="32">
        <f t="shared" si="0"/>
        <v>60000</v>
      </c>
      <c r="M16" s="33">
        <v>0</v>
      </c>
      <c r="N16" s="33">
        <f t="shared" si="25"/>
        <v>0</v>
      </c>
      <c r="O16" s="33">
        <f t="shared" si="2"/>
        <v>60000</v>
      </c>
      <c r="P16" s="8" t="s">
        <v>106</v>
      </c>
      <c r="Q16" s="9">
        <f t="shared" si="9"/>
        <v>60000</v>
      </c>
      <c r="R16" s="9">
        <f t="shared" si="10"/>
        <v>60000</v>
      </c>
      <c r="S16" s="9">
        <f t="shared" si="11"/>
        <v>60000</v>
      </c>
      <c r="T16" s="9">
        <f t="shared" si="12"/>
        <v>60000</v>
      </c>
      <c r="U16" s="9">
        <f t="shared" si="13"/>
        <v>60000</v>
      </c>
      <c r="V16" s="9">
        <f t="shared" si="14"/>
        <v>60000</v>
      </c>
      <c r="W16" s="9">
        <f t="shared" si="15"/>
        <v>60000</v>
      </c>
      <c r="X16" s="9">
        <f t="shared" si="16"/>
        <v>60000</v>
      </c>
      <c r="Y16" s="33">
        <f t="shared" si="3"/>
        <v>0</v>
      </c>
      <c r="Z16" s="33" t="str">
        <f t="shared" si="7"/>
        <v>T11</v>
      </c>
      <c r="AA16" s="35">
        <f t="shared" si="17"/>
        <v>0</v>
      </c>
      <c r="AB16" s="35">
        <f t="shared" si="18"/>
        <v>0</v>
      </c>
      <c r="AC16" s="35">
        <f t="shared" si="19"/>
        <v>0</v>
      </c>
      <c r="AD16" s="35">
        <f t="shared" si="20"/>
        <v>0</v>
      </c>
      <c r="AE16" s="35">
        <f t="shared" si="21"/>
        <v>0</v>
      </c>
      <c r="AF16" s="35">
        <f t="shared" si="22"/>
        <v>0</v>
      </c>
      <c r="AG16" s="35">
        <f t="shared" si="23"/>
        <v>0</v>
      </c>
      <c r="AH16" s="35">
        <f t="shared" si="24"/>
        <v>0</v>
      </c>
    </row>
    <row r="17" spans="1:34" s="34" customFormat="1" ht="18" customHeight="1">
      <c r="A17" s="24" t="s">
        <v>28</v>
      </c>
      <c r="B17" s="25">
        <v>32</v>
      </c>
      <c r="C17" s="25" t="s">
        <v>201</v>
      </c>
      <c r="D17" s="25">
        <v>0</v>
      </c>
      <c r="E17" s="25">
        <v>12</v>
      </c>
      <c r="F17" s="171">
        <f t="shared" si="4"/>
        <v>0</v>
      </c>
      <c r="G17" s="28">
        <f t="shared" si="5"/>
        <v>0</v>
      </c>
      <c r="H17" s="28">
        <f t="shared" si="8"/>
        <v>60000</v>
      </c>
      <c r="I17" s="29">
        <f t="shared" si="6"/>
        <v>60000</v>
      </c>
      <c r="J17" s="30"/>
      <c r="K17" s="31">
        <v>0.01</v>
      </c>
      <c r="L17" s="32">
        <f t="shared" si="0"/>
        <v>60000</v>
      </c>
      <c r="M17" s="33">
        <v>0</v>
      </c>
      <c r="N17" s="33">
        <f t="shared" si="25"/>
        <v>0</v>
      </c>
      <c r="O17" s="33">
        <f t="shared" si="2"/>
        <v>60000</v>
      </c>
      <c r="P17" s="8" t="s">
        <v>107</v>
      </c>
      <c r="Q17" s="9">
        <f t="shared" si="9"/>
        <v>60000</v>
      </c>
      <c r="R17" s="9">
        <f t="shared" si="10"/>
        <v>60000</v>
      </c>
      <c r="S17" s="9">
        <f t="shared" si="11"/>
        <v>60000</v>
      </c>
      <c r="T17" s="9">
        <f t="shared" si="12"/>
        <v>60000</v>
      </c>
      <c r="U17" s="9">
        <f t="shared" si="13"/>
        <v>60000</v>
      </c>
      <c r="V17" s="9">
        <f t="shared" si="14"/>
        <v>60000</v>
      </c>
      <c r="W17" s="9">
        <f t="shared" si="15"/>
        <v>60000</v>
      </c>
      <c r="X17" s="9">
        <f t="shared" si="16"/>
        <v>60000</v>
      </c>
      <c r="Y17" s="33">
        <f t="shared" si="3"/>
        <v>0</v>
      </c>
      <c r="Z17" s="33" t="str">
        <f t="shared" si="7"/>
        <v>T12</v>
      </c>
      <c r="AA17" s="35">
        <f t="shared" si="17"/>
        <v>0</v>
      </c>
      <c r="AB17" s="35">
        <f t="shared" si="18"/>
        <v>0</v>
      </c>
      <c r="AC17" s="35">
        <f t="shared" si="19"/>
        <v>0</v>
      </c>
      <c r="AD17" s="35">
        <f t="shared" si="20"/>
        <v>0</v>
      </c>
      <c r="AE17" s="35">
        <f t="shared" si="21"/>
        <v>0</v>
      </c>
      <c r="AF17" s="35">
        <f t="shared" si="22"/>
        <v>0</v>
      </c>
      <c r="AG17" s="35">
        <f t="shared" si="23"/>
        <v>0</v>
      </c>
      <c r="AH17" s="35">
        <f t="shared" si="24"/>
        <v>0</v>
      </c>
    </row>
    <row r="18" spans="1:34" s="34" customFormat="1" ht="18" customHeight="1">
      <c r="A18" s="24" t="s">
        <v>18</v>
      </c>
      <c r="B18" s="25">
        <v>32</v>
      </c>
      <c r="C18" s="25" t="s">
        <v>201</v>
      </c>
      <c r="D18" s="25">
        <v>0</v>
      </c>
      <c r="E18" s="25">
        <v>13</v>
      </c>
      <c r="F18" s="171">
        <f t="shared" si="4"/>
        <v>0</v>
      </c>
      <c r="G18" s="28">
        <f t="shared" si="5"/>
        <v>0</v>
      </c>
      <c r="H18" s="28">
        <f t="shared" si="8"/>
        <v>60000</v>
      </c>
      <c r="I18" s="29">
        <f t="shared" si="6"/>
        <v>60000</v>
      </c>
      <c r="J18" s="30"/>
      <c r="K18" s="31">
        <v>0.01</v>
      </c>
      <c r="L18" s="32">
        <f t="shared" si="0"/>
        <v>60000</v>
      </c>
      <c r="M18" s="33">
        <v>0</v>
      </c>
      <c r="N18" s="33">
        <f t="shared" si="25"/>
        <v>0</v>
      </c>
      <c r="O18" s="33">
        <f t="shared" si="2"/>
        <v>60000</v>
      </c>
      <c r="P18" s="8" t="s">
        <v>108</v>
      </c>
      <c r="Q18" s="9">
        <f t="shared" si="9"/>
        <v>60000</v>
      </c>
      <c r="R18" s="9">
        <f t="shared" si="10"/>
        <v>60000</v>
      </c>
      <c r="S18" s="9">
        <f t="shared" si="11"/>
        <v>60000</v>
      </c>
      <c r="T18" s="9">
        <f t="shared" si="12"/>
        <v>60000</v>
      </c>
      <c r="U18" s="9">
        <f t="shared" si="13"/>
        <v>60000</v>
      </c>
      <c r="V18" s="9">
        <f t="shared" si="14"/>
        <v>60000</v>
      </c>
      <c r="W18" s="9">
        <f t="shared" si="15"/>
        <v>60000</v>
      </c>
      <c r="X18" s="9">
        <f t="shared" si="16"/>
        <v>60000</v>
      </c>
      <c r="Y18" s="33">
        <f t="shared" si="3"/>
        <v>0</v>
      </c>
      <c r="Z18" s="33" t="str">
        <f t="shared" si="7"/>
        <v>T13</v>
      </c>
      <c r="AA18" s="35">
        <f t="shared" si="17"/>
        <v>0</v>
      </c>
      <c r="AB18" s="35">
        <f t="shared" si="18"/>
        <v>0</v>
      </c>
      <c r="AC18" s="35">
        <f t="shared" si="19"/>
        <v>0</v>
      </c>
      <c r="AD18" s="35">
        <f t="shared" si="20"/>
        <v>0</v>
      </c>
      <c r="AE18" s="35">
        <f t="shared" si="21"/>
        <v>0</v>
      </c>
      <c r="AF18" s="35">
        <f t="shared" si="22"/>
        <v>0</v>
      </c>
      <c r="AG18" s="35">
        <f t="shared" si="23"/>
        <v>0</v>
      </c>
      <c r="AH18" s="35">
        <f t="shared" si="24"/>
        <v>0</v>
      </c>
    </row>
    <row r="19" spans="1:34" s="34" customFormat="1" ht="18" customHeight="1">
      <c r="A19" s="24" t="s">
        <v>12</v>
      </c>
      <c r="B19" s="25">
        <v>31</v>
      </c>
      <c r="C19" s="25" t="s">
        <v>201</v>
      </c>
      <c r="D19" s="25">
        <v>0</v>
      </c>
      <c r="E19" s="25">
        <v>14</v>
      </c>
      <c r="F19" s="171">
        <f t="shared" si="4"/>
        <v>0</v>
      </c>
      <c r="G19" s="28">
        <f t="shared" si="5"/>
        <v>0</v>
      </c>
      <c r="H19" s="28">
        <f t="shared" si="8"/>
        <v>60000</v>
      </c>
      <c r="I19" s="29">
        <f t="shared" si="6"/>
        <v>60000</v>
      </c>
      <c r="J19" s="30"/>
      <c r="K19" s="31">
        <v>0.01</v>
      </c>
      <c r="L19" s="32">
        <f t="shared" si="0"/>
        <v>60000</v>
      </c>
      <c r="M19" s="33">
        <v>0</v>
      </c>
      <c r="N19" s="33">
        <f t="shared" si="25"/>
        <v>0</v>
      </c>
      <c r="O19" s="33">
        <f t="shared" si="2"/>
        <v>60000</v>
      </c>
      <c r="P19" s="8" t="s">
        <v>109</v>
      </c>
      <c r="Q19" s="9">
        <f t="shared" si="9"/>
        <v>60000</v>
      </c>
      <c r="R19" s="9">
        <f t="shared" si="10"/>
        <v>60000</v>
      </c>
      <c r="S19" s="9">
        <f t="shared" si="11"/>
        <v>60000</v>
      </c>
      <c r="T19" s="9">
        <f t="shared" si="12"/>
        <v>60000</v>
      </c>
      <c r="U19" s="9">
        <f t="shared" si="13"/>
        <v>60000</v>
      </c>
      <c r="V19" s="9">
        <f t="shared" si="14"/>
        <v>60000</v>
      </c>
      <c r="W19" s="9">
        <f t="shared" si="15"/>
        <v>60000</v>
      </c>
      <c r="X19" s="9">
        <f t="shared" si="16"/>
        <v>60000</v>
      </c>
      <c r="Y19" s="33">
        <f t="shared" si="3"/>
        <v>0</v>
      </c>
      <c r="Z19" s="33" t="str">
        <f t="shared" si="7"/>
        <v>T14</v>
      </c>
      <c r="AA19" s="35">
        <f t="shared" si="17"/>
        <v>0</v>
      </c>
      <c r="AB19" s="35">
        <f t="shared" si="18"/>
        <v>0</v>
      </c>
      <c r="AC19" s="35">
        <f t="shared" si="19"/>
        <v>0</v>
      </c>
      <c r="AD19" s="35">
        <f t="shared" si="20"/>
        <v>0</v>
      </c>
      <c r="AE19" s="35">
        <f t="shared" si="21"/>
        <v>0</v>
      </c>
      <c r="AF19" s="35">
        <f t="shared" si="22"/>
        <v>0</v>
      </c>
      <c r="AG19" s="35">
        <f t="shared" si="23"/>
        <v>0</v>
      </c>
      <c r="AH19" s="35">
        <f t="shared" si="24"/>
        <v>0</v>
      </c>
    </row>
    <row r="20" spans="1:34" s="34" customFormat="1" ht="18" customHeight="1">
      <c r="A20" s="24" t="s">
        <v>32</v>
      </c>
      <c r="B20" s="25">
        <v>27</v>
      </c>
      <c r="C20" s="25" t="s">
        <v>201</v>
      </c>
      <c r="D20" s="25">
        <v>0</v>
      </c>
      <c r="E20" s="25">
        <v>15</v>
      </c>
      <c r="F20" s="171">
        <f t="shared" si="4"/>
        <v>0</v>
      </c>
      <c r="G20" s="28">
        <f t="shared" si="5"/>
        <v>0</v>
      </c>
      <c r="H20" s="28">
        <f t="shared" si="8"/>
        <v>60000</v>
      </c>
      <c r="I20" s="29">
        <f t="shared" si="6"/>
        <v>60000</v>
      </c>
      <c r="J20" s="30"/>
      <c r="K20" s="31">
        <v>0.01</v>
      </c>
      <c r="L20" s="32">
        <f t="shared" si="0"/>
        <v>60000</v>
      </c>
      <c r="M20" s="33">
        <v>0</v>
      </c>
      <c r="N20" s="33">
        <f t="shared" si="25"/>
        <v>0</v>
      </c>
      <c r="O20" s="33">
        <f t="shared" si="2"/>
        <v>60000</v>
      </c>
      <c r="P20" s="8" t="s">
        <v>110</v>
      </c>
      <c r="Q20" s="9">
        <f t="shared" si="9"/>
        <v>60000</v>
      </c>
      <c r="R20" s="9">
        <f t="shared" si="10"/>
        <v>60000</v>
      </c>
      <c r="S20" s="9">
        <f t="shared" si="11"/>
        <v>60000</v>
      </c>
      <c r="T20" s="9">
        <f t="shared" si="12"/>
        <v>60000</v>
      </c>
      <c r="U20" s="9">
        <f t="shared" si="13"/>
        <v>60000</v>
      </c>
      <c r="V20" s="9">
        <f t="shared" si="14"/>
        <v>60000</v>
      </c>
      <c r="W20" s="9">
        <f t="shared" si="15"/>
        <v>60000</v>
      </c>
      <c r="X20" s="9">
        <f t="shared" si="16"/>
        <v>60000</v>
      </c>
      <c r="Y20" s="33">
        <f t="shared" si="3"/>
        <v>0</v>
      </c>
      <c r="Z20" s="33" t="str">
        <f t="shared" si="7"/>
        <v>T15</v>
      </c>
      <c r="AA20" s="35">
        <f t="shared" si="17"/>
        <v>0</v>
      </c>
      <c r="AB20" s="35">
        <f t="shared" si="18"/>
        <v>0</v>
      </c>
      <c r="AC20" s="35">
        <f t="shared" si="19"/>
        <v>0</v>
      </c>
      <c r="AD20" s="35">
        <f t="shared" si="20"/>
        <v>0</v>
      </c>
      <c r="AE20" s="35">
        <f t="shared" si="21"/>
        <v>0</v>
      </c>
      <c r="AF20" s="35">
        <f t="shared" si="22"/>
        <v>0</v>
      </c>
      <c r="AG20" s="35">
        <f t="shared" si="23"/>
        <v>0</v>
      </c>
      <c r="AH20" s="35">
        <f t="shared" si="24"/>
        <v>0</v>
      </c>
    </row>
    <row r="21" spans="1:34" s="34" customFormat="1" ht="18" customHeight="1">
      <c r="A21" s="24"/>
      <c r="B21" s="25"/>
      <c r="C21" s="25"/>
      <c r="D21" s="25"/>
      <c r="E21" s="25"/>
      <c r="F21" s="171">
        <f t="shared" si="4"/>
        <v>0</v>
      </c>
      <c r="G21" s="28">
        <f t="shared" si="5"/>
        <v>0</v>
      </c>
      <c r="H21" s="28">
        <f t="shared" si="8"/>
        <v>0</v>
      </c>
      <c r="I21" s="29">
        <f t="shared" si="6"/>
        <v>0</v>
      </c>
      <c r="J21" s="30"/>
      <c r="K21" s="31">
        <v>0.01</v>
      </c>
      <c r="L21" s="32">
        <f t="shared" si="0"/>
        <v>60000</v>
      </c>
      <c r="M21" s="33">
        <v>0</v>
      </c>
      <c r="N21" s="33">
        <f t="shared" si="25"/>
        <v>0</v>
      </c>
      <c r="O21" s="33">
        <f t="shared" si="2"/>
        <v>0</v>
      </c>
      <c r="P21" s="8" t="s">
        <v>111</v>
      </c>
      <c r="Q21" s="9">
        <f t="shared" si="9"/>
        <v>60000</v>
      </c>
      <c r="R21" s="9">
        <f t="shared" si="10"/>
        <v>60000</v>
      </c>
      <c r="S21" s="9">
        <f t="shared" si="11"/>
        <v>60000</v>
      </c>
      <c r="T21" s="9">
        <f t="shared" si="12"/>
        <v>60000</v>
      </c>
      <c r="U21" s="9">
        <f t="shared" si="13"/>
        <v>60000</v>
      </c>
      <c r="V21" s="9">
        <f t="shared" si="14"/>
        <v>60000</v>
      </c>
      <c r="W21" s="9">
        <f t="shared" si="15"/>
        <v>60000</v>
      </c>
      <c r="X21" s="9">
        <f t="shared" si="16"/>
        <v>60000</v>
      </c>
      <c r="Y21" s="33">
        <f t="shared" si="3"/>
        <v>0</v>
      </c>
      <c r="Z21" s="33" t="str">
        <f t="shared" si="7"/>
        <v>T16</v>
      </c>
      <c r="AA21" s="35">
        <f t="shared" si="17"/>
        <v>0</v>
      </c>
      <c r="AB21" s="35">
        <f t="shared" si="18"/>
        <v>0</v>
      </c>
      <c r="AC21" s="35">
        <f t="shared" si="19"/>
        <v>0</v>
      </c>
      <c r="AD21" s="35">
        <f t="shared" si="20"/>
        <v>0</v>
      </c>
      <c r="AE21" s="35">
        <f t="shared" si="21"/>
        <v>0</v>
      </c>
      <c r="AF21" s="35">
        <f t="shared" si="22"/>
        <v>0</v>
      </c>
      <c r="AG21" s="35">
        <f t="shared" si="23"/>
        <v>0</v>
      </c>
      <c r="AH21" s="35">
        <f t="shared" si="24"/>
        <v>0</v>
      </c>
    </row>
    <row r="22" spans="1:34" s="8" customFormat="1" ht="18" customHeight="1">
      <c r="A22" s="24"/>
      <c r="B22" s="25"/>
      <c r="C22" s="25"/>
      <c r="D22" s="25"/>
      <c r="E22" s="25"/>
      <c r="F22" s="171">
        <f t="shared" si="4"/>
        <v>0</v>
      </c>
      <c r="G22" s="28">
        <f t="shared" si="5"/>
        <v>0</v>
      </c>
      <c r="H22" s="28">
        <f t="shared" si="8"/>
        <v>0</v>
      </c>
      <c r="I22" s="29">
        <f t="shared" si="6"/>
        <v>0</v>
      </c>
      <c r="J22" s="30"/>
      <c r="K22" s="31">
        <v>0.01</v>
      </c>
      <c r="L22" s="32">
        <f t="shared" si="0"/>
        <v>60000</v>
      </c>
      <c r="M22" s="33">
        <v>0</v>
      </c>
      <c r="N22" s="33">
        <f t="shared" si="25"/>
        <v>0</v>
      </c>
      <c r="O22" s="33">
        <f t="shared" si="2"/>
        <v>0</v>
      </c>
      <c r="P22" s="8" t="s">
        <v>112</v>
      </c>
      <c r="Q22" s="9">
        <f t="shared" si="9"/>
        <v>60000</v>
      </c>
      <c r="R22" s="9">
        <f t="shared" si="10"/>
        <v>60000</v>
      </c>
      <c r="S22" s="9">
        <f t="shared" si="11"/>
        <v>60000</v>
      </c>
      <c r="T22" s="9">
        <f t="shared" si="12"/>
        <v>60000</v>
      </c>
      <c r="U22" s="9">
        <f t="shared" si="13"/>
        <v>60000</v>
      </c>
      <c r="V22" s="9">
        <f t="shared" si="14"/>
        <v>60000</v>
      </c>
      <c r="W22" s="9">
        <f t="shared" si="15"/>
        <v>60000</v>
      </c>
      <c r="X22" s="9">
        <f t="shared" si="16"/>
        <v>53333.333333333336</v>
      </c>
      <c r="Y22" s="33">
        <f t="shared" si="3"/>
        <v>0</v>
      </c>
      <c r="Z22" s="33" t="str">
        <f t="shared" si="7"/>
        <v>T17</v>
      </c>
      <c r="AA22" s="35">
        <f t="shared" si="17"/>
        <v>0</v>
      </c>
      <c r="AB22" s="35">
        <f t="shared" si="18"/>
        <v>0</v>
      </c>
      <c r="AC22" s="35">
        <f t="shared" si="19"/>
        <v>0</v>
      </c>
      <c r="AD22" s="35">
        <f t="shared" si="20"/>
        <v>0</v>
      </c>
      <c r="AE22" s="35">
        <f t="shared" si="21"/>
        <v>0</v>
      </c>
      <c r="AF22" s="35">
        <f t="shared" si="22"/>
        <v>0</v>
      </c>
      <c r="AG22" s="35">
        <f t="shared" si="23"/>
        <v>0</v>
      </c>
      <c r="AH22" s="35">
        <f t="shared" si="24"/>
        <v>0</v>
      </c>
    </row>
    <row r="23" spans="1:34" s="8" customFormat="1" ht="18" customHeight="1">
      <c r="A23" s="24"/>
      <c r="B23" s="25"/>
      <c r="C23" s="25"/>
      <c r="D23" s="25"/>
      <c r="E23" s="25"/>
      <c r="F23" s="171">
        <f t="shared" si="4"/>
        <v>0</v>
      </c>
      <c r="G23" s="28">
        <f t="shared" si="5"/>
        <v>0</v>
      </c>
      <c r="H23" s="28">
        <f t="shared" si="8"/>
        <v>0</v>
      </c>
      <c r="I23" s="29">
        <f t="shared" si="6"/>
        <v>0</v>
      </c>
      <c r="J23" s="30"/>
      <c r="K23" s="31">
        <v>0.01</v>
      </c>
      <c r="L23" s="32">
        <f t="shared" si="0"/>
        <v>60000</v>
      </c>
      <c r="M23" s="33">
        <v>0</v>
      </c>
      <c r="N23" s="33">
        <f t="shared" si="25"/>
        <v>0</v>
      </c>
      <c r="O23" s="33">
        <f t="shared" si="2"/>
        <v>0</v>
      </c>
      <c r="P23" s="8" t="s">
        <v>113</v>
      </c>
      <c r="Q23" s="9">
        <f t="shared" si="9"/>
        <v>60000</v>
      </c>
      <c r="R23" s="9">
        <f t="shared" si="10"/>
        <v>60000</v>
      </c>
      <c r="S23" s="9">
        <f t="shared" si="11"/>
        <v>60000</v>
      </c>
      <c r="T23" s="9">
        <f t="shared" si="12"/>
        <v>60000</v>
      </c>
      <c r="U23" s="9">
        <f t="shared" si="13"/>
        <v>60000</v>
      </c>
      <c r="V23" s="9">
        <f t="shared" si="14"/>
        <v>60000</v>
      </c>
      <c r="W23" s="9">
        <f t="shared" si="15"/>
        <v>52500</v>
      </c>
      <c r="X23" s="9">
        <f t="shared" si="16"/>
        <v>46666.666666666664</v>
      </c>
      <c r="Y23" s="33">
        <f t="shared" si="3"/>
        <v>0</v>
      </c>
      <c r="Z23" s="33" t="str">
        <f t="shared" si="7"/>
        <v>T18</v>
      </c>
      <c r="AA23" s="35">
        <f t="shared" si="17"/>
        <v>0</v>
      </c>
      <c r="AB23" s="35">
        <f t="shared" si="18"/>
        <v>0</v>
      </c>
      <c r="AC23" s="35">
        <f t="shared" si="19"/>
        <v>0</v>
      </c>
      <c r="AD23" s="35">
        <f t="shared" si="20"/>
        <v>0</v>
      </c>
      <c r="AE23" s="35">
        <f t="shared" si="21"/>
        <v>0</v>
      </c>
      <c r="AF23" s="35">
        <f t="shared" si="22"/>
        <v>0</v>
      </c>
      <c r="AG23" s="35">
        <f t="shared" si="23"/>
        <v>0</v>
      </c>
      <c r="AH23" s="35">
        <f t="shared" si="24"/>
        <v>0</v>
      </c>
    </row>
    <row r="24" spans="1:34" s="8" customFormat="1" ht="18" customHeight="1">
      <c r="A24" s="24"/>
      <c r="B24" s="25"/>
      <c r="C24" s="25"/>
      <c r="D24" s="25"/>
      <c r="E24" s="25" t="s">
        <v>201</v>
      </c>
      <c r="F24" s="171"/>
      <c r="G24" s="28">
        <f t="shared" si="5"/>
        <v>0</v>
      </c>
      <c r="H24" s="28">
        <f t="shared" si="8"/>
        <v>0</v>
      </c>
      <c r="I24" s="29">
        <f t="shared" si="6"/>
        <v>0</v>
      </c>
      <c r="J24" s="30"/>
      <c r="K24" s="31">
        <v>0.01</v>
      </c>
      <c r="L24" s="32">
        <f t="shared" si="0"/>
        <v>60000</v>
      </c>
      <c r="M24" s="33">
        <v>0</v>
      </c>
      <c r="N24" s="33" t="e">
        <f t="shared" si="25"/>
        <v>#N/A</v>
      </c>
      <c r="O24" s="33" t="e">
        <f t="shared" si="2"/>
        <v>#N/A</v>
      </c>
      <c r="P24" s="8" t="s">
        <v>114</v>
      </c>
      <c r="Q24" s="9">
        <f t="shared" si="9"/>
        <v>60000</v>
      </c>
      <c r="R24" s="9">
        <f t="shared" si="10"/>
        <v>60000</v>
      </c>
      <c r="S24" s="9">
        <f t="shared" si="11"/>
        <v>60000</v>
      </c>
      <c r="T24" s="9">
        <f t="shared" si="12"/>
        <v>60000</v>
      </c>
      <c r="U24" s="9">
        <f t="shared" si="13"/>
        <v>60000</v>
      </c>
      <c r="V24" s="9">
        <f t="shared" si="14"/>
        <v>51428.571428571428</v>
      </c>
      <c r="W24" s="9">
        <f t="shared" si="15"/>
        <v>45000</v>
      </c>
      <c r="X24" s="9">
        <f t="shared" si="16"/>
        <v>40000</v>
      </c>
      <c r="Y24" s="33">
        <f t="shared" si="3"/>
        <v>0</v>
      </c>
      <c r="Z24" s="33" t="str">
        <f t="shared" si="7"/>
        <v>T19</v>
      </c>
      <c r="AA24" s="35">
        <f t="shared" si="17"/>
        <v>0</v>
      </c>
      <c r="AB24" s="35">
        <f t="shared" si="18"/>
        <v>0</v>
      </c>
      <c r="AC24" s="35">
        <f t="shared" si="19"/>
        <v>0</v>
      </c>
      <c r="AD24" s="35">
        <f t="shared" si="20"/>
        <v>0</v>
      </c>
      <c r="AE24" s="35">
        <f t="shared" si="21"/>
        <v>0</v>
      </c>
      <c r="AF24" s="35">
        <f t="shared" si="22"/>
        <v>0</v>
      </c>
      <c r="AG24" s="35">
        <f t="shared" si="23"/>
        <v>0</v>
      </c>
      <c r="AH24" s="35">
        <f t="shared" si="24"/>
        <v>0</v>
      </c>
    </row>
    <row r="25" spans="1:34" s="8" customFormat="1" ht="18" customHeight="1">
      <c r="A25" s="24"/>
      <c r="B25" s="25"/>
      <c r="C25" s="25"/>
      <c r="D25" s="25"/>
      <c r="E25" s="25" t="s">
        <v>201</v>
      </c>
      <c r="F25" s="171"/>
      <c r="G25" s="28">
        <f t="shared" si="5"/>
        <v>0</v>
      </c>
      <c r="H25" s="28">
        <f t="shared" si="8"/>
        <v>0</v>
      </c>
      <c r="I25" s="29">
        <f t="shared" si="6"/>
        <v>0</v>
      </c>
      <c r="J25" s="30"/>
      <c r="K25" s="31">
        <v>0.01</v>
      </c>
      <c r="L25" s="32">
        <f t="shared" si="0"/>
        <v>60000</v>
      </c>
      <c r="M25" s="33">
        <v>0</v>
      </c>
      <c r="N25" s="33" t="e">
        <f t="shared" si="25"/>
        <v>#N/A</v>
      </c>
      <c r="O25" s="33" t="e">
        <f t="shared" si="2"/>
        <v>#N/A</v>
      </c>
      <c r="P25" s="8" t="s">
        <v>115</v>
      </c>
      <c r="Q25" s="9">
        <f t="shared" si="9"/>
        <v>60000</v>
      </c>
      <c r="R25" s="9">
        <f t="shared" si="10"/>
        <v>60000</v>
      </c>
      <c r="S25" s="9">
        <f t="shared" si="11"/>
        <v>60000</v>
      </c>
      <c r="T25" s="9">
        <f t="shared" si="12"/>
        <v>60000</v>
      </c>
      <c r="U25" s="9">
        <f t="shared" si="13"/>
        <v>50000</v>
      </c>
      <c r="V25" s="9">
        <f t="shared" si="14"/>
        <v>42857.142857142855</v>
      </c>
      <c r="W25" s="9">
        <f t="shared" si="15"/>
        <v>37500</v>
      </c>
      <c r="X25" s="9">
        <f t="shared" si="16"/>
        <v>33333.333333333336</v>
      </c>
      <c r="Y25" s="33">
        <f t="shared" si="3"/>
        <v>0</v>
      </c>
      <c r="Z25" s="33" t="str">
        <f t="shared" si="7"/>
        <v>T20</v>
      </c>
      <c r="AA25" s="35">
        <f t="shared" si="17"/>
        <v>0</v>
      </c>
      <c r="AB25" s="35">
        <f t="shared" si="18"/>
        <v>0</v>
      </c>
      <c r="AC25" s="35">
        <f t="shared" si="19"/>
        <v>0</v>
      </c>
      <c r="AD25" s="35">
        <f t="shared" si="20"/>
        <v>0</v>
      </c>
      <c r="AE25" s="35">
        <f t="shared" si="21"/>
        <v>0</v>
      </c>
      <c r="AF25" s="35">
        <f t="shared" si="22"/>
        <v>0</v>
      </c>
      <c r="AG25" s="35">
        <f t="shared" si="23"/>
        <v>0</v>
      </c>
      <c r="AH25" s="35">
        <f t="shared" si="24"/>
        <v>0</v>
      </c>
    </row>
    <row r="26" spans="1:34" s="8" customFormat="1" ht="18" customHeight="1">
      <c r="A26" s="24"/>
      <c r="B26" s="25"/>
      <c r="C26" s="25"/>
      <c r="D26" s="25"/>
      <c r="E26" s="25" t="s">
        <v>201</v>
      </c>
      <c r="F26" s="171"/>
      <c r="G26" s="28">
        <f t="shared" si="5"/>
        <v>0</v>
      </c>
      <c r="H26" s="28">
        <f t="shared" si="8"/>
        <v>0</v>
      </c>
      <c r="I26" s="29">
        <f t="shared" si="6"/>
        <v>0</v>
      </c>
      <c r="J26" s="30"/>
      <c r="K26" s="31">
        <v>0.01</v>
      </c>
      <c r="L26" s="32">
        <f t="shared" si="0"/>
        <v>60000</v>
      </c>
      <c r="M26" s="33">
        <v>0</v>
      </c>
      <c r="N26" s="33" t="e">
        <f t="shared" si="25"/>
        <v>#N/A</v>
      </c>
      <c r="O26" s="33" t="e">
        <f>IF(E26=0,0,IF(E26=E25,VLOOKUP(E26,P:X,VLOOKUP(E26,P:Y,10,0),0),IF(P26=E26,VLOOKUP(E26,P:X,VLOOKUP(E26,P:Y,10,0),0),L26)))</f>
        <v>#N/A</v>
      </c>
      <c r="P26" s="8" t="s">
        <v>116</v>
      </c>
      <c r="Q26" s="9">
        <f t="shared" si="9"/>
        <v>60000</v>
      </c>
      <c r="R26" s="9">
        <f t="shared" si="10"/>
        <v>60000</v>
      </c>
      <c r="S26" s="9">
        <f t="shared" si="11"/>
        <v>60000</v>
      </c>
      <c r="T26" s="9">
        <f t="shared" si="12"/>
        <v>48000</v>
      </c>
      <c r="U26" s="9">
        <f t="shared" si="13"/>
        <v>40000</v>
      </c>
      <c r="V26" s="9">
        <f t="shared" si="14"/>
        <v>34285.714285714283</v>
      </c>
      <c r="W26" s="9">
        <f t="shared" si="15"/>
        <v>30000</v>
      </c>
      <c r="X26" s="9">
        <f t="shared" si="16"/>
        <v>26666.666666666668</v>
      </c>
      <c r="Y26" s="33">
        <f t="shared" si="3"/>
        <v>0</v>
      </c>
      <c r="Z26" s="33" t="str">
        <f t="shared" si="7"/>
        <v>T21</v>
      </c>
      <c r="AA26" s="35">
        <f t="shared" si="17"/>
        <v>0</v>
      </c>
      <c r="AB26" s="35">
        <f t="shared" si="18"/>
        <v>0</v>
      </c>
      <c r="AC26" s="35">
        <f t="shared" si="19"/>
        <v>0</v>
      </c>
      <c r="AD26" s="35">
        <f t="shared" si="20"/>
        <v>0</v>
      </c>
      <c r="AE26" s="35">
        <f t="shared" si="21"/>
        <v>0</v>
      </c>
      <c r="AF26" s="35">
        <f t="shared" si="22"/>
        <v>0</v>
      </c>
      <c r="AG26" s="35">
        <f t="shared" si="23"/>
        <v>0</v>
      </c>
      <c r="AH26" s="35">
        <f t="shared" si="24"/>
        <v>0</v>
      </c>
    </row>
    <row r="27" spans="1:34" s="8" customFormat="1" ht="18" customHeight="1">
      <c r="A27" s="24"/>
      <c r="B27" s="25"/>
      <c r="C27" s="25"/>
      <c r="D27" s="25"/>
      <c r="E27" s="25" t="s">
        <v>201</v>
      </c>
      <c r="F27" s="171"/>
      <c r="G27" s="28">
        <f t="shared" si="5"/>
        <v>0</v>
      </c>
      <c r="H27" s="28">
        <f t="shared" si="8"/>
        <v>0</v>
      </c>
      <c r="I27" s="29">
        <f t="shared" si="6"/>
        <v>0</v>
      </c>
      <c r="J27" s="30"/>
      <c r="K27" s="31">
        <v>0.01</v>
      </c>
      <c r="L27" s="32">
        <f t="shared" si="0"/>
        <v>60000</v>
      </c>
      <c r="M27" s="33">
        <v>0</v>
      </c>
      <c r="N27" s="33" t="e">
        <f t="shared" si="25"/>
        <v>#N/A</v>
      </c>
      <c r="O27" s="33" t="e">
        <f t="shared" ref="O27:O29" si="26">IF(E27=0,0,IF(E27=E26,VLOOKUP(E27,P:X,VLOOKUP(E27,P:Y,10,0),0),IF(P27=E27,VLOOKUP(E27,P:X,VLOOKUP(E27,P:Y,10,0),0),L27)))</f>
        <v>#N/A</v>
      </c>
      <c r="P27" s="8" t="s">
        <v>117</v>
      </c>
      <c r="Q27" s="9">
        <f t="shared" si="9"/>
        <v>60000</v>
      </c>
      <c r="R27" s="9">
        <f t="shared" si="10"/>
        <v>60000</v>
      </c>
      <c r="S27" s="9">
        <f t="shared" si="11"/>
        <v>45000</v>
      </c>
      <c r="T27" s="9">
        <f t="shared" si="12"/>
        <v>36000</v>
      </c>
      <c r="U27" s="9">
        <f t="shared" si="13"/>
        <v>30000</v>
      </c>
      <c r="V27" s="9">
        <f t="shared" si="14"/>
        <v>25714.285714285714</v>
      </c>
      <c r="W27" s="9">
        <f t="shared" si="15"/>
        <v>22500</v>
      </c>
      <c r="X27" s="9">
        <f t="shared" si="16"/>
        <v>20000</v>
      </c>
      <c r="Y27" s="33">
        <f t="shared" si="3"/>
        <v>0</v>
      </c>
      <c r="Z27" s="33" t="str">
        <f t="shared" si="7"/>
        <v>T22</v>
      </c>
      <c r="AA27" s="35">
        <f t="shared" si="17"/>
        <v>0</v>
      </c>
      <c r="AB27" s="35">
        <f t="shared" si="18"/>
        <v>0</v>
      </c>
      <c r="AC27" s="35">
        <f t="shared" si="19"/>
        <v>0</v>
      </c>
      <c r="AD27" s="35">
        <f t="shared" si="20"/>
        <v>0</v>
      </c>
      <c r="AE27" s="35">
        <f t="shared" si="21"/>
        <v>0</v>
      </c>
      <c r="AF27" s="35">
        <f t="shared" si="22"/>
        <v>0</v>
      </c>
      <c r="AG27" s="35">
        <f t="shared" si="23"/>
        <v>0</v>
      </c>
      <c r="AH27" s="35">
        <f t="shared" si="24"/>
        <v>0</v>
      </c>
    </row>
    <row r="28" spans="1:34" s="8" customFormat="1" ht="18" customHeight="1">
      <c r="A28" s="24"/>
      <c r="B28" s="25"/>
      <c r="C28" s="25"/>
      <c r="D28" s="25"/>
      <c r="E28" s="25" t="s">
        <v>201</v>
      </c>
      <c r="F28" s="171"/>
      <c r="G28" s="28">
        <f t="shared" si="5"/>
        <v>0</v>
      </c>
      <c r="H28" s="28">
        <f t="shared" si="8"/>
        <v>0</v>
      </c>
      <c r="I28" s="29">
        <f t="shared" si="6"/>
        <v>0</v>
      </c>
      <c r="J28" s="30"/>
      <c r="K28" s="31">
        <v>0.01</v>
      </c>
      <c r="L28" s="32">
        <f t="shared" si="0"/>
        <v>60000</v>
      </c>
      <c r="M28" s="33">
        <v>0</v>
      </c>
      <c r="N28" s="33" t="e">
        <f t="shared" si="25"/>
        <v>#N/A</v>
      </c>
      <c r="O28" s="33" t="e">
        <f t="shared" si="26"/>
        <v>#N/A</v>
      </c>
      <c r="P28" s="8" t="s">
        <v>118</v>
      </c>
      <c r="Q28" s="9">
        <f t="shared" si="9"/>
        <v>60000</v>
      </c>
      <c r="R28" s="9">
        <f t="shared" si="10"/>
        <v>40000</v>
      </c>
      <c r="S28" s="9">
        <f t="shared" si="11"/>
        <v>30000</v>
      </c>
      <c r="T28" s="9">
        <f t="shared" si="12"/>
        <v>24000</v>
      </c>
      <c r="U28" s="9">
        <f t="shared" si="13"/>
        <v>20000</v>
      </c>
      <c r="V28" s="9">
        <f t="shared" si="14"/>
        <v>17142.857142857141</v>
      </c>
      <c r="W28" s="9">
        <f t="shared" si="15"/>
        <v>15000</v>
      </c>
      <c r="X28" s="9">
        <f t="shared" si="16"/>
        <v>13333.333333333334</v>
      </c>
      <c r="Y28" s="33">
        <f t="shared" si="3"/>
        <v>0</v>
      </c>
      <c r="Z28" s="33" t="str">
        <f t="shared" si="7"/>
        <v>T23</v>
      </c>
      <c r="AA28" s="35">
        <f t="shared" si="17"/>
        <v>0</v>
      </c>
      <c r="AB28" s="35">
        <f t="shared" si="18"/>
        <v>0</v>
      </c>
      <c r="AC28" s="35">
        <f t="shared" si="19"/>
        <v>0</v>
      </c>
      <c r="AD28" s="35">
        <f t="shared" si="20"/>
        <v>0</v>
      </c>
      <c r="AE28" s="35">
        <f t="shared" si="21"/>
        <v>0</v>
      </c>
      <c r="AF28" s="35">
        <f t="shared" si="22"/>
        <v>0</v>
      </c>
      <c r="AG28" s="35">
        <f t="shared" si="23"/>
        <v>0</v>
      </c>
      <c r="AH28" s="35">
        <f t="shared" si="24"/>
        <v>0</v>
      </c>
    </row>
    <row r="29" spans="1:34" s="8" customFormat="1" ht="18" customHeight="1">
      <c r="A29" s="24"/>
      <c r="B29" s="25"/>
      <c r="C29" s="25"/>
      <c r="D29" s="25"/>
      <c r="E29" s="25" t="s">
        <v>201</v>
      </c>
      <c r="F29" s="171"/>
      <c r="G29" s="28">
        <f t="shared" si="5"/>
        <v>0</v>
      </c>
      <c r="H29" s="28">
        <f t="shared" si="8"/>
        <v>0</v>
      </c>
      <c r="I29" s="29">
        <f t="shared" si="6"/>
        <v>0</v>
      </c>
      <c r="J29" s="30"/>
      <c r="K29" s="31">
        <v>0.01</v>
      </c>
      <c r="L29" s="32">
        <f t="shared" si="0"/>
        <v>60000</v>
      </c>
      <c r="M29" s="33">
        <v>0</v>
      </c>
      <c r="N29" s="33" t="e">
        <f t="shared" si="25"/>
        <v>#N/A</v>
      </c>
      <c r="O29" s="33" t="e">
        <f t="shared" si="26"/>
        <v>#N/A</v>
      </c>
      <c r="P29" s="8" t="s">
        <v>119</v>
      </c>
      <c r="Q29" s="9">
        <f t="shared" si="9"/>
        <v>30000</v>
      </c>
      <c r="R29" s="9">
        <f t="shared" si="10"/>
        <v>20000</v>
      </c>
      <c r="S29" s="9">
        <f t="shared" si="11"/>
        <v>15000</v>
      </c>
      <c r="T29" s="9">
        <f t="shared" si="12"/>
        <v>12000</v>
      </c>
      <c r="U29" s="9">
        <f t="shared" si="13"/>
        <v>10000</v>
      </c>
      <c r="V29" s="9">
        <f t="shared" si="14"/>
        <v>8571.4285714285706</v>
      </c>
      <c r="W29" s="9">
        <f t="shared" si="15"/>
        <v>7500</v>
      </c>
      <c r="X29" s="9">
        <f t="shared" si="16"/>
        <v>6666.666666666667</v>
      </c>
      <c r="Y29" s="33">
        <f t="shared" si="3"/>
        <v>0</v>
      </c>
      <c r="Z29" s="33" t="str">
        <f t="shared" si="7"/>
        <v>T24</v>
      </c>
      <c r="AA29" s="35">
        <f t="shared" si="17"/>
        <v>0</v>
      </c>
      <c r="AB29" s="35">
        <f t="shared" si="18"/>
        <v>0</v>
      </c>
      <c r="AC29" s="35">
        <f t="shared" si="19"/>
        <v>0</v>
      </c>
      <c r="AD29" s="35">
        <f t="shared" si="20"/>
        <v>0</v>
      </c>
      <c r="AE29" s="35">
        <f t="shared" si="21"/>
        <v>0</v>
      </c>
      <c r="AF29" s="35">
        <f t="shared" si="22"/>
        <v>0</v>
      </c>
      <c r="AG29" s="35">
        <f t="shared" si="23"/>
        <v>0</v>
      </c>
      <c r="AH29" s="35">
        <f t="shared" si="24"/>
        <v>0</v>
      </c>
    </row>
    <row r="30" spans="1:34" ht="18" customHeight="1">
      <c r="A30" s="36"/>
      <c r="B30" s="37"/>
      <c r="C30" s="38"/>
      <c r="D30" s="39"/>
      <c r="E30" s="40"/>
      <c r="F30" s="39"/>
      <c r="G30" s="42"/>
      <c r="H30" s="42"/>
      <c r="I30" s="40"/>
      <c r="J30" s="43"/>
      <c r="K30" s="43"/>
      <c r="L30" s="43"/>
      <c r="M30" s="43"/>
      <c r="N30" s="43"/>
      <c r="O30" s="43"/>
      <c r="P30" s="8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4" ht="15">
      <c r="A31" s="36"/>
      <c r="B31" s="45"/>
      <c r="C31" s="46"/>
      <c r="D31" s="46"/>
      <c r="E31" s="46"/>
      <c r="F31" s="173"/>
      <c r="G31" s="48"/>
      <c r="H31" s="48"/>
      <c r="I31" s="36"/>
      <c r="J31" s="36"/>
      <c r="K31" s="36"/>
      <c r="L31" s="36"/>
      <c r="M31" s="36"/>
      <c r="N31" s="36"/>
      <c r="O31" s="36"/>
      <c r="P31" s="36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34" ht="15">
      <c r="A32" s="36"/>
      <c r="B32" s="45"/>
      <c r="C32" s="46"/>
      <c r="D32" s="46"/>
      <c r="E32" s="46"/>
      <c r="F32" s="173"/>
      <c r="G32" s="48"/>
      <c r="H32" s="48"/>
      <c r="I32" s="36"/>
      <c r="J32" s="36"/>
      <c r="K32" s="36"/>
      <c r="L32" s="36"/>
      <c r="M32" s="36"/>
      <c r="N32" s="36"/>
      <c r="O32" s="36"/>
      <c r="P32" s="36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">
      <c r="A33" s="36"/>
      <c r="B33" s="45"/>
      <c r="C33" s="46"/>
      <c r="D33" s="46"/>
      <c r="E33" s="46"/>
      <c r="F33" s="173"/>
      <c r="G33" s="48"/>
      <c r="H33" s="48"/>
      <c r="I33" s="36"/>
      <c r="J33" s="36"/>
      <c r="K33" s="36"/>
      <c r="L33" s="36"/>
      <c r="M33" s="36"/>
      <c r="N33" s="36"/>
      <c r="O33" s="36"/>
      <c r="P33" s="36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">
      <c r="A34" s="36"/>
      <c r="B34" s="45"/>
      <c r="C34" s="37"/>
      <c r="D34" s="39"/>
      <c r="E34" s="40"/>
      <c r="F34" s="39"/>
      <c r="G34" s="42"/>
      <c r="H34" s="42"/>
      <c r="I34" s="40"/>
      <c r="J34" s="43"/>
      <c r="K34" s="43"/>
      <c r="L34" s="43"/>
      <c r="M34" s="43"/>
      <c r="N34" s="43"/>
      <c r="O34" s="43"/>
      <c r="P34" s="8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>
      <c r="B35" s="45"/>
      <c r="P35" s="8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>
      <c r="A36" s="50"/>
      <c r="B36" s="50"/>
      <c r="I36" s="44"/>
      <c r="P36" s="8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>
      <c r="A37" s="50"/>
      <c r="B37" s="50"/>
      <c r="I37" s="44"/>
      <c r="P37" s="8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>
      <c r="A38" s="50"/>
      <c r="B38" s="50"/>
      <c r="I38" s="44"/>
      <c r="P38" s="8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>
      <c r="A39" s="50"/>
      <c r="B39" s="50"/>
      <c r="I39" s="44"/>
      <c r="P39" s="8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>
      <c r="A40" s="50"/>
      <c r="B40" s="50"/>
      <c r="I40" s="44"/>
      <c r="P40" s="8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>
      <c r="A41" s="50"/>
      <c r="B41" s="50"/>
      <c r="I41" s="44"/>
      <c r="P41" s="8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>
      <c r="A42" s="50"/>
      <c r="B42" s="50"/>
      <c r="I42" s="44"/>
      <c r="P42" s="8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>
      <c r="A43" s="50"/>
      <c r="B43" s="50"/>
      <c r="I43" s="44"/>
      <c r="P43" s="8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>
      <c r="A44" s="50"/>
      <c r="B44" s="50"/>
      <c r="I44" s="44"/>
      <c r="P44" s="8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>
      <c r="A45" s="50"/>
      <c r="B45" s="50"/>
      <c r="I45" s="44"/>
      <c r="P45" s="8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>
      <c r="A46" s="50"/>
      <c r="B46" s="50"/>
      <c r="I46" s="44"/>
      <c r="P46" s="8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>
      <c r="A47" s="50"/>
      <c r="B47" s="50"/>
      <c r="I47" s="44"/>
      <c r="P47" s="8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>
      <c r="A48" s="50"/>
      <c r="B48" s="50"/>
      <c r="I48" s="44"/>
      <c r="P48" s="8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>
      <c r="A49" s="50"/>
      <c r="B49" s="50"/>
      <c r="I49" s="44"/>
      <c r="P49" s="8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>
      <c r="A50" s="50"/>
      <c r="B50" s="50"/>
      <c r="I50" s="44"/>
      <c r="P50" s="8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>
      <c r="A51" s="50"/>
      <c r="B51" s="50"/>
      <c r="I51" s="44"/>
      <c r="P51" s="8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>
      <c r="A52" s="50"/>
      <c r="B52" s="50"/>
      <c r="I52" s="44"/>
      <c r="P52" s="8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>
      <c r="A53" s="50"/>
      <c r="B53" s="50"/>
      <c r="I53" s="44"/>
      <c r="P53" s="8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>
      <c r="A54" s="50"/>
      <c r="B54" s="50"/>
      <c r="I54" s="44"/>
      <c r="P54" s="8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>
      <c r="A55" s="50"/>
      <c r="B55" s="50"/>
      <c r="I55" s="44"/>
      <c r="P55" s="8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>
      <c r="A56" s="50"/>
      <c r="B56" s="50"/>
      <c r="I56" s="44"/>
      <c r="P56" s="8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>
      <c r="A57" s="50"/>
      <c r="B57" s="50"/>
      <c r="I57" s="44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>
      <c r="A58" s="50"/>
      <c r="B58" s="50"/>
      <c r="I58" s="44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>
      <c r="A59" s="50"/>
      <c r="B59" s="50"/>
      <c r="I59" s="44"/>
      <c r="P59" s="8"/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>
      <c r="A60" s="50"/>
      <c r="B60" s="50"/>
      <c r="I60" s="44"/>
      <c r="P60" s="8"/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>
      <c r="A61" s="50"/>
      <c r="B61" s="50"/>
      <c r="I61" s="44"/>
      <c r="P61" s="8"/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>
      <c r="A62" s="50"/>
      <c r="B62" s="50"/>
      <c r="I62" s="44"/>
      <c r="P62" s="8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>
      <c r="A63" s="50"/>
      <c r="B63" s="50"/>
      <c r="I63" s="44"/>
      <c r="P63" s="8"/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>
      <c r="A64" s="50"/>
      <c r="B64" s="50"/>
      <c r="I64" s="44"/>
      <c r="P64" s="8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>
      <c r="A65" s="50"/>
      <c r="B65" s="50"/>
      <c r="I65" s="44"/>
      <c r="P65" s="8"/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>
      <c r="A66" s="50"/>
      <c r="B66" s="50"/>
      <c r="I66" s="44"/>
      <c r="P66" s="8"/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>
      <c r="A67" s="50"/>
      <c r="B67" s="50"/>
      <c r="I67" s="44"/>
      <c r="P67" s="8"/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>
      <c r="A68" s="50"/>
      <c r="B68" s="50"/>
      <c r="I68" s="44"/>
      <c r="P68" s="8"/>
      <c r="Q68" s="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>
      <c r="A69" s="50"/>
      <c r="B69" s="50"/>
      <c r="I69" s="44"/>
      <c r="P69" s="8"/>
      <c r="Q69" s="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>
      <c r="A70" s="50"/>
      <c r="B70" s="50"/>
      <c r="I70" s="44"/>
      <c r="P70" s="8"/>
      <c r="Q70" s="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>
      <c r="A71" s="50"/>
      <c r="B71" s="50"/>
      <c r="I71" s="44"/>
      <c r="P71" s="8"/>
      <c r="Q71" s="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>
      <c r="A72" s="50"/>
      <c r="B72" s="50"/>
      <c r="I72" s="44"/>
      <c r="P72" s="8"/>
      <c r="Q72" s="9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>
      <c r="A73" s="50"/>
      <c r="B73" s="50"/>
      <c r="I73" s="44"/>
      <c r="P73" s="8"/>
      <c r="Q73" s="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>
      <c r="A74" s="50"/>
      <c r="B74" s="50"/>
      <c r="I74" s="44"/>
      <c r="P74" s="8"/>
      <c r="Q74" s="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>
      <c r="A75" s="50"/>
      <c r="B75" s="50"/>
      <c r="I75" s="44"/>
      <c r="P75" s="8"/>
      <c r="Q75" s="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>
      <c r="A76" s="50"/>
      <c r="B76" s="50"/>
      <c r="I76" s="44"/>
      <c r="P76" s="8"/>
      <c r="Q76" s="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>
      <c r="A77" s="50"/>
      <c r="B77" s="50"/>
      <c r="I77" s="44"/>
      <c r="P77" s="8"/>
      <c r="Q77" s="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>
      <c r="A78" s="50"/>
      <c r="B78" s="50"/>
      <c r="I78" s="44"/>
      <c r="P78" s="8"/>
      <c r="Q78" s="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>
      <c r="A79" s="50"/>
      <c r="B79" s="50"/>
      <c r="I79" s="44"/>
      <c r="P79" s="8"/>
      <c r="Q79" s="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>
      <c r="A80" s="50"/>
      <c r="B80" s="50"/>
      <c r="I80" s="44"/>
      <c r="P80" s="8"/>
      <c r="Q80" s="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>
      <c r="A81" s="50"/>
      <c r="B81" s="50"/>
      <c r="I81" s="44"/>
      <c r="P81" s="8"/>
      <c r="Q81" s="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>
      <c r="A82" s="50"/>
      <c r="B82" s="50"/>
      <c r="I82" s="44"/>
      <c r="P82" s="8"/>
      <c r="Q82" s="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>
      <c r="A83" s="50"/>
      <c r="B83" s="50"/>
      <c r="I83" s="44"/>
      <c r="P83" s="8"/>
      <c r="Q83" s="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>
      <c r="A84" s="50"/>
      <c r="B84" s="50"/>
      <c r="I84" s="44"/>
      <c r="P84" s="8"/>
      <c r="Q84" s="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>
      <c r="A85" s="50"/>
      <c r="B85" s="50"/>
      <c r="I85" s="44"/>
      <c r="P85" s="8"/>
      <c r="Q85" s="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>
      <c r="A86" s="50"/>
      <c r="B86" s="50"/>
      <c r="I86" s="44"/>
      <c r="P86" s="8"/>
      <c r="Q86" s="9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>
      <c r="A87" s="50"/>
      <c r="B87" s="50"/>
      <c r="I87" s="44"/>
      <c r="P87" s="8"/>
      <c r="Q87" s="9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>
      <c r="A88" s="50"/>
      <c r="B88" s="50"/>
      <c r="I88" s="44"/>
      <c r="P88" s="8"/>
      <c r="Q88" s="9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>
      <c r="A89" s="50"/>
      <c r="B89" s="50"/>
      <c r="I89" s="44"/>
      <c r="P89" s="8"/>
      <c r="Q89" s="9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>
      <c r="A90" s="50"/>
      <c r="B90" s="50"/>
      <c r="I90" s="44"/>
      <c r="P90" s="8"/>
      <c r="Q90" s="9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>
      <c r="A91" s="50"/>
      <c r="B91" s="50"/>
      <c r="I91" s="44"/>
      <c r="P91" s="8"/>
      <c r="Q91" s="9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>
      <c r="A92" s="50"/>
      <c r="B92" s="50"/>
      <c r="I92" s="44"/>
      <c r="P92" s="8"/>
      <c r="Q92" s="9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>
      <c r="A93" s="50"/>
      <c r="B93" s="50"/>
      <c r="I93" s="44"/>
      <c r="P93" s="8"/>
      <c r="Q93" s="9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>
      <c r="A94" s="50"/>
      <c r="B94" s="50"/>
      <c r="I94" s="44"/>
      <c r="P94" s="53"/>
      <c r="Q94" s="44"/>
    </row>
    <row r="95" spans="1:28">
      <c r="A95" s="50"/>
      <c r="B95" s="50"/>
      <c r="I95" s="44"/>
      <c r="P95" s="53"/>
      <c r="Q95" s="44"/>
    </row>
    <row r="96" spans="1:28">
      <c r="A96" s="50"/>
      <c r="B96" s="50"/>
      <c r="I96" s="44"/>
      <c r="P96" s="53"/>
      <c r="Q96" s="44"/>
    </row>
    <row r="97" spans="1:17">
      <c r="A97" s="50"/>
      <c r="B97" s="50"/>
      <c r="I97" s="44"/>
      <c r="P97" s="53"/>
      <c r="Q97" s="44"/>
    </row>
    <row r="98" spans="1:17">
      <c r="A98" s="50"/>
      <c r="B98" s="50"/>
      <c r="I98" s="44"/>
      <c r="P98" s="53"/>
      <c r="Q98" s="44"/>
    </row>
    <row r="99" spans="1:17">
      <c r="A99" s="50"/>
      <c r="B99" s="50"/>
      <c r="I99" s="44"/>
      <c r="P99" s="53"/>
      <c r="Q99" s="44"/>
    </row>
    <row r="100" spans="1:17">
      <c r="A100" s="50"/>
      <c r="B100" s="50"/>
      <c r="I100" s="44"/>
      <c r="P100" s="53"/>
      <c r="Q100" s="44"/>
    </row>
    <row r="101" spans="1:17">
      <c r="A101" s="50"/>
      <c r="B101" s="50"/>
      <c r="I101" s="44"/>
      <c r="P101" s="53"/>
      <c r="Q101" s="44"/>
    </row>
    <row r="102" spans="1:17">
      <c r="A102" s="50"/>
      <c r="B102" s="50"/>
      <c r="I102" s="44"/>
      <c r="P102" s="53"/>
      <c r="Q102" s="44"/>
    </row>
    <row r="103" spans="1:17">
      <c r="A103" s="50"/>
      <c r="B103" s="50"/>
      <c r="I103" s="44"/>
      <c r="P103" s="53"/>
      <c r="Q103" s="44"/>
    </row>
    <row r="104" spans="1:17">
      <c r="A104" s="50"/>
      <c r="B104" s="50"/>
      <c r="I104" s="44"/>
      <c r="P104" s="53"/>
      <c r="Q104" s="44"/>
    </row>
  </sheetData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H104"/>
  <sheetViews>
    <sheetView showZeros="0" workbookViewId="0">
      <selection activeCell="K5" sqref="K5:L5"/>
    </sheetView>
  </sheetViews>
  <sheetFormatPr defaultColWidth="9.15234375" defaultRowHeight="17.600000000000001"/>
  <cols>
    <col min="1" max="1" width="29.23046875" style="49" customWidth="1"/>
    <col min="2" max="2" width="8.4609375" style="54" customWidth="1"/>
    <col min="3" max="3" width="6.84375" style="50" customWidth="1"/>
    <col min="4" max="4" width="16.69140625" style="50" customWidth="1"/>
    <col min="5" max="5" width="8.23046875" style="50" customWidth="1"/>
    <col min="6" max="6" width="9.53515625" style="54" customWidth="1"/>
    <col min="7" max="7" width="10.15234375" style="52" customWidth="1"/>
    <col min="8" max="8" width="11.84375" style="52" customWidth="1"/>
    <col min="9" max="9" width="14.4609375" style="50" customWidth="1"/>
    <col min="10" max="10" width="6.4609375" style="44" customWidth="1"/>
    <col min="11" max="11" width="5.69140625" style="44" customWidth="1"/>
    <col min="12" max="12" width="10.4609375" style="44" customWidth="1"/>
    <col min="13" max="15" width="10.4609375" style="44" hidden="1" customWidth="1"/>
    <col min="16" max="16" width="7.4609375" style="44" hidden="1" customWidth="1"/>
    <col min="17" max="17" width="9.23046875" style="53" hidden="1" customWidth="1"/>
    <col min="18" max="34" width="9.15234375" style="44" hidden="1" customWidth="1"/>
    <col min="35" max="35" width="0" style="44" hidden="1" customWidth="1"/>
    <col min="36" max="16384" width="9.15234375" style="44"/>
  </cols>
  <sheetData>
    <row r="1" spans="1:34" s="6" customFormat="1" ht="33.65" customHeight="1">
      <c r="A1" s="262" t="s">
        <v>82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4"/>
      <c r="N1" s="4"/>
      <c r="O1" s="4"/>
      <c r="P1" s="5"/>
      <c r="Q1" s="5"/>
      <c r="R1" s="5"/>
      <c r="S1" s="5"/>
      <c r="T1" s="5"/>
      <c r="U1" s="5"/>
    </row>
    <row r="2" spans="1:34" s="8" customFormat="1" ht="36" customHeight="1" thickBot="1">
      <c r="A2" s="263" t="s">
        <v>170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7"/>
      <c r="N2" s="7"/>
      <c r="O2" s="7"/>
      <c r="Q2" s="9"/>
    </row>
    <row r="3" spans="1:34" s="8" customFormat="1" ht="18.649999999999999" customHeight="1">
      <c r="A3" s="264" t="s">
        <v>267</v>
      </c>
      <c r="B3" s="264"/>
      <c r="C3" s="264"/>
      <c r="D3" s="264"/>
      <c r="E3" s="264"/>
      <c r="F3" s="264"/>
      <c r="G3" s="264"/>
      <c r="H3" s="264"/>
      <c r="I3" s="264"/>
      <c r="J3" s="10"/>
      <c r="K3" s="265" t="s">
        <v>85</v>
      </c>
      <c r="L3" s="266"/>
      <c r="M3" s="11"/>
      <c r="N3" s="11"/>
      <c r="O3" s="11"/>
      <c r="Q3" s="9"/>
    </row>
    <row r="4" spans="1:34" s="8" customFormat="1" ht="21.65" customHeight="1" thickBot="1">
      <c r="A4" s="264"/>
      <c r="B4" s="264"/>
      <c r="C4" s="264"/>
      <c r="D4" s="264"/>
      <c r="E4" s="264"/>
      <c r="F4" s="264"/>
      <c r="G4" s="264"/>
      <c r="H4" s="264"/>
      <c r="I4" s="264"/>
      <c r="J4" s="12"/>
      <c r="K4" s="267">
        <f>Tourp!C27</f>
        <v>6000000</v>
      </c>
      <c r="L4" s="268"/>
      <c r="M4" s="13"/>
      <c r="N4" s="13"/>
      <c r="O4" s="13"/>
      <c r="Q4" s="9"/>
    </row>
    <row r="5" spans="1:34" s="8" customFormat="1" ht="27" customHeight="1">
      <c r="A5" s="161" t="s">
        <v>86</v>
      </c>
      <c r="B5" s="15" t="s">
        <v>49</v>
      </c>
      <c r="C5" s="16" t="s">
        <v>87</v>
      </c>
      <c r="D5" s="17" t="s">
        <v>88</v>
      </c>
      <c r="E5" s="18" t="s">
        <v>89</v>
      </c>
      <c r="F5" s="172" t="s">
        <v>90</v>
      </c>
      <c r="G5" s="20" t="s">
        <v>91</v>
      </c>
      <c r="H5" s="20" t="s">
        <v>92</v>
      </c>
      <c r="I5" s="21" t="s">
        <v>93</v>
      </c>
      <c r="J5" s="22"/>
      <c r="K5" s="260" t="s">
        <v>94</v>
      </c>
      <c r="L5" s="261"/>
      <c r="M5" s="23"/>
      <c r="N5" s="23"/>
      <c r="O5" s="23"/>
      <c r="Q5" s="9">
        <v>2</v>
      </c>
      <c r="R5" s="8">
        <v>3</v>
      </c>
      <c r="S5" s="8">
        <v>4</v>
      </c>
      <c r="T5" s="8">
        <v>5</v>
      </c>
      <c r="U5" s="8">
        <v>6</v>
      </c>
      <c r="V5" s="8">
        <v>7</v>
      </c>
      <c r="W5" s="8">
        <v>8</v>
      </c>
      <c r="X5" s="8">
        <v>9</v>
      </c>
      <c r="Y5" s="8" t="s">
        <v>95</v>
      </c>
      <c r="AA5" s="9">
        <v>2</v>
      </c>
      <c r="AB5" s="8">
        <v>3</v>
      </c>
      <c r="AC5" s="8">
        <v>4</v>
      </c>
      <c r="AD5" s="8">
        <v>5</v>
      </c>
      <c r="AE5" s="8">
        <v>6</v>
      </c>
      <c r="AF5" s="8">
        <v>7</v>
      </c>
      <c r="AG5" s="8">
        <v>8</v>
      </c>
      <c r="AH5" s="8">
        <v>9</v>
      </c>
    </row>
    <row r="6" spans="1:34" s="34" customFormat="1" ht="18" customHeight="1">
      <c r="A6" s="24" t="s">
        <v>10</v>
      </c>
      <c r="B6" s="25">
        <v>68</v>
      </c>
      <c r="C6" s="25">
        <v>33</v>
      </c>
      <c r="D6" s="26"/>
      <c r="E6" s="25">
        <v>1</v>
      </c>
      <c r="F6" s="171">
        <f>N6</f>
        <v>12</v>
      </c>
      <c r="G6" s="28">
        <f>IF(D6&gt;0,L$12,0)</f>
        <v>0</v>
      </c>
      <c r="H6" s="28">
        <f>IF(E6="",0,IFERROR(O6,0))</f>
        <v>1200000</v>
      </c>
      <c r="I6" s="29">
        <f>G6+H6</f>
        <v>1200000</v>
      </c>
      <c r="J6" s="30"/>
      <c r="K6" s="31">
        <v>0.2</v>
      </c>
      <c r="L6" s="32">
        <f t="shared" ref="L6:L29" si="0">$K$4*K6</f>
        <v>1200000</v>
      </c>
      <c r="M6" s="33">
        <v>12</v>
      </c>
      <c r="N6" s="33">
        <f t="shared" ref="N6:N7" si="1">IF(E6=0,0,IF(E6=E5,VLOOKUP(E6,Z:AH,VLOOKUP(E6,P:Y,10,0),0),IF(P6=E6,VLOOKUP(E6,Z:AH,VLOOKUP(E6,P:Y,10,0),0),M6)))</f>
        <v>12</v>
      </c>
      <c r="O6" s="33">
        <f t="shared" ref="O6:O25" si="2">IF(E6=0,0,IF(E6=E5,VLOOKUP(E6,P:X,VLOOKUP(E6,P:Y,10,0),0),IF(P6=E6,VLOOKUP(E6,P:X,VLOOKUP(E6,P:Y,10,0),0),L6)))</f>
        <v>1200000</v>
      </c>
      <c r="P6" s="8" t="s">
        <v>96</v>
      </c>
      <c r="Q6" s="9"/>
      <c r="R6" s="8"/>
      <c r="S6" s="8"/>
      <c r="T6" s="8"/>
      <c r="U6" s="8"/>
      <c r="V6" s="8"/>
      <c r="W6" s="8"/>
      <c r="X6" s="8"/>
      <c r="Y6" s="33">
        <f t="shared" ref="Y6:Y29" si="3">COUNTIF(E6:E29,P6)</f>
        <v>0</v>
      </c>
      <c r="Z6" s="33" t="str">
        <f>+P6</f>
        <v>T1</v>
      </c>
      <c r="AA6" s="9"/>
      <c r="AB6" s="8"/>
      <c r="AC6" s="8"/>
      <c r="AD6" s="8"/>
      <c r="AE6" s="8"/>
      <c r="AF6" s="8"/>
      <c r="AG6" s="8"/>
      <c r="AH6" s="8"/>
    </row>
    <row r="7" spans="1:34" s="34" customFormat="1" ht="18" customHeight="1">
      <c r="A7" s="24" t="s">
        <v>22</v>
      </c>
      <c r="B7" s="25">
        <v>70</v>
      </c>
      <c r="C7" s="25">
        <v>32</v>
      </c>
      <c r="D7" s="25"/>
      <c r="E7" s="25">
        <v>2</v>
      </c>
      <c r="F7" s="171">
        <f t="shared" ref="F7:F23" si="4">N7</f>
        <v>10</v>
      </c>
      <c r="G7" s="28">
        <f t="shared" ref="G7:G29" si="5">IF(D7&gt;0,L$12,0)</f>
        <v>0</v>
      </c>
      <c r="H7" s="28">
        <f>IF(E7="",0,IFERROR(O7,0))</f>
        <v>960000</v>
      </c>
      <c r="I7" s="29">
        <f t="shared" ref="I7:I29" si="6">G7+H7</f>
        <v>960000</v>
      </c>
      <c r="J7" s="30"/>
      <c r="K7" s="31">
        <v>0.16</v>
      </c>
      <c r="L7" s="32">
        <f t="shared" si="0"/>
        <v>960000</v>
      </c>
      <c r="M7" s="33">
        <v>10</v>
      </c>
      <c r="N7" s="33">
        <f t="shared" si="1"/>
        <v>10</v>
      </c>
      <c r="O7" s="33">
        <f t="shared" si="2"/>
        <v>960000</v>
      </c>
      <c r="P7" s="8" t="s">
        <v>97</v>
      </c>
      <c r="Q7" s="9">
        <f>SUM($L7:$L8)/Q$5</f>
        <v>870000</v>
      </c>
      <c r="R7" s="9">
        <f>SUM($L7:$L9)/R$5</f>
        <v>780000</v>
      </c>
      <c r="S7" s="9">
        <f>SUM($L7:$L10)/S$5</f>
        <v>705000</v>
      </c>
      <c r="T7" s="9">
        <f>SUM($L7:$L11)/T$5</f>
        <v>648000</v>
      </c>
      <c r="U7" s="9">
        <f>SUM($L7:$L12)/U$5</f>
        <v>600000</v>
      </c>
      <c r="V7" s="9">
        <f>SUM($L7:$L13)/V$5</f>
        <v>557142.85714285716</v>
      </c>
      <c r="W7" s="9">
        <f>SUM($L7:$L14)/W$5</f>
        <v>510000</v>
      </c>
      <c r="X7" s="9">
        <f>SUM($L7:$L15)/X$5</f>
        <v>466666.66666666669</v>
      </c>
      <c r="Y7" s="33">
        <f t="shared" si="3"/>
        <v>0</v>
      </c>
      <c r="Z7" s="33" t="str">
        <f t="shared" ref="Z7:Z29" si="7">+P7</f>
        <v>T2</v>
      </c>
      <c r="AA7" s="35">
        <f>SUM($M7:$M8)/AA$5</f>
        <v>9</v>
      </c>
      <c r="AB7" s="35">
        <f>SUM($M7:$M9)/AB$5</f>
        <v>8.3333333333333339</v>
      </c>
      <c r="AC7" s="35">
        <f>SUM($M7:$M10)/AC$5</f>
        <v>7.75</v>
      </c>
      <c r="AD7" s="35">
        <f>SUM($M7:$M11)/AD$5</f>
        <v>7.2</v>
      </c>
      <c r="AE7" s="35">
        <f>SUM($M7:$M12)/AE$5</f>
        <v>6.666666666666667</v>
      </c>
      <c r="AF7" s="35">
        <f>SUM($M7:$M13)/AF$5</f>
        <v>6.1428571428571432</v>
      </c>
      <c r="AG7" s="35">
        <f>SUM($M7:$M14)/AG$5</f>
        <v>5.625</v>
      </c>
      <c r="AH7" s="35">
        <f>SUM($M7:$M15)/AH$5</f>
        <v>5.1111111111111107</v>
      </c>
    </row>
    <row r="8" spans="1:34" s="34" customFormat="1" ht="18" customHeight="1">
      <c r="A8" s="24" t="s">
        <v>0</v>
      </c>
      <c r="B8" s="25">
        <v>70</v>
      </c>
      <c r="C8" s="25">
        <v>32</v>
      </c>
      <c r="D8" s="25"/>
      <c r="E8" s="25">
        <v>3</v>
      </c>
      <c r="F8" s="171">
        <f t="shared" si="4"/>
        <v>8</v>
      </c>
      <c r="G8" s="28">
        <f t="shared" si="5"/>
        <v>0</v>
      </c>
      <c r="H8" s="28">
        <f t="shared" ref="H8:H29" si="8">IF(E8="",0,IFERROR(O8,0))</f>
        <v>780000</v>
      </c>
      <c r="I8" s="29">
        <f t="shared" si="6"/>
        <v>780000</v>
      </c>
      <c r="J8" s="30"/>
      <c r="K8" s="31">
        <v>0.13</v>
      </c>
      <c r="L8" s="32">
        <f t="shared" si="0"/>
        <v>780000</v>
      </c>
      <c r="M8" s="33">
        <v>8</v>
      </c>
      <c r="N8" s="33">
        <f>IF(E8=0,0,IF(E8=E7,VLOOKUP(E8,Z:AH,VLOOKUP(E8,P:Y,10,0),0),IF(P8=E8,VLOOKUP(E8,Z:AH,VLOOKUP(E8,P:Y,10,0),0),M8)))</f>
        <v>8</v>
      </c>
      <c r="O8" s="33">
        <f t="shared" si="2"/>
        <v>780000</v>
      </c>
      <c r="P8" s="8" t="s">
        <v>98</v>
      </c>
      <c r="Q8" s="9">
        <f t="shared" ref="Q8:Q29" si="9">SUM($L8:$L9)/Q$5</f>
        <v>690000</v>
      </c>
      <c r="R8" s="9">
        <f t="shared" ref="R8:R29" si="10">SUM($L8:$L10)/R$5</f>
        <v>620000</v>
      </c>
      <c r="S8" s="9">
        <f t="shared" ref="S8:S29" si="11">SUM($L8:$L11)/S$5</f>
        <v>570000</v>
      </c>
      <c r="T8" s="9">
        <f t="shared" ref="T8:T29" si="12">SUM($L8:$L12)/T$5</f>
        <v>528000</v>
      </c>
      <c r="U8" s="9">
        <f t="shared" ref="U8:U29" si="13">SUM($L8:$L13)/U$5</f>
        <v>490000</v>
      </c>
      <c r="V8" s="9">
        <f t="shared" ref="V8:V29" si="14">SUM($L8:$L14)/V$5</f>
        <v>445714.28571428574</v>
      </c>
      <c r="W8" s="9">
        <f t="shared" ref="W8:W29" si="15">SUM($L8:$L15)/W$5</f>
        <v>405000</v>
      </c>
      <c r="X8" s="9">
        <f t="shared" ref="X8:X29" si="16">SUM($L8:$L16)/X$5</f>
        <v>366666.66666666669</v>
      </c>
      <c r="Y8" s="33">
        <f t="shared" si="3"/>
        <v>0</v>
      </c>
      <c r="Z8" s="33" t="str">
        <f t="shared" si="7"/>
        <v>T3</v>
      </c>
      <c r="AA8" s="35">
        <f t="shared" ref="AA8:AA29" si="17">SUM($M8:$M9)/AA$5</f>
        <v>7.5</v>
      </c>
      <c r="AB8" s="35">
        <f t="shared" ref="AB8:AB29" si="18">SUM($M8:$M10)/AB$5</f>
        <v>7</v>
      </c>
      <c r="AC8" s="35">
        <f t="shared" ref="AC8:AC29" si="19">SUM($M8:$M11)/AC$5</f>
        <v>6.5</v>
      </c>
      <c r="AD8" s="35">
        <f t="shared" ref="AD8:AD29" si="20">SUM($M8:$M12)/AD$5</f>
        <v>6</v>
      </c>
      <c r="AE8" s="35">
        <f t="shared" ref="AE8:AE29" si="21">SUM($M8:$M13)/AE$5</f>
        <v>5.5</v>
      </c>
      <c r="AF8" s="35">
        <f t="shared" ref="AF8:AF29" si="22">SUM($M8:$M14)/AF$5</f>
        <v>5</v>
      </c>
      <c r="AG8" s="35">
        <f t="shared" ref="AG8:AG29" si="23">SUM($M8:$M15)/AG$5</f>
        <v>4.5</v>
      </c>
      <c r="AH8" s="35">
        <f t="shared" ref="AH8:AH29" si="24">SUM($M8:$M16)/AH$5</f>
        <v>4</v>
      </c>
    </row>
    <row r="9" spans="1:34" s="34" customFormat="1" ht="18" customHeight="1">
      <c r="A9" s="24" t="s">
        <v>8</v>
      </c>
      <c r="B9" s="25">
        <v>73</v>
      </c>
      <c r="C9" s="25">
        <v>29</v>
      </c>
      <c r="D9" s="25"/>
      <c r="E9" s="25">
        <v>4</v>
      </c>
      <c r="F9" s="171">
        <f t="shared" si="4"/>
        <v>7</v>
      </c>
      <c r="G9" s="28">
        <f t="shared" si="5"/>
        <v>0</v>
      </c>
      <c r="H9" s="28">
        <f t="shared" si="8"/>
        <v>600000</v>
      </c>
      <c r="I9" s="29">
        <f t="shared" si="6"/>
        <v>600000</v>
      </c>
      <c r="J9" s="30"/>
      <c r="K9" s="31">
        <v>0.1</v>
      </c>
      <c r="L9" s="32">
        <f t="shared" si="0"/>
        <v>600000</v>
      </c>
      <c r="M9" s="33">
        <v>7</v>
      </c>
      <c r="N9" s="33">
        <f t="shared" ref="N9:N29" si="25">IF(E9=0,0,IF(E9=E8,VLOOKUP(E9,Z:AH,VLOOKUP(E9,P:Y,10,0),0),IF(P9=E9,VLOOKUP(E9,Z:AH,VLOOKUP(E9,P:Y,10,0),0),M9)))</f>
        <v>7</v>
      </c>
      <c r="O9" s="33">
        <f t="shared" si="2"/>
        <v>600000</v>
      </c>
      <c r="P9" s="8" t="s">
        <v>99</v>
      </c>
      <c r="Q9" s="9">
        <f t="shared" si="9"/>
        <v>540000</v>
      </c>
      <c r="R9" s="9">
        <f t="shared" si="10"/>
        <v>500000</v>
      </c>
      <c r="S9" s="9">
        <f t="shared" si="11"/>
        <v>465000</v>
      </c>
      <c r="T9" s="9">
        <f t="shared" si="12"/>
        <v>432000</v>
      </c>
      <c r="U9" s="9">
        <f t="shared" si="13"/>
        <v>390000</v>
      </c>
      <c r="V9" s="9">
        <f t="shared" si="14"/>
        <v>351428.57142857142</v>
      </c>
      <c r="W9" s="9">
        <f t="shared" si="15"/>
        <v>315000</v>
      </c>
      <c r="X9" s="9">
        <f t="shared" si="16"/>
        <v>286666.66666666669</v>
      </c>
      <c r="Y9" s="33">
        <f t="shared" si="3"/>
        <v>0</v>
      </c>
      <c r="Z9" s="33" t="str">
        <f t="shared" si="7"/>
        <v>T4</v>
      </c>
      <c r="AA9" s="35">
        <f t="shared" si="17"/>
        <v>6.5</v>
      </c>
      <c r="AB9" s="35">
        <f t="shared" si="18"/>
        <v>6</v>
      </c>
      <c r="AC9" s="35">
        <f t="shared" si="19"/>
        <v>5.5</v>
      </c>
      <c r="AD9" s="35">
        <f t="shared" si="20"/>
        <v>5</v>
      </c>
      <c r="AE9" s="35">
        <f t="shared" si="21"/>
        <v>4.5</v>
      </c>
      <c r="AF9" s="35">
        <f t="shared" si="22"/>
        <v>4</v>
      </c>
      <c r="AG9" s="35">
        <f t="shared" si="23"/>
        <v>3.5</v>
      </c>
      <c r="AH9" s="35">
        <f t="shared" si="24"/>
        <v>3.1111111111111112</v>
      </c>
    </row>
    <row r="10" spans="1:34" s="34" customFormat="1" ht="18" customHeight="1">
      <c r="A10" s="24" t="s">
        <v>14</v>
      </c>
      <c r="B10" s="25">
        <v>73</v>
      </c>
      <c r="C10" s="25">
        <v>31</v>
      </c>
      <c r="D10" s="175"/>
      <c r="E10" s="25">
        <v>5</v>
      </c>
      <c r="F10" s="171">
        <f t="shared" si="4"/>
        <v>6</v>
      </c>
      <c r="G10" s="28">
        <f t="shared" si="5"/>
        <v>0</v>
      </c>
      <c r="H10" s="28">
        <f t="shared" si="8"/>
        <v>480000</v>
      </c>
      <c r="I10" s="29">
        <f t="shared" si="6"/>
        <v>480000</v>
      </c>
      <c r="J10" s="30"/>
      <c r="K10" s="31">
        <v>0.08</v>
      </c>
      <c r="L10" s="32">
        <f t="shared" si="0"/>
        <v>480000</v>
      </c>
      <c r="M10" s="33">
        <v>6</v>
      </c>
      <c r="N10" s="33">
        <f t="shared" si="25"/>
        <v>6</v>
      </c>
      <c r="O10" s="33">
        <f t="shared" si="2"/>
        <v>480000</v>
      </c>
      <c r="P10" s="8" t="s">
        <v>100</v>
      </c>
      <c r="Q10" s="9">
        <f t="shared" si="9"/>
        <v>450000</v>
      </c>
      <c r="R10" s="9">
        <f t="shared" si="10"/>
        <v>420000</v>
      </c>
      <c r="S10" s="9">
        <f t="shared" si="11"/>
        <v>390000</v>
      </c>
      <c r="T10" s="9">
        <f t="shared" si="12"/>
        <v>348000</v>
      </c>
      <c r="U10" s="9">
        <f t="shared" si="13"/>
        <v>310000</v>
      </c>
      <c r="V10" s="9">
        <f t="shared" si="14"/>
        <v>274285.71428571426</v>
      </c>
      <c r="W10" s="9">
        <f t="shared" si="15"/>
        <v>247500</v>
      </c>
      <c r="X10" s="9">
        <f t="shared" si="16"/>
        <v>226666.66666666666</v>
      </c>
      <c r="Y10" s="33">
        <f t="shared" si="3"/>
        <v>0</v>
      </c>
      <c r="Z10" s="33" t="str">
        <f t="shared" si="7"/>
        <v>T5</v>
      </c>
      <c r="AA10" s="35">
        <f t="shared" si="17"/>
        <v>5.5</v>
      </c>
      <c r="AB10" s="35">
        <f t="shared" si="18"/>
        <v>5</v>
      </c>
      <c r="AC10" s="35">
        <f t="shared" si="19"/>
        <v>4.5</v>
      </c>
      <c r="AD10" s="35">
        <f t="shared" si="20"/>
        <v>4</v>
      </c>
      <c r="AE10" s="35">
        <f t="shared" si="21"/>
        <v>3.5</v>
      </c>
      <c r="AF10" s="35">
        <f t="shared" si="22"/>
        <v>3</v>
      </c>
      <c r="AG10" s="35">
        <f t="shared" si="23"/>
        <v>2.625</v>
      </c>
      <c r="AH10" s="35">
        <f t="shared" si="24"/>
        <v>2.3333333333333335</v>
      </c>
    </row>
    <row r="11" spans="1:34" s="34" customFormat="1" ht="18" customHeight="1">
      <c r="A11" s="24" t="s">
        <v>20</v>
      </c>
      <c r="B11" s="25">
        <v>77</v>
      </c>
      <c r="C11" s="25">
        <v>32</v>
      </c>
      <c r="D11" s="25"/>
      <c r="E11" s="25">
        <v>6</v>
      </c>
      <c r="F11" s="171">
        <f t="shared" si="4"/>
        <v>5</v>
      </c>
      <c r="G11" s="28">
        <f t="shared" si="5"/>
        <v>0</v>
      </c>
      <c r="H11" s="28">
        <f t="shared" si="8"/>
        <v>420000.00000000006</v>
      </c>
      <c r="I11" s="29">
        <f t="shared" si="6"/>
        <v>420000.00000000006</v>
      </c>
      <c r="J11" s="30"/>
      <c r="K11" s="31">
        <v>7.0000000000000007E-2</v>
      </c>
      <c r="L11" s="32">
        <f t="shared" si="0"/>
        <v>420000.00000000006</v>
      </c>
      <c r="M11" s="33">
        <v>5</v>
      </c>
      <c r="N11" s="33">
        <f t="shared" si="25"/>
        <v>5</v>
      </c>
      <c r="O11" s="33">
        <f t="shared" si="2"/>
        <v>420000.00000000006</v>
      </c>
      <c r="P11" s="8" t="s">
        <v>101</v>
      </c>
      <c r="Q11" s="9">
        <f t="shared" si="9"/>
        <v>390000</v>
      </c>
      <c r="R11" s="9">
        <f t="shared" si="10"/>
        <v>360000</v>
      </c>
      <c r="S11" s="9">
        <f t="shared" si="11"/>
        <v>315000</v>
      </c>
      <c r="T11" s="9">
        <f t="shared" si="12"/>
        <v>276000</v>
      </c>
      <c r="U11" s="9">
        <f t="shared" si="13"/>
        <v>240000</v>
      </c>
      <c r="V11" s="9">
        <f t="shared" si="14"/>
        <v>214285.71428571429</v>
      </c>
      <c r="W11" s="9">
        <f t="shared" si="15"/>
        <v>195000</v>
      </c>
      <c r="X11" s="9">
        <f t="shared" si="16"/>
        <v>180000</v>
      </c>
      <c r="Y11" s="33">
        <f t="shared" si="3"/>
        <v>0</v>
      </c>
      <c r="Z11" s="33" t="str">
        <f t="shared" si="7"/>
        <v>T6</v>
      </c>
      <c r="AA11" s="35">
        <f t="shared" si="17"/>
        <v>4.5</v>
      </c>
      <c r="AB11" s="35">
        <f t="shared" si="18"/>
        <v>4</v>
      </c>
      <c r="AC11" s="35">
        <f t="shared" si="19"/>
        <v>3.5</v>
      </c>
      <c r="AD11" s="35">
        <f t="shared" si="20"/>
        <v>3</v>
      </c>
      <c r="AE11" s="35">
        <f t="shared" si="21"/>
        <v>2.5</v>
      </c>
      <c r="AF11" s="35">
        <f t="shared" si="22"/>
        <v>2.1428571428571428</v>
      </c>
      <c r="AG11" s="35">
        <f t="shared" si="23"/>
        <v>1.875</v>
      </c>
      <c r="AH11" s="35">
        <f t="shared" si="24"/>
        <v>1.6666666666666667</v>
      </c>
    </row>
    <row r="12" spans="1:34" s="34" customFormat="1" ht="18" customHeight="1">
      <c r="A12" s="24" t="s">
        <v>4</v>
      </c>
      <c r="B12" s="25">
        <v>79</v>
      </c>
      <c r="C12" s="25">
        <v>31</v>
      </c>
      <c r="D12" s="25"/>
      <c r="E12" s="25">
        <v>7</v>
      </c>
      <c r="F12" s="171">
        <f t="shared" si="4"/>
        <v>4</v>
      </c>
      <c r="G12" s="28">
        <f t="shared" si="5"/>
        <v>0</v>
      </c>
      <c r="H12" s="28">
        <f t="shared" si="8"/>
        <v>360000</v>
      </c>
      <c r="I12" s="29">
        <f t="shared" si="6"/>
        <v>360000</v>
      </c>
      <c r="J12" s="30"/>
      <c r="K12" s="31">
        <v>0.06</v>
      </c>
      <c r="L12" s="32">
        <f t="shared" si="0"/>
        <v>360000</v>
      </c>
      <c r="M12" s="33">
        <v>4</v>
      </c>
      <c r="N12" s="33">
        <f t="shared" si="25"/>
        <v>4</v>
      </c>
      <c r="O12" s="33">
        <f t="shared" si="2"/>
        <v>360000</v>
      </c>
      <c r="P12" s="8" t="s">
        <v>102</v>
      </c>
      <c r="Q12" s="9">
        <f t="shared" si="9"/>
        <v>330000</v>
      </c>
      <c r="R12" s="9">
        <f t="shared" si="10"/>
        <v>280000</v>
      </c>
      <c r="S12" s="9">
        <f t="shared" si="11"/>
        <v>240000</v>
      </c>
      <c r="T12" s="9">
        <f t="shared" si="12"/>
        <v>204000</v>
      </c>
      <c r="U12" s="9">
        <f t="shared" si="13"/>
        <v>180000</v>
      </c>
      <c r="V12" s="9">
        <f t="shared" si="14"/>
        <v>162857.14285714287</v>
      </c>
      <c r="W12" s="9">
        <f t="shared" si="15"/>
        <v>150000</v>
      </c>
      <c r="X12" s="9">
        <f t="shared" si="16"/>
        <v>140000</v>
      </c>
      <c r="Y12" s="33">
        <f t="shared" si="3"/>
        <v>0</v>
      </c>
      <c r="Z12" s="33" t="str">
        <f t="shared" si="7"/>
        <v>T7</v>
      </c>
      <c r="AA12" s="35">
        <f t="shared" si="17"/>
        <v>3.5</v>
      </c>
      <c r="AB12" s="35">
        <f t="shared" si="18"/>
        <v>3</v>
      </c>
      <c r="AC12" s="35">
        <f t="shared" si="19"/>
        <v>2.5</v>
      </c>
      <c r="AD12" s="35">
        <f t="shared" si="20"/>
        <v>2</v>
      </c>
      <c r="AE12" s="35">
        <f t="shared" si="21"/>
        <v>1.6666666666666667</v>
      </c>
      <c r="AF12" s="35">
        <f t="shared" si="22"/>
        <v>1.4285714285714286</v>
      </c>
      <c r="AG12" s="35">
        <f t="shared" si="23"/>
        <v>1.25</v>
      </c>
      <c r="AH12" s="35">
        <f t="shared" si="24"/>
        <v>1.1111111111111112</v>
      </c>
    </row>
    <row r="13" spans="1:34" s="34" customFormat="1" ht="18" customHeight="1">
      <c r="A13" s="24" t="s">
        <v>6</v>
      </c>
      <c r="B13" s="25">
        <v>80</v>
      </c>
      <c r="C13" s="25">
        <v>32</v>
      </c>
      <c r="D13" s="25" t="s">
        <v>270</v>
      </c>
      <c r="E13" s="25">
        <v>8</v>
      </c>
      <c r="F13" s="171">
        <f t="shared" si="4"/>
        <v>3</v>
      </c>
      <c r="G13" s="28">
        <f t="shared" si="5"/>
        <v>360000</v>
      </c>
      <c r="H13" s="28">
        <f t="shared" si="8"/>
        <v>300000</v>
      </c>
      <c r="I13" s="29">
        <f t="shared" si="6"/>
        <v>660000</v>
      </c>
      <c r="J13" s="30"/>
      <c r="K13" s="31">
        <v>0.05</v>
      </c>
      <c r="L13" s="32">
        <f t="shared" si="0"/>
        <v>300000</v>
      </c>
      <c r="M13" s="33">
        <v>3</v>
      </c>
      <c r="N13" s="33">
        <f t="shared" si="25"/>
        <v>3</v>
      </c>
      <c r="O13" s="33">
        <f t="shared" si="2"/>
        <v>300000</v>
      </c>
      <c r="P13" s="8" t="s">
        <v>103</v>
      </c>
      <c r="Q13" s="9">
        <f t="shared" si="9"/>
        <v>240000</v>
      </c>
      <c r="R13" s="9">
        <f t="shared" si="10"/>
        <v>200000</v>
      </c>
      <c r="S13" s="9">
        <f t="shared" si="11"/>
        <v>165000</v>
      </c>
      <c r="T13" s="9">
        <f t="shared" si="12"/>
        <v>144000</v>
      </c>
      <c r="U13" s="9">
        <f t="shared" si="13"/>
        <v>130000</v>
      </c>
      <c r="V13" s="9">
        <f t="shared" si="14"/>
        <v>120000</v>
      </c>
      <c r="W13" s="9">
        <f t="shared" si="15"/>
        <v>112500</v>
      </c>
      <c r="X13" s="9">
        <f t="shared" si="16"/>
        <v>106666.66666666667</v>
      </c>
      <c r="Y13" s="33">
        <f t="shared" si="3"/>
        <v>0</v>
      </c>
      <c r="Z13" s="33" t="str">
        <f t="shared" si="7"/>
        <v>T8</v>
      </c>
      <c r="AA13" s="35">
        <f t="shared" si="17"/>
        <v>2.5</v>
      </c>
      <c r="AB13" s="35">
        <f t="shared" si="18"/>
        <v>2</v>
      </c>
      <c r="AC13" s="35">
        <f t="shared" si="19"/>
        <v>1.5</v>
      </c>
      <c r="AD13" s="35">
        <f t="shared" si="20"/>
        <v>1.2</v>
      </c>
      <c r="AE13" s="35">
        <f t="shared" si="21"/>
        <v>1</v>
      </c>
      <c r="AF13" s="35">
        <f t="shared" si="22"/>
        <v>0.8571428571428571</v>
      </c>
      <c r="AG13" s="35">
        <f t="shared" si="23"/>
        <v>0.75</v>
      </c>
      <c r="AH13" s="35">
        <f t="shared" si="24"/>
        <v>0.66666666666666663</v>
      </c>
    </row>
    <row r="14" spans="1:34" s="34" customFormat="1" ht="18" customHeight="1">
      <c r="A14" s="24" t="s">
        <v>12</v>
      </c>
      <c r="B14" s="25">
        <v>81</v>
      </c>
      <c r="C14" s="25">
        <v>32</v>
      </c>
      <c r="D14" s="25"/>
      <c r="E14" s="25">
        <v>9</v>
      </c>
      <c r="F14" s="171">
        <f t="shared" si="4"/>
        <v>2</v>
      </c>
      <c r="G14" s="28">
        <f t="shared" si="5"/>
        <v>0</v>
      </c>
      <c r="H14" s="28">
        <f t="shared" si="8"/>
        <v>180000</v>
      </c>
      <c r="I14" s="29">
        <f t="shared" si="6"/>
        <v>180000</v>
      </c>
      <c r="J14" s="30"/>
      <c r="K14" s="31">
        <v>0.03</v>
      </c>
      <c r="L14" s="32">
        <f t="shared" si="0"/>
        <v>180000</v>
      </c>
      <c r="M14" s="33">
        <v>2</v>
      </c>
      <c r="N14" s="33">
        <f t="shared" si="25"/>
        <v>2</v>
      </c>
      <c r="O14" s="33">
        <f t="shared" si="2"/>
        <v>180000</v>
      </c>
      <c r="P14" s="8" t="s">
        <v>104</v>
      </c>
      <c r="Q14" s="9">
        <f t="shared" si="9"/>
        <v>150000</v>
      </c>
      <c r="R14" s="9">
        <f t="shared" si="10"/>
        <v>120000</v>
      </c>
      <c r="S14" s="9">
        <f t="shared" si="11"/>
        <v>105000</v>
      </c>
      <c r="T14" s="9">
        <f t="shared" si="12"/>
        <v>96000</v>
      </c>
      <c r="U14" s="9">
        <f t="shared" si="13"/>
        <v>90000</v>
      </c>
      <c r="V14" s="9">
        <f t="shared" si="14"/>
        <v>85714.28571428571</v>
      </c>
      <c r="W14" s="9">
        <f t="shared" si="15"/>
        <v>82500</v>
      </c>
      <c r="X14" s="9">
        <f t="shared" si="16"/>
        <v>80000</v>
      </c>
      <c r="Y14" s="33">
        <f t="shared" si="3"/>
        <v>0</v>
      </c>
      <c r="Z14" s="33" t="str">
        <f t="shared" si="7"/>
        <v>T9</v>
      </c>
      <c r="AA14" s="35">
        <f t="shared" si="17"/>
        <v>1.5</v>
      </c>
      <c r="AB14" s="35">
        <f t="shared" si="18"/>
        <v>1</v>
      </c>
      <c r="AC14" s="35">
        <f t="shared" si="19"/>
        <v>0.75</v>
      </c>
      <c r="AD14" s="35">
        <f t="shared" si="20"/>
        <v>0.6</v>
      </c>
      <c r="AE14" s="35">
        <f t="shared" si="21"/>
        <v>0.5</v>
      </c>
      <c r="AF14" s="35">
        <f t="shared" si="22"/>
        <v>0.42857142857142855</v>
      </c>
      <c r="AG14" s="35">
        <f t="shared" si="23"/>
        <v>0.375</v>
      </c>
      <c r="AH14" s="35">
        <f t="shared" si="24"/>
        <v>0.33333333333333331</v>
      </c>
    </row>
    <row r="15" spans="1:34" s="34" customFormat="1" ht="18" customHeight="1">
      <c r="A15" s="24" t="s">
        <v>2</v>
      </c>
      <c r="B15" s="25">
        <v>82</v>
      </c>
      <c r="C15" s="25">
        <v>33</v>
      </c>
      <c r="D15" s="25"/>
      <c r="E15" s="25">
        <v>10</v>
      </c>
      <c r="F15" s="171">
        <f t="shared" si="4"/>
        <v>1</v>
      </c>
      <c r="G15" s="28">
        <f t="shared" si="5"/>
        <v>0</v>
      </c>
      <c r="H15" s="28">
        <f t="shared" si="8"/>
        <v>120000</v>
      </c>
      <c r="I15" s="29">
        <f t="shared" si="6"/>
        <v>120000</v>
      </c>
      <c r="J15" s="30"/>
      <c r="K15" s="31">
        <v>0.02</v>
      </c>
      <c r="L15" s="32">
        <f t="shared" si="0"/>
        <v>120000</v>
      </c>
      <c r="M15" s="33">
        <v>1</v>
      </c>
      <c r="N15" s="33">
        <f t="shared" si="25"/>
        <v>1</v>
      </c>
      <c r="O15" s="33">
        <f t="shared" si="2"/>
        <v>120000</v>
      </c>
      <c r="P15" s="8" t="s">
        <v>105</v>
      </c>
      <c r="Q15" s="9">
        <f t="shared" si="9"/>
        <v>90000</v>
      </c>
      <c r="R15" s="9">
        <f t="shared" si="10"/>
        <v>80000</v>
      </c>
      <c r="S15" s="9">
        <f t="shared" si="11"/>
        <v>75000</v>
      </c>
      <c r="T15" s="9">
        <f t="shared" si="12"/>
        <v>72000</v>
      </c>
      <c r="U15" s="9">
        <f t="shared" si="13"/>
        <v>70000</v>
      </c>
      <c r="V15" s="9">
        <f t="shared" si="14"/>
        <v>68571.428571428565</v>
      </c>
      <c r="W15" s="9">
        <f t="shared" si="15"/>
        <v>67500</v>
      </c>
      <c r="X15" s="9">
        <f t="shared" si="16"/>
        <v>66666.666666666672</v>
      </c>
      <c r="Y15" s="33">
        <f t="shared" si="3"/>
        <v>0</v>
      </c>
      <c r="Z15" s="33" t="str">
        <f t="shared" si="7"/>
        <v>T10</v>
      </c>
      <c r="AA15" s="35">
        <f t="shared" si="17"/>
        <v>0.5</v>
      </c>
      <c r="AB15" s="35">
        <f t="shared" si="18"/>
        <v>0.33333333333333331</v>
      </c>
      <c r="AC15" s="35">
        <f t="shared" si="19"/>
        <v>0.25</v>
      </c>
      <c r="AD15" s="35">
        <f t="shared" si="20"/>
        <v>0.2</v>
      </c>
      <c r="AE15" s="35">
        <f t="shared" si="21"/>
        <v>0.16666666666666666</v>
      </c>
      <c r="AF15" s="35">
        <f t="shared" si="22"/>
        <v>0.14285714285714285</v>
      </c>
      <c r="AG15" s="35">
        <f t="shared" si="23"/>
        <v>0.125</v>
      </c>
      <c r="AH15" s="35">
        <f t="shared" si="24"/>
        <v>0.1111111111111111</v>
      </c>
    </row>
    <row r="16" spans="1:34" s="34" customFormat="1" ht="18" customHeight="1">
      <c r="A16" s="24" t="s">
        <v>34</v>
      </c>
      <c r="B16" s="25">
        <v>82</v>
      </c>
      <c r="C16" s="25">
        <v>35</v>
      </c>
      <c r="D16" s="25"/>
      <c r="E16" s="25">
        <v>11</v>
      </c>
      <c r="F16" s="171">
        <f t="shared" si="4"/>
        <v>0</v>
      </c>
      <c r="G16" s="28">
        <f t="shared" si="5"/>
        <v>0</v>
      </c>
      <c r="H16" s="28">
        <f t="shared" si="8"/>
        <v>60000</v>
      </c>
      <c r="I16" s="29">
        <f t="shared" si="6"/>
        <v>60000</v>
      </c>
      <c r="J16" s="30"/>
      <c r="K16" s="31">
        <v>0.01</v>
      </c>
      <c r="L16" s="32">
        <f t="shared" si="0"/>
        <v>60000</v>
      </c>
      <c r="M16" s="33">
        <v>0</v>
      </c>
      <c r="N16" s="33">
        <f t="shared" si="25"/>
        <v>0</v>
      </c>
      <c r="O16" s="33">
        <f t="shared" si="2"/>
        <v>60000</v>
      </c>
      <c r="P16" s="8" t="s">
        <v>106</v>
      </c>
      <c r="Q16" s="9">
        <f t="shared" si="9"/>
        <v>60000</v>
      </c>
      <c r="R16" s="9">
        <f t="shared" si="10"/>
        <v>60000</v>
      </c>
      <c r="S16" s="9">
        <f t="shared" si="11"/>
        <v>60000</v>
      </c>
      <c r="T16" s="9">
        <f t="shared" si="12"/>
        <v>60000</v>
      </c>
      <c r="U16" s="9">
        <f t="shared" si="13"/>
        <v>60000</v>
      </c>
      <c r="V16" s="9">
        <f t="shared" si="14"/>
        <v>60000</v>
      </c>
      <c r="W16" s="9">
        <f t="shared" si="15"/>
        <v>60000</v>
      </c>
      <c r="X16" s="9">
        <f t="shared" si="16"/>
        <v>60000</v>
      </c>
      <c r="Y16" s="33">
        <f t="shared" si="3"/>
        <v>0</v>
      </c>
      <c r="Z16" s="33" t="str">
        <f t="shared" si="7"/>
        <v>T11</v>
      </c>
      <c r="AA16" s="35">
        <f t="shared" si="17"/>
        <v>0</v>
      </c>
      <c r="AB16" s="35">
        <f t="shared" si="18"/>
        <v>0</v>
      </c>
      <c r="AC16" s="35">
        <f t="shared" si="19"/>
        <v>0</v>
      </c>
      <c r="AD16" s="35">
        <f t="shared" si="20"/>
        <v>0</v>
      </c>
      <c r="AE16" s="35">
        <f t="shared" si="21"/>
        <v>0</v>
      </c>
      <c r="AF16" s="35">
        <f t="shared" si="22"/>
        <v>0</v>
      </c>
      <c r="AG16" s="35">
        <f t="shared" si="23"/>
        <v>0</v>
      </c>
      <c r="AH16" s="35">
        <f t="shared" si="24"/>
        <v>0</v>
      </c>
    </row>
    <row r="17" spans="1:34" s="34" customFormat="1" ht="18" customHeight="1">
      <c r="A17" s="24" t="s">
        <v>18</v>
      </c>
      <c r="B17" s="25">
        <v>82</v>
      </c>
      <c r="C17" s="25">
        <v>38</v>
      </c>
      <c r="D17" s="25"/>
      <c r="E17" s="25">
        <v>12</v>
      </c>
      <c r="F17" s="171">
        <f t="shared" si="4"/>
        <v>0</v>
      </c>
      <c r="G17" s="28">
        <f t="shared" si="5"/>
        <v>0</v>
      </c>
      <c r="H17" s="28">
        <f t="shared" si="8"/>
        <v>60000</v>
      </c>
      <c r="I17" s="29">
        <f t="shared" si="6"/>
        <v>60000</v>
      </c>
      <c r="J17" s="30"/>
      <c r="K17" s="31">
        <v>0.01</v>
      </c>
      <c r="L17" s="32">
        <f t="shared" si="0"/>
        <v>60000</v>
      </c>
      <c r="M17" s="33">
        <v>0</v>
      </c>
      <c r="N17" s="33">
        <f t="shared" si="25"/>
        <v>0</v>
      </c>
      <c r="O17" s="33">
        <f t="shared" si="2"/>
        <v>60000</v>
      </c>
      <c r="P17" s="8" t="s">
        <v>107</v>
      </c>
      <c r="Q17" s="9">
        <f t="shared" si="9"/>
        <v>60000</v>
      </c>
      <c r="R17" s="9">
        <f t="shared" si="10"/>
        <v>60000</v>
      </c>
      <c r="S17" s="9">
        <f t="shared" si="11"/>
        <v>60000</v>
      </c>
      <c r="T17" s="9">
        <f t="shared" si="12"/>
        <v>60000</v>
      </c>
      <c r="U17" s="9">
        <f t="shared" si="13"/>
        <v>60000</v>
      </c>
      <c r="V17" s="9">
        <f t="shared" si="14"/>
        <v>60000</v>
      </c>
      <c r="W17" s="9">
        <f t="shared" si="15"/>
        <v>60000</v>
      </c>
      <c r="X17" s="9">
        <f t="shared" si="16"/>
        <v>60000</v>
      </c>
      <c r="Y17" s="33">
        <f t="shared" si="3"/>
        <v>0</v>
      </c>
      <c r="Z17" s="33" t="str">
        <f t="shared" si="7"/>
        <v>T12</v>
      </c>
      <c r="AA17" s="35">
        <f t="shared" si="17"/>
        <v>0</v>
      </c>
      <c r="AB17" s="35">
        <f t="shared" si="18"/>
        <v>0</v>
      </c>
      <c r="AC17" s="35">
        <f t="shared" si="19"/>
        <v>0</v>
      </c>
      <c r="AD17" s="35">
        <f t="shared" si="20"/>
        <v>0</v>
      </c>
      <c r="AE17" s="35">
        <f t="shared" si="21"/>
        <v>0</v>
      </c>
      <c r="AF17" s="35">
        <f t="shared" si="22"/>
        <v>0</v>
      </c>
      <c r="AG17" s="35">
        <f t="shared" si="23"/>
        <v>0</v>
      </c>
      <c r="AH17" s="35">
        <f t="shared" si="24"/>
        <v>0</v>
      </c>
    </row>
    <row r="18" spans="1:34" s="34" customFormat="1" ht="18" customHeight="1">
      <c r="A18" s="24" t="s">
        <v>28</v>
      </c>
      <c r="B18" s="25">
        <v>90</v>
      </c>
      <c r="C18" s="25">
        <v>39</v>
      </c>
      <c r="D18" s="25"/>
      <c r="E18" s="25">
        <v>13</v>
      </c>
      <c r="F18" s="171">
        <f t="shared" si="4"/>
        <v>0</v>
      </c>
      <c r="G18" s="28">
        <f t="shared" si="5"/>
        <v>0</v>
      </c>
      <c r="H18" s="28">
        <f t="shared" si="8"/>
        <v>60000</v>
      </c>
      <c r="I18" s="29">
        <f t="shared" si="6"/>
        <v>60000</v>
      </c>
      <c r="J18" s="30"/>
      <c r="K18" s="31">
        <v>0.01</v>
      </c>
      <c r="L18" s="32">
        <f t="shared" si="0"/>
        <v>60000</v>
      </c>
      <c r="M18" s="33">
        <v>0</v>
      </c>
      <c r="N18" s="33">
        <f t="shared" si="25"/>
        <v>0</v>
      </c>
      <c r="O18" s="33">
        <f t="shared" si="2"/>
        <v>60000</v>
      </c>
      <c r="P18" s="8" t="s">
        <v>108</v>
      </c>
      <c r="Q18" s="9">
        <f t="shared" si="9"/>
        <v>60000</v>
      </c>
      <c r="R18" s="9">
        <f t="shared" si="10"/>
        <v>60000</v>
      </c>
      <c r="S18" s="9">
        <f t="shared" si="11"/>
        <v>60000</v>
      </c>
      <c r="T18" s="9">
        <f t="shared" si="12"/>
        <v>60000</v>
      </c>
      <c r="U18" s="9">
        <f t="shared" si="13"/>
        <v>60000</v>
      </c>
      <c r="V18" s="9">
        <f t="shared" si="14"/>
        <v>60000</v>
      </c>
      <c r="W18" s="9">
        <f t="shared" si="15"/>
        <v>60000</v>
      </c>
      <c r="X18" s="9">
        <f t="shared" si="16"/>
        <v>60000</v>
      </c>
      <c r="Y18" s="33">
        <f t="shared" si="3"/>
        <v>0</v>
      </c>
      <c r="Z18" s="33" t="str">
        <f t="shared" si="7"/>
        <v>T13</v>
      </c>
      <c r="AA18" s="35">
        <f t="shared" si="17"/>
        <v>0</v>
      </c>
      <c r="AB18" s="35">
        <f t="shared" si="18"/>
        <v>0</v>
      </c>
      <c r="AC18" s="35">
        <f t="shared" si="19"/>
        <v>0</v>
      </c>
      <c r="AD18" s="35">
        <f t="shared" si="20"/>
        <v>0</v>
      </c>
      <c r="AE18" s="35">
        <f t="shared" si="21"/>
        <v>0</v>
      </c>
      <c r="AF18" s="35">
        <f t="shared" si="22"/>
        <v>0</v>
      </c>
      <c r="AG18" s="35">
        <f t="shared" si="23"/>
        <v>0</v>
      </c>
      <c r="AH18" s="35">
        <f t="shared" si="24"/>
        <v>0</v>
      </c>
    </row>
    <row r="19" spans="1:34" s="34" customFormat="1" ht="18" customHeight="1">
      <c r="A19" s="24"/>
      <c r="B19" s="25"/>
      <c r="C19" s="25"/>
      <c r="D19" s="25"/>
      <c r="E19" s="25"/>
      <c r="F19" s="171">
        <f t="shared" si="4"/>
        <v>0</v>
      </c>
      <c r="G19" s="28">
        <f t="shared" si="5"/>
        <v>0</v>
      </c>
      <c r="H19" s="28">
        <f t="shared" si="8"/>
        <v>0</v>
      </c>
      <c r="I19" s="29">
        <f t="shared" si="6"/>
        <v>0</v>
      </c>
      <c r="J19" s="30"/>
      <c r="K19" s="31">
        <v>0.01</v>
      </c>
      <c r="L19" s="32">
        <f t="shared" si="0"/>
        <v>60000</v>
      </c>
      <c r="M19" s="33">
        <v>0</v>
      </c>
      <c r="N19" s="33">
        <f t="shared" si="25"/>
        <v>0</v>
      </c>
      <c r="O19" s="33">
        <f t="shared" si="2"/>
        <v>0</v>
      </c>
      <c r="P19" s="8" t="s">
        <v>109</v>
      </c>
      <c r="Q19" s="9">
        <f t="shared" si="9"/>
        <v>60000</v>
      </c>
      <c r="R19" s="9">
        <f t="shared" si="10"/>
        <v>60000</v>
      </c>
      <c r="S19" s="9">
        <f t="shared" si="11"/>
        <v>60000</v>
      </c>
      <c r="T19" s="9">
        <f t="shared" si="12"/>
        <v>60000</v>
      </c>
      <c r="U19" s="9">
        <f t="shared" si="13"/>
        <v>60000</v>
      </c>
      <c r="V19" s="9">
        <f t="shared" si="14"/>
        <v>60000</v>
      </c>
      <c r="W19" s="9">
        <f t="shared" si="15"/>
        <v>60000</v>
      </c>
      <c r="X19" s="9">
        <f t="shared" si="16"/>
        <v>60000</v>
      </c>
      <c r="Y19" s="33">
        <f t="shared" si="3"/>
        <v>0</v>
      </c>
      <c r="Z19" s="33" t="str">
        <f t="shared" si="7"/>
        <v>T14</v>
      </c>
      <c r="AA19" s="35">
        <f t="shared" si="17"/>
        <v>0</v>
      </c>
      <c r="AB19" s="35">
        <f t="shared" si="18"/>
        <v>0</v>
      </c>
      <c r="AC19" s="35">
        <f t="shared" si="19"/>
        <v>0</v>
      </c>
      <c r="AD19" s="35">
        <f t="shared" si="20"/>
        <v>0</v>
      </c>
      <c r="AE19" s="35">
        <f t="shared" si="21"/>
        <v>0</v>
      </c>
      <c r="AF19" s="35">
        <f t="shared" si="22"/>
        <v>0</v>
      </c>
      <c r="AG19" s="35">
        <f t="shared" si="23"/>
        <v>0</v>
      </c>
      <c r="AH19" s="35">
        <f t="shared" si="24"/>
        <v>0</v>
      </c>
    </row>
    <row r="20" spans="1:34" s="34" customFormat="1" ht="18" customHeight="1">
      <c r="A20" s="24"/>
      <c r="B20" s="25"/>
      <c r="C20" s="25"/>
      <c r="D20" s="25"/>
      <c r="E20" s="25"/>
      <c r="F20" s="171">
        <f t="shared" si="4"/>
        <v>0</v>
      </c>
      <c r="G20" s="28">
        <f t="shared" si="5"/>
        <v>0</v>
      </c>
      <c r="H20" s="28">
        <f t="shared" si="8"/>
        <v>0</v>
      </c>
      <c r="I20" s="29">
        <f t="shared" si="6"/>
        <v>0</v>
      </c>
      <c r="J20" s="30"/>
      <c r="K20" s="31">
        <v>0.01</v>
      </c>
      <c r="L20" s="32">
        <f t="shared" si="0"/>
        <v>60000</v>
      </c>
      <c r="M20" s="33">
        <v>0</v>
      </c>
      <c r="N20" s="33">
        <f t="shared" si="25"/>
        <v>0</v>
      </c>
      <c r="O20" s="33">
        <f t="shared" si="2"/>
        <v>0</v>
      </c>
      <c r="P20" s="8" t="s">
        <v>110</v>
      </c>
      <c r="Q20" s="9">
        <f t="shared" si="9"/>
        <v>60000</v>
      </c>
      <c r="R20" s="9">
        <f t="shared" si="10"/>
        <v>60000</v>
      </c>
      <c r="S20" s="9">
        <f t="shared" si="11"/>
        <v>60000</v>
      </c>
      <c r="T20" s="9">
        <f t="shared" si="12"/>
        <v>60000</v>
      </c>
      <c r="U20" s="9">
        <f t="shared" si="13"/>
        <v>60000</v>
      </c>
      <c r="V20" s="9">
        <f t="shared" si="14"/>
        <v>60000</v>
      </c>
      <c r="W20" s="9">
        <f t="shared" si="15"/>
        <v>60000</v>
      </c>
      <c r="X20" s="9">
        <f t="shared" si="16"/>
        <v>60000</v>
      </c>
      <c r="Y20" s="33">
        <f t="shared" si="3"/>
        <v>0</v>
      </c>
      <c r="Z20" s="33" t="str">
        <f t="shared" si="7"/>
        <v>T15</v>
      </c>
      <c r="AA20" s="35">
        <f t="shared" si="17"/>
        <v>0</v>
      </c>
      <c r="AB20" s="35">
        <f t="shared" si="18"/>
        <v>0</v>
      </c>
      <c r="AC20" s="35">
        <f t="shared" si="19"/>
        <v>0</v>
      </c>
      <c r="AD20" s="35">
        <f t="shared" si="20"/>
        <v>0</v>
      </c>
      <c r="AE20" s="35">
        <f t="shared" si="21"/>
        <v>0</v>
      </c>
      <c r="AF20" s="35">
        <f t="shared" si="22"/>
        <v>0</v>
      </c>
      <c r="AG20" s="35">
        <f t="shared" si="23"/>
        <v>0</v>
      </c>
      <c r="AH20" s="35">
        <f t="shared" si="24"/>
        <v>0</v>
      </c>
    </row>
    <row r="21" spans="1:34" s="34" customFormat="1" ht="18" customHeight="1">
      <c r="A21" s="24"/>
      <c r="B21" s="25"/>
      <c r="C21" s="25"/>
      <c r="D21" s="25"/>
      <c r="E21" s="25"/>
      <c r="F21" s="171">
        <f t="shared" si="4"/>
        <v>0</v>
      </c>
      <c r="G21" s="28">
        <f t="shared" si="5"/>
        <v>0</v>
      </c>
      <c r="H21" s="28">
        <f t="shared" si="8"/>
        <v>0</v>
      </c>
      <c r="I21" s="29">
        <f t="shared" si="6"/>
        <v>0</v>
      </c>
      <c r="J21" s="30"/>
      <c r="K21" s="31">
        <v>0.01</v>
      </c>
      <c r="L21" s="32">
        <f t="shared" si="0"/>
        <v>60000</v>
      </c>
      <c r="M21" s="33">
        <v>0</v>
      </c>
      <c r="N21" s="33">
        <f t="shared" si="25"/>
        <v>0</v>
      </c>
      <c r="O21" s="33">
        <f t="shared" si="2"/>
        <v>0</v>
      </c>
      <c r="P21" s="8" t="s">
        <v>111</v>
      </c>
      <c r="Q21" s="9">
        <f t="shared" si="9"/>
        <v>60000</v>
      </c>
      <c r="R21" s="9">
        <f t="shared" si="10"/>
        <v>60000</v>
      </c>
      <c r="S21" s="9">
        <f t="shared" si="11"/>
        <v>60000</v>
      </c>
      <c r="T21" s="9">
        <f t="shared" si="12"/>
        <v>60000</v>
      </c>
      <c r="U21" s="9">
        <f t="shared" si="13"/>
        <v>60000</v>
      </c>
      <c r="V21" s="9">
        <f t="shared" si="14"/>
        <v>60000</v>
      </c>
      <c r="W21" s="9">
        <f t="shared" si="15"/>
        <v>60000</v>
      </c>
      <c r="X21" s="9">
        <f t="shared" si="16"/>
        <v>60000</v>
      </c>
      <c r="Y21" s="33">
        <f t="shared" si="3"/>
        <v>0</v>
      </c>
      <c r="Z21" s="33" t="str">
        <f t="shared" si="7"/>
        <v>T16</v>
      </c>
      <c r="AA21" s="35">
        <f t="shared" si="17"/>
        <v>0</v>
      </c>
      <c r="AB21" s="35">
        <f t="shared" si="18"/>
        <v>0</v>
      </c>
      <c r="AC21" s="35">
        <f t="shared" si="19"/>
        <v>0</v>
      </c>
      <c r="AD21" s="35">
        <f t="shared" si="20"/>
        <v>0</v>
      </c>
      <c r="AE21" s="35">
        <f t="shared" si="21"/>
        <v>0</v>
      </c>
      <c r="AF21" s="35">
        <f t="shared" si="22"/>
        <v>0</v>
      </c>
      <c r="AG21" s="35">
        <f t="shared" si="23"/>
        <v>0</v>
      </c>
      <c r="AH21" s="35">
        <f t="shared" si="24"/>
        <v>0</v>
      </c>
    </row>
    <row r="22" spans="1:34" s="8" customFormat="1" ht="18" customHeight="1">
      <c r="A22" s="24"/>
      <c r="B22" s="25"/>
      <c r="C22" s="25"/>
      <c r="D22" s="25"/>
      <c r="E22" s="25"/>
      <c r="F22" s="171">
        <f t="shared" si="4"/>
        <v>0</v>
      </c>
      <c r="G22" s="28">
        <f t="shared" si="5"/>
        <v>0</v>
      </c>
      <c r="H22" s="28">
        <f t="shared" si="8"/>
        <v>0</v>
      </c>
      <c r="I22" s="29">
        <f t="shared" si="6"/>
        <v>0</v>
      </c>
      <c r="J22" s="30"/>
      <c r="K22" s="31">
        <v>0.01</v>
      </c>
      <c r="L22" s="32">
        <f t="shared" si="0"/>
        <v>60000</v>
      </c>
      <c r="M22" s="33">
        <v>0</v>
      </c>
      <c r="N22" s="33">
        <f t="shared" si="25"/>
        <v>0</v>
      </c>
      <c r="O22" s="33">
        <f t="shared" si="2"/>
        <v>0</v>
      </c>
      <c r="P22" s="8" t="s">
        <v>112</v>
      </c>
      <c r="Q22" s="9">
        <f t="shared" si="9"/>
        <v>60000</v>
      </c>
      <c r="R22" s="9">
        <f t="shared" si="10"/>
        <v>60000</v>
      </c>
      <c r="S22" s="9">
        <f t="shared" si="11"/>
        <v>60000</v>
      </c>
      <c r="T22" s="9">
        <f t="shared" si="12"/>
        <v>60000</v>
      </c>
      <c r="U22" s="9">
        <f t="shared" si="13"/>
        <v>60000</v>
      </c>
      <c r="V22" s="9">
        <f t="shared" si="14"/>
        <v>60000</v>
      </c>
      <c r="W22" s="9">
        <f t="shared" si="15"/>
        <v>60000</v>
      </c>
      <c r="X22" s="9">
        <f t="shared" si="16"/>
        <v>53333.333333333336</v>
      </c>
      <c r="Y22" s="33">
        <f t="shared" si="3"/>
        <v>0</v>
      </c>
      <c r="Z22" s="33" t="str">
        <f t="shared" si="7"/>
        <v>T17</v>
      </c>
      <c r="AA22" s="35">
        <f t="shared" si="17"/>
        <v>0</v>
      </c>
      <c r="AB22" s="35">
        <f t="shared" si="18"/>
        <v>0</v>
      </c>
      <c r="AC22" s="35">
        <f t="shared" si="19"/>
        <v>0</v>
      </c>
      <c r="AD22" s="35">
        <f t="shared" si="20"/>
        <v>0</v>
      </c>
      <c r="AE22" s="35">
        <f t="shared" si="21"/>
        <v>0</v>
      </c>
      <c r="AF22" s="35">
        <f t="shared" si="22"/>
        <v>0</v>
      </c>
      <c r="AG22" s="35">
        <f t="shared" si="23"/>
        <v>0</v>
      </c>
      <c r="AH22" s="35">
        <f t="shared" si="24"/>
        <v>0</v>
      </c>
    </row>
    <row r="23" spans="1:34" s="8" customFormat="1" ht="18" customHeight="1">
      <c r="A23" s="24"/>
      <c r="B23" s="25"/>
      <c r="C23" s="25"/>
      <c r="D23" s="25"/>
      <c r="E23" s="25"/>
      <c r="F23" s="171">
        <f t="shared" si="4"/>
        <v>0</v>
      </c>
      <c r="G23" s="28">
        <f t="shared" si="5"/>
        <v>0</v>
      </c>
      <c r="H23" s="28">
        <f t="shared" si="8"/>
        <v>0</v>
      </c>
      <c r="I23" s="29">
        <f t="shared" si="6"/>
        <v>0</v>
      </c>
      <c r="J23" s="30"/>
      <c r="K23" s="31">
        <v>0.01</v>
      </c>
      <c r="L23" s="32">
        <f t="shared" si="0"/>
        <v>60000</v>
      </c>
      <c r="M23" s="33">
        <v>0</v>
      </c>
      <c r="N23" s="33">
        <f t="shared" si="25"/>
        <v>0</v>
      </c>
      <c r="O23" s="33">
        <f t="shared" si="2"/>
        <v>0</v>
      </c>
      <c r="P23" s="8" t="s">
        <v>113</v>
      </c>
      <c r="Q23" s="9">
        <f t="shared" si="9"/>
        <v>60000</v>
      </c>
      <c r="R23" s="9">
        <f t="shared" si="10"/>
        <v>60000</v>
      </c>
      <c r="S23" s="9">
        <f t="shared" si="11"/>
        <v>60000</v>
      </c>
      <c r="T23" s="9">
        <f t="shared" si="12"/>
        <v>60000</v>
      </c>
      <c r="U23" s="9">
        <f t="shared" si="13"/>
        <v>60000</v>
      </c>
      <c r="V23" s="9">
        <f t="shared" si="14"/>
        <v>60000</v>
      </c>
      <c r="W23" s="9">
        <f t="shared" si="15"/>
        <v>52500</v>
      </c>
      <c r="X23" s="9">
        <f t="shared" si="16"/>
        <v>46666.666666666664</v>
      </c>
      <c r="Y23" s="33">
        <f t="shared" si="3"/>
        <v>0</v>
      </c>
      <c r="Z23" s="33" t="str">
        <f t="shared" si="7"/>
        <v>T18</v>
      </c>
      <c r="AA23" s="35">
        <f t="shared" si="17"/>
        <v>0</v>
      </c>
      <c r="AB23" s="35">
        <f t="shared" si="18"/>
        <v>0</v>
      </c>
      <c r="AC23" s="35">
        <f t="shared" si="19"/>
        <v>0</v>
      </c>
      <c r="AD23" s="35">
        <f t="shared" si="20"/>
        <v>0</v>
      </c>
      <c r="AE23" s="35">
        <f t="shared" si="21"/>
        <v>0</v>
      </c>
      <c r="AF23" s="35">
        <f t="shared" si="22"/>
        <v>0</v>
      </c>
      <c r="AG23" s="35">
        <f t="shared" si="23"/>
        <v>0</v>
      </c>
      <c r="AH23" s="35">
        <f t="shared" si="24"/>
        <v>0</v>
      </c>
    </row>
    <row r="24" spans="1:34" s="8" customFormat="1" ht="18" customHeight="1">
      <c r="A24" s="24"/>
      <c r="B24" s="25"/>
      <c r="C24" s="25"/>
      <c r="D24" s="25"/>
      <c r="E24" s="25" t="s">
        <v>201</v>
      </c>
      <c r="F24" s="171"/>
      <c r="G24" s="28">
        <f t="shared" si="5"/>
        <v>0</v>
      </c>
      <c r="H24" s="28">
        <f t="shared" si="8"/>
        <v>0</v>
      </c>
      <c r="I24" s="29">
        <f t="shared" si="6"/>
        <v>0</v>
      </c>
      <c r="J24" s="30"/>
      <c r="K24" s="31">
        <v>0.01</v>
      </c>
      <c r="L24" s="32">
        <f t="shared" si="0"/>
        <v>60000</v>
      </c>
      <c r="M24" s="33">
        <v>0</v>
      </c>
      <c r="N24" s="33" t="e">
        <f t="shared" si="25"/>
        <v>#N/A</v>
      </c>
      <c r="O24" s="33" t="e">
        <f t="shared" si="2"/>
        <v>#N/A</v>
      </c>
      <c r="P24" s="8" t="s">
        <v>114</v>
      </c>
      <c r="Q24" s="9">
        <f t="shared" si="9"/>
        <v>60000</v>
      </c>
      <c r="R24" s="9">
        <f t="shared" si="10"/>
        <v>60000</v>
      </c>
      <c r="S24" s="9">
        <f t="shared" si="11"/>
        <v>60000</v>
      </c>
      <c r="T24" s="9">
        <f t="shared" si="12"/>
        <v>60000</v>
      </c>
      <c r="U24" s="9">
        <f t="shared" si="13"/>
        <v>60000</v>
      </c>
      <c r="V24" s="9">
        <f t="shared" si="14"/>
        <v>51428.571428571428</v>
      </c>
      <c r="W24" s="9">
        <f t="shared" si="15"/>
        <v>45000</v>
      </c>
      <c r="X24" s="9">
        <f t="shared" si="16"/>
        <v>40000</v>
      </c>
      <c r="Y24" s="33">
        <f t="shared" si="3"/>
        <v>0</v>
      </c>
      <c r="Z24" s="33" t="str">
        <f t="shared" si="7"/>
        <v>T19</v>
      </c>
      <c r="AA24" s="35">
        <f t="shared" si="17"/>
        <v>0</v>
      </c>
      <c r="AB24" s="35">
        <f t="shared" si="18"/>
        <v>0</v>
      </c>
      <c r="AC24" s="35">
        <f t="shared" si="19"/>
        <v>0</v>
      </c>
      <c r="AD24" s="35">
        <f t="shared" si="20"/>
        <v>0</v>
      </c>
      <c r="AE24" s="35">
        <f t="shared" si="21"/>
        <v>0</v>
      </c>
      <c r="AF24" s="35">
        <f t="shared" si="22"/>
        <v>0</v>
      </c>
      <c r="AG24" s="35">
        <f t="shared" si="23"/>
        <v>0</v>
      </c>
      <c r="AH24" s="35">
        <f t="shared" si="24"/>
        <v>0</v>
      </c>
    </row>
    <row r="25" spans="1:34" s="8" customFormat="1" ht="18" customHeight="1">
      <c r="A25" s="24"/>
      <c r="B25" s="25"/>
      <c r="C25" s="25"/>
      <c r="D25" s="25"/>
      <c r="E25" s="25" t="s">
        <v>201</v>
      </c>
      <c r="F25" s="171"/>
      <c r="G25" s="28">
        <f t="shared" si="5"/>
        <v>0</v>
      </c>
      <c r="H25" s="28">
        <f t="shared" si="8"/>
        <v>0</v>
      </c>
      <c r="I25" s="29">
        <f t="shared" si="6"/>
        <v>0</v>
      </c>
      <c r="J25" s="30"/>
      <c r="K25" s="31">
        <v>0.01</v>
      </c>
      <c r="L25" s="32">
        <f t="shared" si="0"/>
        <v>60000</v>
      </c>
      <c r="M25" s="33">
        <v>0</v>
      </c>
      <c r="N25" s="33" t="e">
        <f t="shared" si="25"/>
        <v>#N/A</v>
      </c>
      <c r="O25" s="33" t="e">
        <f t="shared" si="2"/>
        <v>#N/A</v>
      </c>
      <c r="P25" s="8" t="s">
        <v>115</v>
      </c>
      <c r="Q25" s="9">
        <f t="shared" si="9"/>
        <v>60000</v>
      </c>
      <c r="R25" s="9">
        <f t="shared" si="10"/>
        <v>60000</v>
      </c>
      <c r="S25" s="9">
        <f t="shared" si="11"/>
        <v>60000</v>
      </c>
      <c r="T25" s="9">
        <f t="shared" si="12"/>
        <v>60000</v>
      </c>
      <c r="U25" s="9">
        <f t="shared" si="13"/>
        <v>50000</v>
      </c>
      <c r="V25" s="9">
        <f t="shared" si="14"/>
        <v>42857.142857142855</v>
      </c>
      <c r="W25" s="9">
        <f t="shared" si="15"/>
        <v>37500</v>
      </c>
      <c r="X25" s="9">
        <f t="shared" si="16"/>
        <v>33333.333333333336</v>
      </c>
      <c r="Y25" s="33">
        <f t="shared" si="3"/>
        <v>0</v>
      </c>
      <c r="Z25" s="33" t="str">
        <f t="shared" si="7"/>
        <v>T20</v>
      </c>
      <c r="AA25" s="35">
        <f t="shared" si="17"/>
        <v>0</v>
      </c>
      <c r="AB25" s="35">
        <f t="shared" si="18"/>
        <v>0</v>
      </c>
      <c r="AC25" s="35">
        <f t="shared" si="19"/>
        <v>0</v>
      </c>
      <c r="AD25" s="35">
        <f t="shared" si="20"/>
        <v>0</v>
      </c>
      <c r="AE25" s="35">
        <f t="shared" si="21"/>
        <v>0</v>
      </c>
      <c r="AF25" s="35">
        <f t="shared" si="22"/>
        <v>0</v>
      </c>
      <c r="AG25" s="35">
        <f t="shared" si="23"/>
        <v>0</v>
      </c>
      <c r="AH25" s="35">
        <f t="shared" si="24"/>
        <v>0</v>
      </c>
    </row>
    <row r="26" spans="1:34" s="8" customFormat="1" ht="18" customHeight="1">
      <c r="A26" s="24"/>
      <c r="B26" s="25"/>
      <c r="C26" s="25"/>
      <c r="D26" s="25"/>
      <c r="E26" s="25" t="s">
        <v>201</v>
      </c>
      <c r="F26" s="171"/>
      <c r="G26" s="28">
        <f t="shared" si="5"/>
        <v>0</v>
      </c>
      <c r="H26" s="28">
        <f t="shared" si="8"/>
        <v>0</v>
      </c>
      <c r="I26" s="29">
        <f t="shared" si="6"/>
        <v>0</v>
      </c>
      <c r="J26" s="30"/>
      <c r="K26" s="31">
        <v>0.01</v>
      </c>
      <c r="L26" s="32">
        <f t="shared" si="0"/>
        <v>60000</v>
      </c>
      <c r="M26" s="33">
        <v>0</v>
      </c>
      <c r="N26" s="33" t="e">
        <f t="shared" si="25"/>
        <v>#N/A</v>
      </c>
      <c r="O26" s="33" t="e">
        <f>IF(E26=0,0,IF(E26=E25,VLOOKUP(E26,P:X,VLOOKUP(E26,P:Y,10,0),0),IF(P26=E26,VLOOKUP(E26,P:X,VLOOKUP(E26,P:Y,10,0),0),L26)))</f>
        <v>#N/A</v>
      </c>
      <c r="P26" s="8" t="s">
        <v>116</v>
      </c>
      <c r="Q26" s="9">
        <f t="shared" si="9"/>
        <v>60000</v>
      </c>
      <c r="R26" s="9">
        <f t="shared" si="10"/>
        <v>60000</v>
      </c>
      <c r="S26" s="9">
        <f t="shared" si="11"/>
        <v>60000</v>
      </c>
      <c r="T26" s="9">
        <f t="shared" si="12"/>
        <v>48000</v>
      </c>
      <c r="U26" s="9">
        <f t="shared" si="13"/>
        <v>40000</v>
      </c>
      <c r="V26" s="9">
        <f t="shared" si="14"/>
        <v>34285.714285714283</v>
      </c>
      <c r="W26" s="9">
        <f t="shared" si="15"/>
        <v>30000</v>
      </c>
      <c r="X26" s="9">
        <f t="shared" si="16"/>
        <v>26666.666666666668</v>
      </c>
      <c r="Y26" s="33">
        <f t="shared" si="3"/>
        <v>0</v>
      </c>
      <c r="Z26" s="33" t="str">
        <f t="shared" si="7"/>
        <v>T21</v>
      </c>
      <c r="AA26" s="35">
        <f t="shared" si="17"/>
        <v>0</v>
      </c>
      <c r="AB26" s="35">
        <f t="shared" si="18"/>
        <v>0</v>
      </c>
      <c r="AC26" s="35">
        <f t="shared" si="19"/>
        <v>0</v>
      </c>
      <c r="AD26" s="35">
        <f t="shared" si="20"/>
        <v>0</v>
      </c>
      <c r="AE26" s="35">
        <f t="shared" si="21"/>
        <v>0</v>
      </c>
      <c r="AF26" s="35">
        <f t="shared" si="22"/>
        <v>0</v>
      </c>
      <c r="AG26" s="35">
        <f t="shared" si="23"/>
        <v>0</v>
      </c>
      <c r="AH26" s="35">
        <f t="shared" si="24"/>
        <v>0</v>
      </c>
    </row>
    <row r="27" spans="1:34" s="8" customFormat="1" ht="18" customHeight="1">
      <c r="A27" s="24"/>
      <c r="B27" s="25"/>
      <c r="C27" s="25"/>
      <c r="D27" s="25"/>
      <c r="E27" s="25" t="s">
        <v>201</v>
      </c>
      <c r="F27" s="171"/>
      <c r="G27" s="28">
        <f t="shared" si="5"/>
        <v>0</v>
      </c>
      <c r="H27" s="28">
        <f t="shared" si="8"/>
        <v>0</v>
      </c>
      <c r="I27" s="29">
        <f t="shared" si="6"/>
        <v>0</v>
      </c>
      <c r="J27" s="30"/>
      <c r="K27" s="31">
        <v>0.01</v>
      </c>
      <c r="L27" s="32">
        <f t="shared" si="0"/>
        <v>60000</v>
      </c>
      <c r="M27" s="33">
        <v>0</v>
      </c>
      <c r="N27" s="33" t="e">
        <f t="shared" si="25"/>
        <v>#N/A</v>
      </c>
      <c r="O27" s="33" t="e">
        <f t="shared" ref="O27:O29" si="26">IF(E27=0,0,IF(E27=E26,VLOOKUP(E27,P:X,VLOOKUP(E27,P:Y,10,0),0),IF(P27=E27,VLOOKUP(E27,P:X,VLOOKUP(E27,P:Y,10,0),0),L27)))</f>
        <v>#N/A</v>
      </c>
      <c r="P27" s="8" t="s">
        <v>117</v>
      </c>
      <c r="Q27" s="9">
        <f t="shared" si="9"/>
        <v>60000</v>
      </c>
      <c r="R27" s="9">
        <f t="shared" si="10"/>
        <v>60000</v>
      </c>
      <c r="S27" s="9">
        <f t="shared" si="11"/>
        <v>45000</v>
      </c>
      <c r="T27" s="9">
        <f t="shared" si="12"/>
        <v>36000</v>
      </c>
      <c r="U27" s="9">
        <f t="shared" si="13"/>
        <v>30000</v>
      </c>
      <c r="V27" s="9">
        <f t="shared" si="14"/>
        <v>25714.285714285714</v>
      </c>
      <c r="W27" s="9">
        <f t="shared" si="15"/>
        <v>22500</v>
      </c>
      <c r="X27" s="9">
        <f t="shared" si="16"/>
        <v>20000</v>
      </c>
      <c r="Y27" s="33">
        <f t="shared" si="3"/>
        <v>0</v>
      </c>
      <c r="Z27" s="33" t="str">
        <f t="shared" si="7"/>
        <v>T22</v>
      </c>
      <c r="AA27" s="35">
        <f t="shared" si="17"/>
        <v>0</v>
      </c>
      <c r="AB27" s="35">
        <f t="shared" si="18"/>
        <v>0</v>
      </c>
      <c r="AC27" s="35">
        <f t="shared" si="19"/>
        <v>0</v>
      </c>
      <c r="AD27" s="35">
        <f t="shared" si="20"/>
        <v>0</v>
      </c>
      <c r="AE27" s="35">
        <f t="shared" si="21"/>
        <v>0</v>
      </c>
      <c r="AF27" s="35">
        <f t="shared" si="22"/>
        <v>0</v>
      </c>
      <c r="AG27" s="35">
        <f t="shared" si="23"/>
        <v>0</v>
      </c>
      <c r="AH27" s="35">
        <f t="shared" si="24"/>
        <v>0</v>
      </c>
    </row>
    <row r="28" spans="1:34" s="8" customFormat="1" ht="18" customHeight="1">
      <c r="A28" s="24"/>
      <c r="B28" s="25"/>
      <c r="C28" s="25"/>
      <c r="D28" s="25"/>
      <c r="E28" s="25" t="s">
        <v>201</v>
      </c>
      <c r="F28" s="171"/>
      <c r="G28" s="28">
        <f t="shared" si="5"/>
        <v>0</v>
      </c>
      <c r="H28" s="28">
        <f t="shared" si="8"/>
        <v>0</v>
      </c>
      <c r="I28" s="29">
        <f t="shared" si="6"/>
        <v>0</v>
      </c>
      <c r="J28" s="30"/>
      <c r="K28" s="31">
        <v>0.01</v>
      </c>
      <c r="L28" s="32">
        <f t="shared" si="0"/>
        <v>60000</v>
      </c>
      <c r="M28" s="33">
        <v>0</v>
      </c>
      <c r="N28" s="33" t="e">
        <f t="shared" si="25"/>
        <v>#N/A</v>
      </c>
      <c r="O28" s="33" t="e">
        <f t="shared" si="26"/>
        <v>#N/A</v>
      </c>
      <c r="P28" s="8" t="s">
        <v>118</v>
      </c>
      <c r="Q28" s="9">
        <f t="shared" si="9"/>
        <v>60000</v>
      </c>
      <c r="R28" s="9">
        <f t="shared" si="10"/>
        <v>40000</v>
      </c>
      <c r="S28" s="9">
        <f t="shared" si="11"/>
        <v>30000</v>
      </c>
      <c r="T28" s="9">
        <f t="shared" si="12"/>
        <v>24000</v>
      </c>
      <c r="U28" s="9">
        <f t="shared" si="13"/>
        <v>20000</v>
      </c>
      <c r="V28" s="9">
        <f t="shared" si="14"/>
        <v>17142.857142857141</v>
      </c>
      <c r="W28" s="9">
        <f t="shared" si="15"/>
        <v>15000</v>
      </c>
      <c r="X28" s="9">
        <f t="shared" si="16"/>
        <v>13333.333333333334</v>
      </c>
      <c r="Y28" s="33">
        <f t="shared" si="3"/>
        <v>0</v>
      </c>
      <c r="Z28" s="33" t="str">
        <f t="shared" si="7"/>
        <v>T23</v>
      </c>
      <c r="AA28" s="35">
        <f t="shared" si="17"/>
        <v>0</v>
      </c>
      <c r="AB28" s="35">
        <f t="shared" si="18"/>
        <v>0</v>
      </c>
      <c r="AC28" s="35">
        <f t="shared" si="19"/>
        <v>0</v>
      </c>
      <c r="AD28" s="35">
        <f t="shared" si="20"/>
        <v>0</v>
      </c>
      <c r="AE28" s="35">
        <f t="shared" si="21"/>
        <v>0</v>
      </c>
      <c r="AF28" s="35">
        <f t="shared" si="22"/>
        <v>0</v>
      </c>
      <c r="AG28" s="35">
        <f t="shared" si="23"/>
        <v>0</v>
      </c>
      <c r="AH28" s="35">
        <f t="shared" si="24"/>
        <v>0</v>
      </c>
    </row>
    <row r="29" spans="1:34" s="8" customFormat="1" ht="18" customHeight="1">
      <c r="A29" s="24"/>
      <c r="B29" s="25"/>
      <c r="C29" s="25"/>
      <c r="D29" s="25"/>
      <c r="E29" s="25" t="s">
        <v>201</v>
      </c>
      <c r="F29" s="171"/>
      <c r="G29" s="28">
        <f t="shared" si="5"/>
        <v>0</v>
      </c>
      <c r="H29" s="28">
        <f t="shared" si="8"/>
        <v>0</v>
      </c>
      <c r="I29" s="29">
        <f t="shared" si="6"/>
        <v>0</v>
      </c>
      <c r="J29" s="30"/>
      <c r="K29" s="31">
        <v>0.01</v>
      </c>
      <c r="L29" s="32">
        <f t="shared" si="0"/>
        <v>60000</v>
      </c>
      <c r="M29" s="33">
        <v>0</v>
      </c>
      <c r="N29" s="33" t="e">
        <f t="shared" si="25"/>
        <v>#N/A</v>
      </c>
      <c r="O29" s="33" t="e">
        <f t="shared" si="26"/>
        <v>#N/A</v>
      </c>
      <c r="P29" s="8" t="s">
        <v>119</v>
      </c>
      <c r="Q29" s="9">
        <f t="shared" si="9"/>
        <v>30000</v>
      </c>
      <c r="R29" s="9">
        <f t="shared" si="10"/>
        <v>20000</v>
      </c>
      <c r="S29" s="9">
        <f t="shared" si="11"/>
        <v>15000</v>
      </c>
      <c r="T29" s="9">
        <f t="shared" si="12"/>
        <v>12000</v>
      </c>
      <c r="U29" s="9">
        <f t="shared" si="13"/>
        <v>10000</v>
      </c>
      <c r="V29" s="9">
        <f t="shared" si="14"/>
        <v>8571.4285714285706</v>
      </c>
      <c r="W29" s="9">
        <f t="shared" si="15"/>
        <v>7500</v>
      </c>
      <c r="X29" s="9">
        <f t="shared" si="16"/>
        <v>6666.666666666667</v>
      </c>
      <c r="Y29" s="33">
        <f t="shared" si="3"/>
        <v>0</v>
      </c>
      <c r="Z29" s="33" t="str">
        <f t="shared" si="7"/>
        <v>T24</v>
      </c>
      <c r="AA29" s="35">
        <f t="shared" si="17"/>
        <v>0</v>
      </c>
      <c r="AB29" s="35">
        <f t="shared" si="18"/>
        <v>0</v>
      </c>
      <c r="AC29" s="35">
        <f t="shared" si="19"/>
        <v>0</v>
      </c>
      <c r="AD29" s="35">
        <f t="shared" si="20"/>
        <v>0</v>
      </c>
      <c r="AE29" s="35">
        <f t="shared" si="21"/>
        <v>0</v>
      </c>
      <c r="AF29" s="35">
        <f t="shared" si="22"/>
        <v>0</v>
      </c>
      <c r="AG29" s="35">
        <f t="shared" si="23"/>
        <v>0</v>
      </c>
      <c r="AH29" s="35">
        <f t="shared" si="24"/>
        <v>0</v>
      </c>
    </row>
    <row r="30" spans="1:34" ht="18" customHeight="1">
      <c r="A30" s="36"/>
      <c r="B30" s="37"/>
      <c r="C30" s="38"/>
      <c r="D30" s="39"/>
      <c r="E30" s="40"/>
      <c r="F30" s="39"/>
      <c r="G30" s="42"/>
      <c r="H30" s="42"/>
      <c r="I30" s="40"/>
      <c r="J30" s="43"/>
      <c r="K30" s="43"/>
      <c r="L30" s="43"/>
      <c r="M30" s="43"/>
      <c r="N30" s="43"/>
      <c r="O30" s="43"/>
      <c r="P30" s="8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4" ht="15">
      <c r="A31" s="36"/>
      <c r="B31" s="45"/>
      <c r="C31" s="46"/>
      <c r="D31" s="46"/>
      <c r="E31" s="46"/>
      <c r="F31" s="173"/>
      <c r="G31" s="48"/>
      <c r="H31" s="48"/>
      <c r="I31" s="36"/>
      <c r="J31" s="36"/>
      <c r="K31" s="36"/>
      <c r="L31" s="36"/>
      <c r="M31" s="36"/>
      <c r="N31" s="36"/>
      <c r="O31" s="36"/>
      <c r="P31" s="36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34" ht="15">
      <c r="A32" s="36"/>
      <c r="B32" s="45"/>
      <c r="C32" s="46"/>
      <c r="D32" s="46"/>
      <c r="E32" s="46"/>
      <c r="F32" s="173"/>
      <c r="G32" s="48"/>
      <c r="H32" s="48"/>
      <c r="I32" s="36"/>
      <c r="J32" s="36"/>
      <c r="K32" s="36"/>
      <c r="L32" s="36"/>
      <c r="M32" s="36"/>
      <c r="N32" s="36"/>
      <c r="O32" s="36"/>
      <c r="P32" s="36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">
      <c r="A33" s="36"/>
      <c r="B33" s="45"/>
      <c r="C33" s="46"/>
      <c r="D33" s="46"/>
      <c r="E33" s="46"/>
      <c r="F33" s="173"/>
      <c r="G33" s="48"/>
      <c r="H33" s="48"/>
      <c r="I33" s="36"/>
      <c r="J33" s="36"/>
      <c r="K33" s="36"/>
      <c r="L33" s="36"/>
      <c r="M33" s="36"/>
      <c r="N33" s="36"/>
      <c r="O33" s="36"/>
      <c r="P33" s="36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">
      <c r="A34" s="36"/>
      <c r="B34" s="45"/>
      <c r="C34" s="37"/>
      <c r="D34" s="39"/>
      <c r="E34" s="40"/>
      <c r="F34" s="39"/>
      <c r="G34" s="42"/>
      <c r="H34" s="42"/>
      <c r="I34" s="40"/>
      <c r="J34" s="43"/>
      <c r="K34" s="43"/>
      <c r="L34" s="43"/>
      <c r="M34" s="43"/>
      <c r="N34" s="43"/>
      <c r="O34" s="43"/>
      <c r="P34" s="8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>
      <c r="B35" s="45"/>
      <c r="P35" s="8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>
      <c r="A36" s="50"/>
      <c r="B36" s="50"/>
      <c r="I36" s="44"/>
      <c r="P36" s="8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>
      <c r="A37" s="50"/>
      <c r="B37" s="50"/>
      <c r="I37" s="44"/>
      <c r="P37" s="8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>
      <c r="A38" s="50"/>
      <c r="B38" s="50"/>
      <c r="I38" s="44"/>
      <c r="P38" s="8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>
      <c r="A39" s="50"/>
      <c r="B39" s="50"/>
      <c r="I39" s="44"/>
      <c r="P39" s="8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>
      <c r="A40" s="50"/>
      <c r="B40" s="50"/>
      <c r="I40" s="44"/>
      <c r="P40" s="8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>
      <c r="A41" s="50"/>
      <c r="B41" s="50"/>
      <c r="I41" s="44"/>
      <c r="P41" s="8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>
      <c r="A42" s="50"/>
      <c r="B42" s="50"/>
      <c r="I42" s="44"/>
      <c r="P42" s="8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>
      <c r="A43" s="50"/>
      <c r="B43" s="50"/>
      <c r="I43" s="44"/>
      <c r="P43" s="8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>
      <c r="A44" s="50"/>
      <c r="B44" s="50"/>
      <c r="I44" s="44"/>
      <c r="P44" s="8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>
      <c r="A45" s="50"/>
      <c r="B45" s="50"/>
      <c r="I45" s="44"/>
      <c r="P45" s="8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>
      <c r="A46" s="50"/>
      <c r="B46" s="50"/>
      <c r="I46" s="44"/>
      <c r="P46" s="8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>
      <c r="A47" s="50"/>
      <c r="B47" s="50"/>
      <c r="I47" s="44"/>
      <c r="P47" s="8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>
      <c r="A48" s="50"/>
      <c r="B48" s="50"/>
      <c r="I48" s="44"/>
      <c r="P48" s="8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>
      <c r="A49" s="50"/>
      <c r="B49" s="50"/>
      <c r="I49" s="44"/>
      <c r="P49" s="8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>
      <c r="A50" s="50"/>
      <c r="B50" s="50"/>
      <c r="I50" s="44"/>
      <c r="P50" s="8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>
      <c r="A51" s="50"/>
      <c r="B51" s="50"/>
      <c r="I51" s="44"/>
      <c r="P51" s="8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>
      <c r="A52" s="50"/>
      <c r="B52" s="50"/>
      <c r="I52" s="44"/>
      <c r="P52" s="8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>
      <c r="A53" s="50"/>
      <c r="B53" s="50"/>
      <c r="I53" s="44"/>
      <c r="P53" s="8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>
      <c r="A54" s="50"/>
      <c r="B54" s="50"/>
      <c r="I54" s="44"/>
      <c r="P54" s="8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>
      <c r="A55" s="50"/>
      <c r="B55" s="50"/>
      <c r="I55" s="44"/>
      <c r="P55" s="8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>
      <c r="A56" s="50"/>
      <c r="B56" s="50"/>
      <c r="I56" s="44"/>
      <c r="P56" s="8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>
      <c r="A57" s="50"/>
      <c r="B57" s="50"/>
      <c r="I57" s="44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>
      <c r="A58" s="50"/>
      <c r="B58" s="50"/>
      <c r="I58" s="44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>
      <c r="A59" s="50"/>
      <c r="B59" s="50"/>
      <c r="I59" s="44"/>
      <c r="P59" s="8"/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>
      <c r="A60" s="50"/>
      <c r="B60" s="50"/>
      <c r="I60" s="44"/>
      <c r="P60" s="8"/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>
      <c r="A61" s="50"/>
      <c r="B61" s="50"/>
      <c r="I61" s="44"/>
      <c r="P61" s="8"/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>
      <c r="A62" s="50"/>
      <c r="B62" s="50"/>
      <c r="I62" s="44"/>
      <c r="P62" s="8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>
      <c r="A63" s="50"/>
      <c r="B63" s="50"/>
      <c r="I63" s="44"/>
      <c r="P63" s="8"/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>
      <c r="A64" s="50"/>
      <c r="B64" s="50"/>
      <c r="I64" s="44"/>
      <c r="P64" s="8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>
      <c r="A65" s="50"/>
      <c r="B65" s="50"/>
      <c r="I65" s="44"/>
      <c r="P65" s="8"/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>
      <c r="A66" s="50"/>
      <c r="B66" s="50"/>
      <c r="I66" s="44"/>
      <c r="P66" s="8"/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>
      <c r="A67" s="50"/>
      <c r="B67" s="50"/>
      <c r="I67" s="44"/>
      <c r="P67" s="8"/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>
      <c r="A68" s="50"/>
      <c r="B68" s="50"/>
      <c r="I68" s="44"/>
      <c r="P68" s="8"/>
      <c r="Q68" s="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>
      <c r="A69" s="50"/>
      <c r="B69" s="50"/>
      <c r="I69" s="44"/>
      <c r="P69" s="8"/>
      <c r="Q69" s="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>
      <c r="A70" s="50"/>
      <c r="B70" s="50"/>
      <c r="I70" s="44"/>
      <c r="P70" s="8"/>
      <c r="Q70" s="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>
      <c r="A71" s="50"/>
      <c r="B71" s="50"/>
      <c r="I71" s="44"/>
      <c r="P71" s="8"/>
      <c r="Q71" s="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>
      <c r="A72" s="50"/>
      <c r="B72" s="50"/>
      <c r="I72" s="44"/>
      <c r="P72" s="8"/>
      <c r="Q72" s="9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>
      <c r="A73" s="50"/>
      <c r="B73" s="50"/>
      <c r="I73" s="44"/>
      <c r="P73" s="8"/>
      <c r="Q73" s="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>
      <c r="A74" s="50"/>
      <c r="B74" s="50"/>
      <c r="I74" s="44"/>
      <c r="P74" s="8"/>
      <c r="Q74" s="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>
      <c r="A75" s="50"/>
      <c r="B75" s="50"/>
      <c r="I75" s="44"/>
      <c r="P75" s="8"/>
      <c r="Q75" s="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>
      <c r="A76" s="50"/>
      <c r="B76" s="50"/>
      <c r="I76" s="44"/>
      <c r="P76" s="8"/>
      <c r="Q76" s="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>
      <c r="A77" s="50"/>
      <c r="B77" s="50"/>
      <c r="I77" s="44"/>
      <c r="P77" s="8"/>
      <c r="Q77" s="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>
      <c r="A78" s="50"/>
      <c r="B78" s="50"/>
      <c r="I78" s="44"/>
      <c r="P78" s="8"/>
      <c r="Q78" s="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>
      <c r="A79" s="50"/>
      <c r="B79" s="50"/>
      <c r="I79" s="44"/>
      <c r="P79" s="8"/>
      <c r="Q79" s="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>
      <c r="A80" s="50"/>
      <c r="B80" s="50"/>
      <c r="I80" s="44"/>
      <c r="P80" s="8"/>
      <c r="Q80" s="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>
      <c r="A81" s="50"/>
      <c r="B81" s="50"/>
      <c r="I81" s="44"/>
      <c r="P81" s="8"/>
      <c r="Q81" s="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>
      <c r="A82" s="50"/>
      <c r="B82" s="50"/>
      <c r="I82" s="44"/>
      <c r="P82" s="8"/>
      <c r="Q82" s="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>
      <c r="A83" s="50"/>
      <c r="B83" s="50"/>
      <c r="I83" s="44"/>
      <c r="P83" s="8"/>
      <c r="Q83" s="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>
      <c r="A84" s="50"/>
      <c r="B84" s="50"/>
      <c r="I84" s="44"/>
      <c r="P84" s="8"/>
      <c r="Q84" s="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>
      <c r="A85" s="50"/>
      <c r="B85" s="50"/>
      <c r="I85" s="44"/>
      <c r="P85" s="8"/>
      <c r="Q85" s="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>
      <c r="A86" s="50"/>
      <c r="B86" s="50"/>
      <c r="I86" s="44"/>
      <c r="P86" s="8"/>
      <c r="Q86" s="9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>
      <c r="A87" s="50"/>
      <c r="B87" s="50"/>
      <c r="I87" s="44"/>
      <c r="P87" s="8"/>
      <c r="Q87" s="9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>
      <c r="A88" s="50"/>
      <c r="B88" s="50"/>
      <c r="I88" s="44"/>
      <c r="P88" s="8"/>
      <c r="Q88" s="9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>
      <c r="A89" s="50"/>
      <c r="B89" s="50"/>
      <c r="I89" s="44"/>
      <c r="P89" s="8"/>
      <c r="Q89" s="9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>
      <c r="A90" s="50"/>
      <c r="B90" s="50"/>
      <c r="I90" s="44"/>
      <c r="P90" s="8"/>
      <c r="Q90" s="9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>
      <c r="A91" s="50"/>
      <c r="B91" s="50"/>
      <c r="I91" s="44"/>
      <c r="P91" s="8"/>
      <c r="Q91" s="9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>
      <c r="A92" s="50"/>
      <c r="B92" s="50"/>
      <c r="I92" s="44"/>
      <c r="P92" s="8"/>
      <c r="Q92" s="9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>
      <c r="A93" s="50"/>
      <c r="B93" s="50"/>
      <c r="I93" s="44"/>
      <c r="P93" s="8"/>
      <c r="Q93" s="9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>
      <c r="A94" s="50"/>
      <c r="B94" s="50"/>
      <c r="I94" s="44"/>
      <c r="P94" s="53"/>
      <c r="Q94" s="44"/>
    </row>
    <row r="95" spans="1:28">
      <c r="A95" s="50"/>
      <c r="B95" s="50"/>
      <c r="I95" s="44"/>
      <c r="P95" s="53"/>
      <c r="Q95" s="44"/>
    </row>
    <row r="96" spans="1:28">
      <c r="A96" s="50"/>
      <c r="B96" s="50"/>
      <c r="I96" s="44"/>
      <c r="P96" s="53"/>
      <c r="Q96" s="44"/>
    </row>
    <row r="97" spans="1:17">
      <c r="A97" s="50"/>
      <c r="B97" s="50"/>
      <c r="I97" s="44"/>
      <c r="P97" s="53"/>
      <c r="Q97" s="44"/>
    </row>
    <row r="98" spans="1:17">
      <c r="A98" s="50"/>
      <c r="B98" s="50"/>
      <c r="I98" s="44"/>
      <c r="P98" s="53"/>
      <c r="Q98" s="44"/>
    </row>
    <row r="99" spans="1:17">
      <c r="A99" s="50"/>
      <c r="B99" s="50"/>
      <c r="I99" s="44"/>
      <c r="P99" s="53"/>
      <c r="Q99" s="44"/>
    </row>
    <row r="100" spans="1:17">
      <c r="A100" s="50"/>
      <c r="B100" s="50"/>
      <c r="I100" s="44"/>
      <c r="P100" s="53"/>
      <c r="Q100" s="44"/>
    </row>
    <row r="101" spans="1:17">
      <c r="A101" s="50"/>
      <c r="B101" s="50"/>
      <c r="I101" s="44"/>
      <c r="P101" s="53"/>
      <c r="Q101" s="44"/>
    </row>
    <row r="102" spans="1:17">
      <c r="A102" s="50"/>
      <c r="B102" s="50"/>
      <c r="I102" s="44"/>
      <c r="P102" s="53"/>
      <c r="Q102" s="44"/>
    </row>
    <row r="103" spans="1:17">
      <c r="A103" s="50"/>
      <c r="B103" s="50"/>
      <c r="I103" s="44"/>
      <c r="P103" s="53"/>
      <c r="Q103" s="44"/>
    </row>
    <row r="104" spans="1:17">
      <c r="A104" s="50"/>
      <c r="B104" s="50"/>
      <c r="I104" s="44"/>
      <c r="P104" s="53"/>
      <c r="Q104" s="44"/>
    </row>
  </sheetData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H104"/>
  <sheetViews>
    <sheetView showZeros="0" topLeftCell="A5" workbookViewId="0">
      <selection activeCell="A7" sqref="A7"/>
    </sheetView>
  </sheetViews>
  <sheetFormatPr defaultColWidth="9.15234375" defaultRowHeight="17.600000000000001"/>
  <cols>
    <col min="1" max="1" width="29.23046875" style="49" customWidth="1"/>
    <col min="2" max="2" width="8.4609375" style="54" customWidth="1"/>
    <col min="3" max="3" width="6.84375" style="50" customWidth="1"/>
    <col min="4" max="4" width="16.69140625" style="50" customWidth="1"/>
    <col min="5" max="5" width="8.23046875" style="50" customWidth="1"/>
    <col min="6" max="6" width="9.53515625" style="54" customWidth="1"/>
    <col min="7" max="7" width="10.15234375" style="52" customWidth="1"/>
    <col min="8" max="8" width="11.84375" style="52" customWidth="1"/>
    <col min="9" max="9" width="14.4609375" style="50" customWidth="1"/>
    <col min="10" max="10" width="6.4609375" style="44" customWidth="1"/>
    <col min="11" max="11" width="5.69140625" style="44" customWidth="1"/>
    <col min="12" max="12" width="10.4609375" style="44" customWidth="1"/>
    <col min="13" max="15" width="10.4609375" style="44" hidden="1" customWidth="1"/>
    <col min="16" max="16" width="7.4609375" style="44" hidden="1" customWidth="1"/>
    <col min="17" max="17" width="9.23046875" style="53" hidden="1" customWidth="1"/>
    <col min="18" max="34" width="9.15234375" style="44" hidden="1" customWidth="1"/>
    <col min="35" max="35" width="0" style="44" hidden="1" customWidth="1"/>
    <col min="36" max="16384" width="9.15234375" style="44"/>
  </cols>
  <sheetData>
    <row r="1" spans="1:34" s="6" customFormat="1" ht="33.65" customHeight="1">
      <c r="A1" s="262" t="s">
        <v>82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4"/>
      <c r="N1" s="4"/>
      <c r="O1" s="4"/>
      <c r="P1" s="5"/>
      <c r="Q1" s="5"/>
      <c r="R1" s="5"/>
      <c r="S1" s="5"/>
      <c r="T1" s="5"/>
      <c r="U1" s="5"/>
    </row>
    <row r="2" spans="1:34" s="8" customFormat="1" ht="36" customHeight="1" thickBot="1">
      <c r="A2" s="263" t="s">
        <v>166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7"/>
      <c r="N2" s="7"/>
      <c r="O2" s="7"/>
      <c r="Q2" s="9"/>
    </row>
    <row r="3" spans="1:34" s="8" customFormat="1" ht="18.649999999999999" customHeight="1">
      <c r="A3" s="264" t="s">
        <v>259</v>
      </c>
      <c r="B3" s="264"/>
      <c r="C3" s="264"/>
      <c r="D3" s="264"/>
      <c r="E3" s="264"/>
      <c r="F3" s="264"/>
      <c r="G3" s="264"/>
      <c r="H3" s="264"/>
      <c r="I3" s="264"/>
      <c r="J3" s="10"/>
      <c r="K3" s="265" t="s">
        <v>85</v>
      </c>
      <c r="L3" s="266"/>
      <c r="M3" s="11"/>
      <c r="N3" s="11"/>
      <c r="O3" s="11"/>
      <c r="Q3" s="9"/>
    </row>
    <row r="4" spans="1:34" s="8" customFormat="1" ht="21.65" customHeight="1" thickBot="1">
      <c r="A4" s="264"/>
      <c r="B4" s="264"/>
      <c r="C4" s="264"/>
      <c r="D4" s="264"/>
      <c r="E4" s="264"/>
      <c r="F4" s="264"/>
      <c r="G4" s="264"/>
      <c r="H4" s="264"/>
      <c r="I4" s="264"/>
      <c r="J4" s="12"/>
      <c r="K4" s="267">
        <f>Tourp!C24</f>
        <v>5000000</v>
      </c>
      <c r="L4" s="268"/>
      <c r="M4" s="13"/>
      <c r="N4" s="13"/>
      <c r="O4" s="13"/>
      <c r="Q4" s="9"/>
    </row>
    <row r="5" spans="1:34" s="8" customFormat="1" ht="27" customHeight="1">
      <c r="A5" s="161" t="s">
        <v>86</v>
      </c>
      <c r="B5" s="15" t="s">
        <v>49</v>
      </c>
      <c r="C5" s="16" t="s">
        <v>87</v>
      </c>
      <c r="D5" s="17" t="s">
        <v>88</v>
      </c>
      <c r="E5" s="18" t="s">
        <v>89</v>
      </c>
      <c r="F5" s="172" t="s">
        <v>90</v>
      </c>
      <c r="G5" s="20" t="s">
        <v>91</v>
      </c>
      <c r="H5" s="20" t="s">
        <v>92</v>
      </c>
      <c r="I5" s="21" t="s">
        <v>93</v>
      </c>
      <c r="J5" s="22"/>
      <c r="K5" s="269" t="s">
        <v>249</v>
      </c>
      <c r="L5" s="270"/>
      <c r="M5" s="23"/>
      <c r="N5" s="23"/>
      <c r="O5" s="23"/>
      <c r="Q5" s="9">
        <v>2</v>
      </c>
      <c r="R5" s="8">
        <v>3</v>
      </c>
      <c r="S5" s="8">
        <v>4</v>
      </c>
      <c r="T5" s="8">
        <v>5</v>
      </c>
      <c r="U5" s="8">
        <v>6</v>
      </c>
      <c r="V5" s="8">
        <v>7</v>
      </c>
      <c r="W5" s="8">
        <v>8</v>
      </c>
      <c r="X5" s="8">
        <v>9</v>
      </c>
      <c r="Y5" s="8" t="s">
        <v>95</v>
      </c>
      <c r="AA5" s="9">
        <v>2</v>
      </c>
      <c r="AB5" s="8">
        <v>3</v>
      </c>
      <c r="AC5" s="8">
        <v>4</v>
      </c>
      <c r="AD5" s="8">
        <v>5</v>
      </c>
      <c r="AE5" s="8">
        <v>6</v>
      </c>
      <c r="AF5" s="8">
        <v>7</v>
      </c>
      <c r="AG5" s="8">
        <v>8</v>
      </c>
      <c r="AH5" s="8">
        <v>9</v>
      </c>
    </row>
    <row r="6" spans="1:34" s="34" customFormat="1" ht="18" customHeight="1">
      <c r="A6" s="24" t="s">
        <v>10</v>
      </c>
      <c r="B6" s="25">
        <v>30</v>
      </c>
      <c r="C6" s="25" t="s">
        <v>201</v>
      </c>
      <c r="D6" s="26">
        <v>0</v>
      </c>
      <c r="E6" s="25">
        <v>1</v>
      </c>
      <c r="F6" s="171">
        <v>12</v>
      </c>
      <c r="G6" s="28">
        <f>IF(D6&gt;0,L$12,0)</f>
        <v>0</v>
      </c>
      <c r="H6" s="28">
        <f>IF(E6="",0,IFERROR(O6,0))</f>
        <v>1000000</v>
      </c>
      <c r="I6" s="29">
        <f>G6+H6</f>
        <v>1000000</v>
      </c>
      <c r="J6" s="30"/>
      <c r="K6" s="31">
        <v>0.2</v>
      </c>
      <c r="L6" s="32">
        <f t="shared" ref="L6:L29" si="0">$K$4*K6</f>
        <v>1000000</v>
      </c>
      <c r="M6" s="33">
        <v>12</v>
      </c>
      <c r="N6" s="33">
        <f t="shared" ref="N6:N7" si="1">IF(E6=0,0,IF(E6=E5,VLOOKUP(E6,Z:AH,VLOOKUP(E6,P:Y,10,0),0),IF(P6=E6,VLOOKUP(E6,Z:AH,VLOOKUP(E6,P:Y,10,0),0),M6)))</f>
        <v>12</v>
      </c>
      <c r="O6" s="33">
        <f t="shared" ref="O6:O25" si="2">IF(E6=0,0,IF(E6=E5,VLOOKUP(E6,P:X,VLOOKUP(E6,P:Y,10,0),0),IF(P6=E6,VLOOKUP(E6,P:X,VLOOKUP(E6,P:Y,10,0),0),L6)))</f>
        <v>1000000</v>
      </c>
      <c r="P6" s="8" t="s">
        <v>96</v>
      </c>
      <c r="Q6" s="9"/>
      <c r="R6" s="8"/>
      <c r="S6" s="8"/>
      <c r="T6" s="8"/>
      <c r="U6" s="8"/>
      <c r="V6" s="8"/>
      <c r="W6" s="8"/>
      <c r="X6" s="8"/>
      <c r="Y6" s="33">
        <f t="shared" ref="Y6:Y29" si="3">COUNTIF(E6:E29,P6)</f>
        <v>0</v>
      </c>
      <c r="Z6" s="33" t="str">
        <f>+P6</f>
        <v>T1</v>
      </c>
      <c r="AA6" s="9"/>
      <c r="AB6" s="8"/>
      <c r="AC6" s="8"/>
      <c r="AD6" s="8"/>
      <c r="AE6" s="8"/>
      <c r="AF6" s="8"/>
      <c r="AG6" s="8"/>
      <c r="AH6" s="8"/>
    </row>
    <row r="7" spans="1:34" s="34" customFormat="1" ht="18" customHeight="1">
      <c r="A7" s="24" t="s">
        <v>20</v>
      </c>
      <c r="B7" s="25">
        <v>30</v>
      </c>
      <c r="C7" s="25" t="s">
        <v>201</v>
      </c>
      <c r="D7" s="25">
        <v>0</v>
      </c>
      <c r="E7" s="25">
        <v>2</v>
      </c>
      <c r="F7" s="171">
        <v>10</v>
      </c>
      <c r="G7" s="28">
        <f t="shared" ref="G7:G29" si="4">IF(D7&gt;0,L$12,0)</f>
        <v>0</v>
      </c>
      <c r="H7" s="28">
        <f>IF(E7="",0,IFERROR(O7,0))</f>
        <v>800000</v>
      </c>
      <c r="I7" s="29">
        <f t="shared" ref="I7:I29" si="5">G7+H7</f>
        <v>800000</v>
      </c>
      <c r="J7" s="30"/>
      <c r="K7" s="31">
        <v>0.16</v>
      </c>
      <c r="L7" s="32">
        <f t="shared" si="0"/>
        <v>800000</v>
      </c>
      <c r="M7" s="33">
        <v>10</v>
      </c>
      <c r="N7" s="33">
        <f t="shared" si="1"/>
        <v>10</v>
      </c>
      <c r="O7" s="33">
        <f t="shared" si="2"/>
        <v>800000</v>
      </c>
      <c r="P7" s="8" t="s">
        <v>97</v>
      </c>
      <c r="Q7" s="9">
        <f>SUM($L7:$L8)/Q$5</f>
        <v>725000</v>
      </c>
      <c r="R7" s="9">
        <f>SUM($L7:$L9)/R$5</f>
        <v>650000</v>
      </c>
      <c r="S7" s="9">
        <f>SUM($L7:$L10)/S$5</f>
        <v>587500</v>
      </c>
      <c r="T7" s="9">
        <f>SUM($L7:$L11)/T$5</f>
        <v>540000</v>
      </c>
      <c r="U7" s="9">
        <f>SUM($L7:$L12)/U$5</f>
        <v>500000</v>
      </c>
      <c r="V7" s="9">
        <f>SUM($L7:$L13)/V$5</f>
        <v>464285.71428571426</v>
      </c>
      <c r="W7" s="9">
        <f>SUM($L7:$L14)/W$5</f>
        <v>425000</v>
      </c>
      <c r="X7" s="9">
        <f>SUM($L7:$L15)/X$5</f>
        <v>388888.88888888888</v>
      </c>
      <c r="Y7" s="33">
        <f t="shared" si="3"/>
        <v>0</v>
      </c>
      <c r="Z7" s="33" t="str">
        <f t="shared" ref="Z7:Z29" si="6">+P7</f>
        <v>T2</v>
      </c>
      <c r="AA7" s="35">
        <f>SUM($M7:$M8)/AA$5</f>
        <v>9</v>
      </c>
      <c r="AB7" s="35">
        <f>SUM($M7:$M9)/AB$5</f>
        <v>8.3333333333333339</v>
      </c>
      <c r="AC7" s="35">
        <f>SUM($M7:$M10)/AC$5</f>
        <v>7.75</v>
      </c>
      <c r="AD7" s="35">
        <f>SUM($M7:$M11)/AD$5</f>
        <v>7.2</v>
      </c>
      <c r="AE7" s="35">
        <f>SUM($M7:$M12)/AE$5</f>
        <v>6.666666666666667</v>
      </c>
      <c r="AF7" s="35">
        <f>SUM($M7:$M13)/AF$5</f>
        <v>6.1428571428571432</v>
      </c>
      <c r="AG7" s="35">
        <f>SUM($M7:$M14)/AG$5</f>
        <v>5.625</v>
      </c>
      <c r="AH7" s="35">
        <f>SUM($M7:$M15)/AH$5</f>
        <v>5.1111111111111107</v>
      </c>
    </row>
    <row r="8" spans="1:34" s="34" customFormat="1" ht="18" customHeight="1">
      <c r="A8" s="24" t="s">
        <v>34</v>
      </c>
      <c r="B8" s="25">
        <v>29</v>
      </c>
      <c r="C8" s="25" t="s">
        <v>201</v>
      </c>
      <c r="D8" s="25" t="s">
        <v>261</v>
      </c>
      <c r="E8" s="25">
        <v>3</v>
      </c>
      <c r="F8" s="171">
        <v>8</v>
      </c>
      <c r="G8" s="28">
        <f t="shared" si="4"/>
        <v>300000</v>
      </c>
      <c r="H8" s="28">
        <f t="shared" ref="H8:H29" si="7">IF(E8="",0,IFERROR(O8,0))</f>
        <v>650000</v>
      </c>
      <c r="I8" s="29">
        <f t="shared" si="5"/>
        <v>950000</v>
      </c>
      <c r="J8" s="30"/>
      <c r="K8" s="31">
        <v>0.13</v>
      </c>
      <c r="L8" s="32">
        <f t="shared" si="0"/>
        <v>650000</v>
      </c>
      <c r="M8" s="33">
        <v>8</v>
      </c>
      <c r="N8" s="33">
        <f>IF(E8=0,0,IF(E8=E7,VLOOKUP(E8,Z:AH,VLOOKUP(E8,P:Y,10,0),0),IF(P8=E8,VLOOKUP(E8,Z:AH,VLOOKUP(E8,P:Y,10,0),0),M8)))</f>
        <v>8</v>
      </c>
      <c r="O8" s="33">
        <f t="shared" si="2"/>
        <v>650000</v>
      </c>
      <c r="P8" s="8" t="s">
        <v>98</v>
      </c>
      <c r="Q8" s="9">
        <f t="shared" ref="Q8:Q29" si="8">SUM($L8:$L9)/Q$5</f>
        <v>575000</v>
      </c>
      <c r="R8" s="9">
        <f t="shared" ref="R8:R29" si="9">SUM($L8:$L10)/R$5</f>
        <v>516666.66666666669</v>
      </c>
      <c r="S8" s="9">
        <f t="shared" ref="S8:S29" si="10">SUM($L8:$L11)/S$5</f>
        <v>475000</v>
      </c>
      <c r="T8" s="9">
        <f t="shared" ref="T8:T29" si="11">SUM($L8:$L12)/T$5</f>
        <v>440000</v>
      </c>
      <c r="U8" s="9">
        <f t="shared" ref="U8:U29" si="12">SUM($L8:$L13)/U$5</f>
        <v>408333.33333333331</v>
      </c>
      <c r="V8" s="9">
        <f t="shared" ref="V8:V29" si="13">SUM($L8:$L14)/V$5</f>
        <v>371428.57142857142</v>
      </c>
      <c r="W8" s="9">
        <f t="shared" ref="W8:W29" si="14">SUM($L8:$L15)/W$5</f>
        <v>337500</v>
      </c>
      <c r="X8" s="9">
        <f t="shared" ref="X8:X29" si="15">SUM($L8:$L16)/X$5</f>
        <v>305555.55555555556</v>
      </c>
      <c r="Y8" s="33">
        <f t="shared" si="3"/>
        <v>0</v>
      </c>
      <c r="Z8" s="33" t="str">
        <f t="shared" si="6"/>
        <v>T3</v>
      </c>
      <c r="AA8" s="35">
        <f t="shared" ref="AA8:AA29" si="16">SUM($M8:$M9)/AA$5</f>
        <v>7.5</v>
      </c>
      <c r="AB8" s="35">
        <f t="shared" ref="AB8:AB29" si="17">SUM($M8:$M10)/AB$5</f>
        <v>7</v>
      </c>
      <c r="AC8" s="35">
        <f t="shared" ref="AC8:AC29" si="18">SUM($M8:$M11)/AC$5</f>
        <v>6.5</v>
      </c>
      <c r="AD8" s="35">
        <f t="shared" ref="AD8:AD29" si="19">SUM($M8:$M12)/AD$5</f>
        <v>6</v>
      </c>
      <c r="AE8" s="35">
        <f t="shared" ref="AE8:AE29" si="20">SUM($M8:$M13)/AE$5</f>
        <v>5.5</v>
      </c>
      <c r="AF8" s="35">
        <f t="shared" ref="AF8:AF29" si="21">SUM($M8:$M14)/AF$5</f>
        <v>5</v>
      </c>
      <c r="AG8" s="35">
        <f t="shared" ref="AG8:AG29" si="22">SUM($M8:$M15)/AG$5</f>
        <v>4.5</v>
      </c>
      <c r="AH8" s="35">
        <f t="shared" ref="AH8:AH29" si="23">SUM($M8:$M16)/AH$5</f>
        <v>4</v>
      </c>
    </row>
    <row r="9" spans="1:34" s="34" customFormat="1" ht="18" customHeight="1">
      <c r="A9" s="24" t="s">
        <v>40</v>
      </c>
      <c r="B9" s="25">
        <v>26</v>
      </c>
      <c r="C9" s="25" t="s">
        <v>201</v>
      </c>
      <c r="D9" s="25">
        <v>0</v>
      </c>
      <c r="E9" s="25">
        <v>4</v>
      </c>
      <c r="F9" s="171">
        <v>7</v>
      </c>
      <c r="G9" s="28">
        <f t="shared" si="4"/>
        <v>0</v>
      </c>
      <c r="H9" s="28">
        <f t="shared" si="7"/>
        <v>500000</v>
      </c>
      <c r="I9" s="29">
        <f t="shared" si="5"/>
        <v>500000</v>
      </c>
      <c r="J9" s="30"/>
      <c r="K9" s="31">
        <v>0.1</v>
      </c>
      <c r="L9" s="32">
        <f t="shared" si="0"/>
        <v>500000</v>
      </c>
      <c r="M9" s="33">
        <v>7</v>
      </c>
      <c r="N9" s="33">
        <f t="shared" ref="N9:N29" si="24">IF(E9=0,0,IF(E9=E8,VLOOKUP(E9,Z:AH,VLOOKUP(E9,P:Y,10,0),0),IF(P9=E9,VLOOKUP(E9,Z:AH,VLOOKUP(E9,P:Y,10,0),0),M9)))</f>
        <v>7</v>
      </c>
      <c r="O9" s="33">
        <f t="shared" si="2"/>
        <v>500000</v>
      </c>
      <c r="P9" s="8" t="s">
        <v>99</v>
      </c>
      <c r="Q9" s="9">
        <f t="shared" si="8"/>
        <v>450000</v>
      </c>
      <c r="R9" s="9">
        <f t="shared" si="9"/>
        <v>416666.66666666669</v>
      </c>
      <c r="S9" s="9">
        <f t="shared" si="10"/>
        <v>387500</v>
      </c>
      <c r="T9" s="9">
        <f t="shared" si="11"/>
        <v>360000</v>
      </c>
      <c r="U9" s="9">
        <f t="shared" si="12"/>
        <v>325000</v>
      </c>
      <c r="V9" s="9">
        <f t="shared" si="13"/>
        <v>292857.14285714284</v>
      </c>
      <c r="W9" s="9">
        <f t="shared" si="14"/>
        <v>262500</v>
      </c>
      <c r="X9" s="9">
        <f t="shared" si="15"/>
        <v>238888.88888888888</v>
      </c>
      <c r="Y9" s="33">
        <f t="shared" si="3"/>
        <v>0</v>
      </c>
      <c r="Z9" s="33" t="str">
        <f t="shared" si="6"/>
        <v>T4</v>
      </c>
      <c r="AA9" s="35">
        <f t="shared" si="16"/>
        <v>6.5</v>
      </c>
      <c r="AB9" s="35">
        <f t="shared" si="17"/>
        <v>6</v>
      </c>
      <c r="AC9" s="35">
        <f t="shared" si="18"/>
        <v>5.5</v>
      </c>
      <c r="AD9" s="35">
        <f t="shared" si="19"/>
        <v>5</v>
      </c>
      <c r="AE9" s="35">
        <f t="shared" si="20"/>
        <v>4.5</v>
      </c>
      <c r="AF9" s="35">
        <f t="shared" si="21"/>
        <v>4</v>
      </c>
      <c r="AG9" s="35">
        <f t="shared" si="22"/>
        <v>3.5</v>
      </c>
      <c r="AH9" s="35">
        <f t="shared" si="23"/>
        <v>3.1111111111111112</v>
      </c>
    </row>
    <row r="10" spans="1:34" s="34" customFormat="1" ht="18" customHeight="1">
      <c r="A10" s="24" t="s">
        <v>6</v>
      </c>
      <c r="B10" s="25">
        <v>24</v>
      </c>
      <c r="C10" s="25" t="s">
        <v>201</v>
      </c>
      <c r="D10" s="25">
        <v>0</v>
      </c>
      <c r="E10" s="25">
        <v>5</v>
      </c>
      <c r="F10" s="171">
        <v>6</v>
      </c>
      <c r="G10" s="28">
        <f t="shared" si="4"/>
        <v>0</v>
      </c>
      <c r="H10" s="28">
        <f t="shared" si="7"/>
        <v>400000</v>
      </c>
      <c r="I10" s="29">
        <f t="shared" si="5"/>
        <v>400000</v>
      </c>
      <c r="J10" s="30"/>
      <c r="K10" s="31">
        <v>0.08</v>
      </c>
      <c r="L10" s="32">
        <f t="shared" si="0"/>
        <v>400000</v>
      </c>
      <c r="M10" s="33">
        <v>6</v>
      </c>
      <c r="N10" s="33">
        <f t="shared" si="24"/>
        <v>6</v>
      </c>
      <c r="O10" s="33">
        <f t="shared" si="2"/>
        <v>400000</v>
      </c>
      <c r="P10" s="8" t="s">
        <v>100</v>
      </c>
      <c r="Q10" s="9">
        <f t="shared" si="8"/>
        <v>375000</v>
      </c>
      <c r="R10" s="9">
        <f t="shared" si="9"/>
        <v>350000</v>
      </c>
      <c r="S10" s="9">
        <f t="shared" si="10"/>
        <v>325000</v>
      </c>
      <c r="T10" s="9">
        <f t="shared" si="11"/>
        <v>290000</v>
      </c>
      <c r="U10" s="9">
        <f t="shared" si="12"/>
        <v>258333.33333333334</v>
      </c>
      <c r="V10" s="9">
        <f t="shared" si="13"/>
        <v>228571.42857142858</v>
      </c>
      <c r="W10" s="9">
        <f t="shared" si="14"/>
        <v>206250</v>
      </c>
      <c r="X10" s="9">
        <f t="shared" si="15"/>
        <v>188888.88888888888</v>
      </c>
      <c r="Y10" s="33">
        <f t="shared" si="3"/>
        <v>0</v>
      </c>
      <c r="Z10" s="33" t="str">
        <f t="shared" si="6"/>
        <v>T5</v>
      </c>
      <c r="AA10" s="35">
        <f t="shared" si="16"/>
        <v>5.5</v>
      </c>
      <c r="AB10" s="35">
        <f t="shared" si="17"/>
        <v>5</v>
      </c>
      <c r="AC10" s="35">
        <f t="shared" si="18"/>
        <v>4.5</v>
      </c>
      <c r="AD10" s="35">
        <f t="shared" si="19"/>
        <v>4</v>
      </c>
      <c r="AE10" s="35">
        <f t="shared" si="20"/>
        <v>3.5</v>
      </c>
      <c r="AF10" s="35">
        <f t="shared" si="21"/>
        <v>3</v>
      </c>
      <c r="AG10" s="35">
        <f t="shared" si="22"/>
        <v>2.625</v>
      </c>
      <c r="AH10" s="35">
        <f t="shared" si="23"/>
        <v>2.3333333333333335</v>
      </c>
    </row>
    <row r="11" spans="1:34" s="34" customFormat="1" ht="18" customHeight="1">
      <c r="A11" s="24" t="s">
        <v>2</v>
      </c>
      <c r="B11" s="25">
        <v>24</v>
      </c>
      <c r="C11" s="25" t="s">
        <v>201</v>
      </c>
      <c r="D11" s="25">
        <v>0</v>
      </c>
      <c r="E11" s="25">
        <v>6</v>
      </c>
      <c r="F11" s="171">
        <v>5</v>
      </c>
      <c r="G11" s="28">
        <f t="shared" si="4"/>
        <v>0</v>
      </c>
      <c r="H11" s="28">
        <f t="shared" si="7"/>
        <v>350000.00000000006</v>
      </c>
      <c r="I11" s="29">
        <f t="shared" si="5"/>
        <v>350000.00000000006</v>
      </c>
      <c r="J11" s="30"/>
      <c r="K11" s="31">
        <v>7.0000000000000007E-2</v>
      </c>
      <c r="L11" s="32">
        <f t="shared" si="0"/>
        <v>350000.00000000006</v>
      </c>
      <c r="M11" s="33">
        <v>5</v>
      </c>
      <c r="N11" s="33">
        <f t="shared" si="24"/>
        <v>5</v>
      </c>
      <c r="O11" s="33">
        <f t="shared" si="2"/>
        <v>350000.00000000006</v>
      </c>
      <c r="P11" s="8" t="s">
        <v>101</v>
      </c>
      <c r="Q11" s="9">
        <f t="shared" si="8"/>
        <v>325000</v>
      </c>
      <c r="R11" s="9">
        <f t="shared" si="9"/>
        <v>300000</v>
      </c>
      <c r="S11" s="9">
        <f t="shared" si="10"/>
        <v>262500</v>
      </c>
      <c r="T11" s="9">
        <f t="shared" si="11"/>
        <v>230000</v>
      </c>
      <c r="U11" s="9">
        <f t="shared" si="12"/>
        <v>200000</v>
      </c>
      <c r="V11" s="9">
        <f t="shared" si="13"/>
        <v>178571.42857142858</v>
      </c>
      <c r="W11" s="9">
        <f t="shared" si="14"/>
        <v>162500</v>
      </c>
      <c r="X11" s="9">
        <f t="shared" si="15"/>
        <v>150000</v>
      </c>
      <c r="Y11" s="33">
        <f t="shared" si="3"/>
        <v>0</v>
      </c>
      <c r="Z11" s="33" t="str">
        <f t="shared" si="6"/>
        <v>T6</v>
      </c>
      <c r="AA11" s="35">
        <f t="shared" si="16"/>
        <v>4.5</v>
      </c>
      <c r="AB11" s="35">
        <f t="shared" si="17"/>
        <v>4</v>
      </c>
      <c r="AC11" s="35">
        <f t="shared" si="18"/>
        <v>3.5</v>
      </c>
      <c r="AD11" s="35">
        <f t="shared" si="19"/>
        <v>3</v>
      </c>
      <c r="AE11" s="35">
        <f t="shared" si="20"/>
        <v>2.5</v>
      </c>
      <c r="AF11" s="35">
        <f t="shared" si="21"/>
        <v>2.1428571428571428</v>
      </c>
      <c r="AG11" s="35">
        <f t="shared" si="22"/>
        <v>1.875</v>
      </c>
      <c r="AH11" s="35">
        <f t="shared" si="23"/>
        <v>1.6666666666666667</v>
      </c>
    </row>
    <row r="12" spans="1:34" s="34" customFormat="1" ht="18" customHeight="1">
      <c r="A12" s="24" t="s">
        <v>14</v>
      </c>
      <c r="B12" s="25">
        <v>24</v>
      </c>
      <c r="C12" s="25" t="s">
        <v>201</v>
      </c>
      <c r="D12" s="25">
        <v>0</v>
      </c>
      <c r="E12" s="25">
        <v>7</v>
      </c>
      <c r="F12" s="171">
        <v>4</v>
      </c>
      <c r="G12" s="28">
        <f t="shared" si="4"/>
        <v>0</v>
      </c>
      <c r="H12" s="28">
        <f t="shared" si="7"/>
        <v>300000</v>
      </c>
      <c r="I12" s="29">
        <f t="shared" si="5"/>
        <v>300000</v>
      </c>
      <c r="J12" s="30"/>
      <c r="K12" s="31">
        <v>0.06</v>
      </c>
      <c r="L12" s="32">
        <f t="shared" si="0"/>
        <v>300000</v>
      </c>
      <c r="M12" s="33">
        <v>4</v>
      </c>
      <c r="N12" s="33">
        <f t="shared" si="24"/>
        <v>4</v>
      </c>
      <c r="O12" s="33">
        <f t="shared" si="2"/>
        <v>300000</v>
      </c>
      <c r="P12" s="8" t="s">
        <v>102</v>
      </c>
      <c r="Q12" s="9">
        <f t="shared" si="8"/>
        <v>275000</v>
      </c>
      <c r="R12" s="9">
        <f t="shared" si="9"/>
        <v>233333.33333333334</v>
      </c>
      <c r="S12" s="9">
        <f t="shared" si="10"/>
        <v>200000</v>
      </c>
      <c r="T12" s="9">
        <f t="shared" si="11"/>
        <v>170000</v>
      </c>
      <c r="U12" s="9">
        <f t="shared" si="12"/>
        <v>150000</v>
      </c>
      <c r="V12" s="9">
        <f t="shared" si="13"/>
        <v>135714.28571428571</v>
      </c>
      <c r="W12" s="9">
        <f t="shared" si="14"/>
        <v>125000</v>
      </c>
      <c r="X12" s="9">
        <f t="shared" si="15"/>
        <v>116666.66666666667</v>
      </c>
      <c r="Y12" s="33">
        <f t="shared" si="3"/>
        <v>0</v>
      </c>
      <c r="Z12" s="33" t="str">
        <f t="shared" si="6"/>
        <v>T7</v>
      </c>
      <c r="AA12" s="35">
        <f t="shared" si="16"/>
        <v>3.5</v>
      </c>
      <c r="AB12" s="35">
        <f t="shared" si="17"/>
        <v>3</v>
      </c>
      <c r="AC12" s="35">
        <f t="shared" si="18"/>
        <v>2.5</v>
      </c>
      <c r="AD12" s="35">
        <f t="shared" si="19"/>
        <v>2</v>
      </c>
      <c r="AE12" s="35">
        <f t="shared" si="20"/>
        <v>1.6666666666666667</v>
      </c>
      <c r="AF12" s="35">
        <f t="shared" si="21"/>
        <v>1.4285714285714286</v>
      </c>
      <c r="AG12" s="35">
        <f t="shared" si="22"/>
        <v>1.25</v>
      </c>
      <c r="AH12" s="35">
        <f t="shared" si="23"/>
        <v>1.1111111111111112</v>
      </c>
    </row>
    <row r="13" spans="1:34" s="34" customFormat="1" ht="18" customHeight="1">
      <c r="A13" s="24" t="s">
        <v>0</v>
      </c>
      <c r="B13" s="25">
        <v>23</v>
      </c>
      <c r="C13" s="25" t="s">
        <v>201</v>
      </c>
      <c r="D13" s="25">
        <v>0</v>
      </c>
      <c r="E13" s="25">
        <v>8</v>
      </c>
      <c r="F13" s="171">
        <v>3</v>
      </c>
      <c r="G13" s="28">
        <f t="shared" si="4"/>
        <v>0</v>
      </c>
      <c r="H13" s="28">
        <f t="shared" si="7"/>
        <v>250000</v>
      </c>
      <c r="I13" s="29">
        <f t="shared" si="5"/>
        <v>250000</v>
      </c>
      <c r="J13" s="30"/>
      <c r="K13" s="31">
        <v>0.05</v>
      </c>
      <c r="L13" s="32">
        <f t="shared" si="0"/>
        <v>250000</v>
      </c>
      <c r="M13" s="33">
        <v>3</v>
      </c>
      <c r="N13" s="33">
        <f t="shared" si="24"/>
        <v>3</v>
      </c>
      <c r="O13" s="33">
        <f t="shared" si="2"/>
        <v>250000</v>
      </c>
      <c r="P13" s="8" t="s">
        <v>103</v>
      </c>
      <c r="Q13" s="9">
        <f t="shared" si="8"/>
        <v>200000</v>
      </c>
      <c r="R13" s="9">
        <f t="shared" si="9"/>
        <v>166666.66666666666</v>
      </c>
      <c r="S13" s="9">
        <f t="shared" si="10"/>
        <v>137500</v>
      </c>
      <c r="T13" s="9">
        <f t="shared" si="11"/>
        <v>120000</v>
      </c>
      <c r="U13" s="9">
        <f t="shared" si="12"/>
        <v>108333.33333333333</v>
      </c>
      <c r="V13" s="9">
        <f t="shared" si="13"/>
        <v>100000</v>
      </c>
      <c r="W13" s="9">
        <f t="shared" si="14"/>
        <v>93750</v>
      </c>
      <c r="X13" s="9">
        <f t="shared" si="15"/>
        <v>88888.888888888891</v>
      </c>
      <c r="Y13" s="33">
        <f t="shared" si="3"/>
        <v>0</v>
      </c>
      <c r="Z13" s="33" t="str">
        <f t="shared" si="6"/>
        <v>T8</v>
      </c>
      <c r="AA13" s="35">
        <f t="shared" si="16"/>
        <v>2.5</v>
      </c>
      <c r="AB13" s="35">
        <f t="shared" si="17"/>
        <v>2</v>
      </c>
      <c r="AC13" s="35">
        <f t="shared" si="18"/>
        <v>1.5</v>
      </c>
      <c r="AD13" s="35">
        <f t="shared" si="19"/>
        <v>1.2</v>
      </c>
      <c r="AE13" s="35">
        <f t="shared" si="20"/>
        <v>1</v>
      </c>
      <c r="AF13" s="35">
        <f t="shared" si="21"/>
        <v>0.8571428571428571</v>
      </c>
      <c r="AG13" s="35">
        <f t="shared" si="22"/>
        <v>0.75</v>
      </c>
      <c r="AH13" s="35">
        <f t="shared" si="23"/>
        <v>0.66666666666666663</v>
      </c>
    </row>
    <row r="14" spans="1:34" s="34" customFormat="1" ht="18" customHeight="1">
      <c r="A14" s="24" t="s">
        <v>18</v>
      </c>
      <c r="B14" s="25">
        <v>23</v>
      </c>
      <c r="C14" s="25" t="s">
        <v>201</v>
      </c>
      <c r="D14" s="25" t="s">
        <v>262</v>
      </c>
      <c r="E14" s="25">
        <v>9</v>
      </c>
      <c r="F14" s="171">
        <v>2</v>
      </c>
      <c r="G14" s="28">
        <f t="shared" si="4"/>
        <v>300000</v>
      </c>
      <c r="H14" s="28">
        <f t="shared" si="7"/>
        <v>150000</v>
      </c>
      <c r="I14" s="29">
        <f t="shared" si="5"/>
        <v>450000</v>
      </c>
      <c r="J14" s="30"/>
      <c r="K14" s="31">
        <v>0.03</v>
      </c>
      <c r="L14" s="32">
        <f t="shared" si="0"/>
        <v>150000</v>
      </c>
      <c r="M14" s="33">
        <v>2</v>
      </c>
      <c r="N14" s="33">
        <f t="shared" si="24"/>
        <v>2</v>
      </c>
      <c r="O14" s="33">
        <f t="shared" si="2"/>
        <v>150000</v>
      </c>
      <c r="P14" s="8" t="s">
        <v>104</v>
      </c>
      <c r="Q14" s="9">
        <f t="shared" si="8"/>
        <v>125000</v>
      </c>
      <c r="R14" s="9">
        <f t="shared" si="9"/>
        <v>100000</v>
      </c>
      <c r="S14" s="9">
        <f t="shared" si="10"/>
        <v>87500</v>
      </c>
      <c r="T14" s="9">
        <f t="shared" si="11"/>
        <v>80000</v>
      </c>
      <c r="U14" s="9">
        <f t="shared" si="12"/>
        <v>75000</v>
      </c>
      <c r="V14" s="9">
        <f t="shared" si="13"/>
        <v>71428.571428571435</v>
      </c>
      <c r="W14" s="9">
        <f t="shared" si="14"/>
        <v>68750</v>
      </c>
      <c r="X14" s="9">
        <f t="shared" si="15"/>
        <v>66666.666666666672</v>
      </c>
      <c r="Y14" s="33">
        <f t="shared" si="3"/>
        <v>0</v>
      </c>
      <c r="Z14" s="33" t="str">
        <f t="shared" si="6"/>
        <v>T9</v>
      </c>
      <c r="AA14" s="35">
        <f t="shared" si="16"/>
        <v>1.5</v>
      </c>
      <c r="AB14" s="35">
        <f t="shared" si="17"/>
        <v>1</v>
      </c>
      <c r="AC14" s="35">
        <f t="shared" si="18"/>
        <v>0.75</v>
      </c>
      <c r="AD14" s="35">
        <f t="shared" si="19"/>
        <v>0.6</v>
      </c>
      <c r="AE14" s="35">
        <f t="shared" si="20"/>
        <v>0.5</v>
      </c>
      <c r="AF14" s="35">
        <f t="shared" si="21"/>
        <v>0.42857142857142855</v>
      </c>
      <c r="AG14" s="35">
        <f t="shared" si="22"/>
        <v>0.375</v>
      </c>
      <c r="AH14" s="35">
        <f t="shared" si="23"/>
        <v>0.33333333333333331</v>
      </c>
    </row>
    <row r="15" spans="1:34" s="34" customFormat="1" ht="18" customHeight="1">
      <c r="A15" s="24"/>
      <c r="B15" s="25"/>
      <c r="C15" s="25"/>
      <c r="D15" s="25"/>
      <c r="E15" s="25"/>
      <c r="F15" s="171">
        <f t="shared" ref="F15:F23" si="25">N15</f>
        <v>0</v>
      </c>
      <c r="G15" s="28">
        <f t="shared" si="4"/>
        <v>0</v>
      </c>
      <c r="H15" s="28">
        <f t="shared" si="7"/>
        <v>0</v>
      </c>
      <c r="I15" s="29">
        <f t="shared" si="5"/>
        <v>0</v>
      </c>
      <c r="J15" s="30"/>
      <c r="K15" s="31">
        <v>0.02</v>
      </c>
      <c r="L15" s="32">
        <f t="shared" si="0"/>
        <v>100000</v>
      </c>
      <c r="M15" s="33">
        <v>1</v>
      </c>
      <c r="N15" s="33">
        <f t="shared" si="24"/>
        <v>0</v>
      </c>
      <c r="O15" s="33">
        <f t="shared" si="2"/>
        <v>0</v>
      </c>
      <c r="P15" s="8" t="s">
        <v>105</v>
      </c>
      <c r="Q15" s="9">
        <f t="shared" si="8"/>
        <v>75000</v>
      </c>
      <c r="R15" s="9">
        <f t="shared" si="9"/>
        <v>66666.666666666672</v>
      </c>
      <c r="S15" s="9">
        <f t="shared" si="10"/>
        <v>62500</v>
      </c>
      <c r="T15" s="9">
        <f t="shared" si="11"/>
        <v>60000</v>
      </c>
      <c r="U15" s="9">
        <f t="shared" si="12"/>
        <v>58333.333333333336</v>
      </c>
      <c r="V15" s="9">
        <f t="shared" si="13"/>
        <v>57142.857142857145</v>
      </c>
      <c r="W15" s="9">
        <f t="shared" si="14"/>
        <v>56250</v>
      </c>
      <c r="X15" s="9">
        <f t="shared" si="15"/>
        <v>55555.555555555555</v>
      </c>
      <c r="Y15" s="33">
        <f t="shared" si="3"/>
        <v>0</v>
      </c>
      <c r="Z15" s="33" t="str">
        <f t="shared" si="6"/>
        <v>T10</v>
      </c>
      <c r="AA15" s="35">
        <f t="shared" si="16"/>
        <v>0.5</v>
      </c>
      <c r="AB15" s="35">
        <f t="shared" si="17"/>
        <v>0.33333333333333331</v>
      </c>
      <c r="AC15" s="35">
        <f t="shared" si="18"/>
        <v>0.25</v>
      </c>
      <c r="AD15" s="35">
        <f t="shared" si="19"/>
        <v>0.2</v>
      </c>
      <c r="AE15" s="35">
        <f t="shared" si="20"/>
        <v>0.16666666666666666</v>
      </c>
      <c r="AF15" s="35">
        <f t="shared" si="21"/>
        <v>0.14285714285714285</v>
      </c>
      <c r="AG15" s="35">
        <f t="shared" si="22"/>
        <v>0.125</v>
      </c>
      <c r="AH15" s="35">
        <f t="shared" si="23"/>
        <v>0.1111111111111111</v>
      </c>
    </row>
    <row r="16" spans="1:34" s="34" customFormat="1" ht="18" customHeight="1">
      <c r="A16" s="24"/>
      <c r="B16" s="25"/>
      <c r="C16" s="25"/>
      <c r="D16" s="25"/>
      <c r="E16" s="25"/>
      <c r="F16" s="171">
        <f t="shared" si="25"/>
        <v>0</v>
      </c>
      <c r="G16" s="28">
        <f t="shared" si="4"/>
        <v>0</v>
      </c>
      <c r="H16" s="28">
        <f t="shared" si="7"/>
        <v>0</v>
      </c>
      <c r="I16" s="29">
        <f t="shared" si="5"/>
        <v>0</v>
      </c>
      <c r="J16" s="30"/>
      <c r="K16" s="31">
        <v>0.01</v>
      </c>
      <c r="L16" s="32">
        <f t="shared" si="0"/>
        <v>50000</v>
      </c>
      <c r="M16" s="33">
        <v>0</v>
      </c>
      <c r="N16" s="33">
        <f t="shared" si="24"/>
        <v>0</v>
      </c>
      <c r="O16" s="33">
        <f t="shared" si="2"/>
        <v>0</v>
      </c>
      <c r="P16" s="8" t="s">
        <v>106</v>
      </c>
      <c r="Q16" s="9">
        <f t="shared" si="8"/>
        <v>50000</v>
      </c>
      <c r="R16" s="9">
        <f t="shared" si="9"/>
        <v>50000</v>
      </c>
      <c r="S16" s="9">
        <f t="shared" si="10"/>
        <v>50000</v>
      </c>
      <c r="T16" s="9">
        <f t="shared" si="11"/>
        <v>50000</v>
      </c>
      <c r="U16" s="9">
        <f t="shared" si="12"/>
        <v>50000</v>
      </c>
      <c r="V16" s="9">
        <f t="shared" si="13"/>
        <v>50000</v>
      </c>
      <c r="W16" s="9">
        <f t="shared" si="14"/>
        <v>50000</v>
      </c>
      <c r="X16" s="9">
        <f t="shared" si="15"/>
        <v>50000</v>
      </c>
      <c r="Y16" s="33">
        <f t="shared" si="3"/>
        <v>0</v>
      </c>
      <c r="Z16" s="33" t="str">
        <f t="shared" si="6"/>
        <v>T11</v>
      </c>
      <c r="AA16" s="35">
        <f t="shared" si="16"/>
        <v>0</v>
      </c>
      <c r="AB16" s="35">
        <f t="shared" si="17"/>
        <v>0</v>
      </c>
      <c r="AC16" s="35">
        <f t="shared" si="18"/>
        <v>0</v>
      </c>
      <c r="AD16" s="35">
        <f t="shared" si="19"/>
        <v>0</v>
      </c>
      <c r="AE16" s="35">
        <f t="shared" si="20"/>
        <v>0</v>
      </c>
      <c r="AF16" s="35">
        <f t="shared" si="21"/>
        <v>0</v>
      </c>
      <c r="AG16" s="35">
        <f t="shared" si="22"/>
        <v>0</v>
      </c>
      <c r="AH16" s="35">
        <f t="shared" si="23"/>
        <v>0</v>
      </c>
    </row>
    <row r="17" spans="1:34" s="34" customFormat="1" ht="18" customHeight="1">
      <c r="A17" s="24"/>
      <c r="B17" s="25"/>
      <c r="C17" s="25"/>
      <c r="D17" s="25"/>
      <c r="E17" s="25"/>
      <c r="F17" s="171">
        <f t="shared" si="25"/>
        <v>0</v>
      </c>
      <c r="G17" s="28">
        <f t="shared" si="4"/>
        <v>0</v>
      </c>
      <c r="H17" s="28">
        <f t="shared" si="7"/>
        <v>0</v>
      </c>
      <c r="I17" s="29">
        <f t="shared" si="5"/>
        <v>0</v>
      </c>
      <c r="J17" s="30"/>
      <c r="K17" s="31">
        <v>0.01</v>
      </c>
      <c r="L17" s="32">
        <f t="shared" si="0"/>
        <v>50000</v>
      </c>
      <c r="M17" s="33">
        <v>0</v>
      </c>
      <c r="N17" s="33">
        <f t="shared" si="24"/>
        <v>0</v>
      </c>
      <c r="O17" s="33">
        <f t="shared" si="2"/>
        <v>0</v>
      </c>
      <c r="P17" s="8" t="s">
        <v>107</v>
      </c>
      <c r="Q17" s="9">
        <f t="shared" si="8"/>
        <v>50000</v>
      </c>
      <c r="R17" s="9">
        <f t="shared" si="9"/>
        <v>50000</v>
      </c>
      <c r="S17" s="9">
        <f t="shared" si="10"/>
        <v>50000</v>
      </c>
      <c r="T17" s="9">
        <f t="shared" si="11"/>
        <v>50000</v>
      </c>
      <c r="U17" s="9">
        <f t="shared" si="12"/>
        <v>50000</v>
      </c>
      <c r="V17" s="9">
        <f t="shared" si="13"/>
        <v>50000</v>
      </c>
      <c r="W17" s="9">
        <f t="shared" si="14"/>
        <v>50000</v>
      </c>
      <c r="X17" s="9">
        <f t="shared" si="15"/>
        <v>50000</v>
      </c>
      <c r="Y17" s="33">
        <f t="shared" si="3"/>
        <v>0</v>
      </c>
      <c r="Z17" s="33" t="str">
        <f t="shared" si="6"/>
        <v>T12</v>
      </c>
      <c r="AA17" s="35">
        <f t="shared" si="16"/>
        <v>0</v>
      </c>
      <c r="AB17" s="35">
        <f t="shared" si="17"/>
        <v>0</v>
      </c>
      <c r="AC17" s="35">
        <f t="shared" si="18"/>
        <v>0</v>
      </c>
      <c r="AD17" s="35">
        <f t="shared" si="19"/>
        <v>0</v>
      </c>
      <c r="AE17" s="35">
        <f t="shared" si="20"/>
        <v>0</v>
      </c>
      <c r="AF17" s="35">
        <f t="shared" si="21"/>
        <v>0</v>
      </c>
      <c r="AG17" s="35">
        <f t="shared" si="22"/>
        <v>0</v>
      </c>
      <c r="AH17" s="35">
        <f t="shared" si="23"/>
        <v>0</v>
      </c>
    </row>
    <row r="18" spans="1:34" s="34" customFormat="1" ht="18" customHeight="1">
      <c r="A18" s="24"/>
      <c r="B18" s="25"/>
      <c r="C18" s="25"/>
      <c r="D18" s="25"/>
      <c r="E18" s="25"/>
      <c r="F18" s="171">
        <f t="shared" si="25"/>
        <v>0</v>
      </c>
      <c r="G18" s="28">
        <f t="shared" si="4"/>
        <v>0</v>
      </c>
      <c r="H18" s="28">
        <f t="shared" si="7"/>
        <v>0</v>
      </c>
      <c r="I18" s="29">
        <f t="shared" si="5"/>
        <v>0</v>
      </c>
      <c r="J18" s="30"/>
      <c r="K18" s="31">
        <v>0.01</v>
      </c>
      <c r="L18" s="32">
        <f t="shared" si="0"/>
        <v>50000</v>
      </c>
      <c r="M18" s="33">
        <v>0</v>
      </c>
      <c r="N18" s="33">
        <f t="shared" si="24"/>
        <v>0</v>
      </c>
      <c r="O18" s="33">
        <f t="shared" si="2"/>
        <v>0</v>
      </c>
      <c r="P18" s="8" t="s">
        <v>108</v>
      </c>
      <c r="Q18" s="9">
        <f t="shared" si="8"/>
        <v>50000</v>
      </c>
      <c r="R18" s="9">
        <f t="shared" si="9"/>
        <v>50000</v>
      </c>
      <c r="S18" s="9">
        <f t="shared" si="10"/>
        <v>50000</v>
      </c>
      <c r="T18" s="9">
        <f t="shared" si="11"/>
        <v>50000</v>
      </c>
      <c r="U18" s="9">
        <f t="shared" si="12"/>
        <v>50000</v>
      </c>
      <c r="V18" s="9">
        <f t="shared" si="13"/>
        <v>50000</v>
      </c>
      <c r="W18" s="9">
        <f t="shared" si="14"/>
        <v>50000</v>
      </c>
      <c r="X18" s="9">
        <f t="shared" si="15"/>
        <v>50000</v>
      </c>
      <c r="Y18" s="33">
        <f t="shared" si="3"/>
        <v>0</v>
      </c>
      <c r="Z18" s="33" t="str">
        <f t="shared" si="6"/>
        <v>T13</v>
      </c>
      <c r="AA18" s="35">
        <f t="shared" si="16"/>
        <v>0</v>
      </c>
      <c r="AB18" s="35">
        <f t="shared" si="17"/>
        <v>0</v>
      </c>
      <c r="AC18" s="35">
        <f t="shared" si="18"/>
        <v>0</v>
      </c>
      <c r="AD18" s="35">
        <f t="shared" si="19"/>
        <v>0</v>
      </c>
      <c r="AE18" s="35">
        <f t="shared" si="20"/>
        <v>0</v>
      </c>
      <c r="AF18" s="35">
        <f t="shared" si="21"/>
        <v>0</v>
      </c>
      <c r="AG18" s="35">
        <f t="shared" si="22"/>
        <v>0</v>
      </c>
      <c r="AH18" s="35">
        <f t="shared" si="23"/>
        <v>0</v>
      </c>
    </row>
    <row r="19" spans="1:34" s="34" customFormat="1" ht="18" customHeight="1">
      <c r="A19" s="24"/>
      <c r="B19" s="25"/>
      <c r="C19" s="25"/>
      <c r="D19" s="25"/>
      <c r="E19" s="25"/>
      <c r="F19" s="171">
        <f t="shared" si="25"/>
        <v>0</v>
      </c>
      <c r="G19" s="28">
        <f t="shared" si="4"/>
        <v>0</v>
      </c>
      <c r="H19" s="28">
        <f t="shared" si="7"/>
        <v>0</v>
      </c>
      <c r="I19" s="29">
        <f t="shared" si="5"/>
        <v>0</v>
      </c>
      <c r="J19" s="30"/>
      <c r="K19" s="31">
        <v>0.01</v>
      </c>
      <c r="L19" s="32">
        <f t="shared" si="0"/>
        <v>50000</v>
      </c>
      <c r="M19" s="33">
        <v>0</v>
      </c>
      <c r="N19" s="33">
        <f t="shared" si="24"/>
        <v>0</v>
      </c>
      <c r="O19" s="33">
        <f t="shared" si="2"/>
        <v>0</v>
      </c>
      <c r="P19" s="8" t="s">
        <v>109</v>
      </c>
      <c r="Q19" s="9">
        <f t="shared" si="8"/>
        <v>50000</v>
      </c>
      <c r="R19" s="9">
        <f t="shared" si="9"/>
        <v>50000</v>
      </c>
      <c r="S19" s="9">
        <f t="shared" si="10"/>
        <v>50000</v>
      </c>
      <c r="T19" s="9">
        <f t="shared" si="11"/>
        <v>50000</v>
      </c>
      <c r="U19" s="9">
        <f t="shared" si="12"/>
        <v>50000</v>
      </c>
      <c r="V19" s="9">
        <f t="shared" si="13"/>
        <v>50000</v>
      </c>
      <c r="W19" s="9">
        <f t="shared" si="14"/>
        <v>50000</v>
      </c>
      <c r="X19" s="9">
        <f t="shared" si="15"/>
        <v>50000</v>
      </c>
      <c r="Y19" s="33">
        <f t="shared" si="3"/>
        <v>0</v>
      </c>
      <c r="Z19" s="33" t="str">
        <f t="shared" si="6"/>
        <v>T14</v>
      </c>
      <c r="AA19" s="35">
        <f t="shared" si="16"/>
        <v>0</v>
      </c>
      <c r="AB19" s="35">
        <f t="shared" si="17"/>
        <v>0</v>
      </c>
      <c r="AC19" s="35">
        <f t="shared" si="18"/>
        <v>0</v>
      </c>
      <c r="AD19" s="35">
        <f t="shared" si="19"/>
        <v>0</v>
      </c>
      <c r="AE19" s="35">
        <f t="shared" si="20"/>
        <v>0</v>
      </c>
      <c r="AF19" s="35">
        <f t="shared" si="21"/>
        <v>0</v>
      </c>
      <c r="AG19" s="35">
        <f t="shared" si="22"/>
        <v>0</v>
      </c>
      <c r="AH19" s="35">
        <f t="shared" si="23"/>
        <v>0</v>
      </c>
    </row>
    <row r="20" spans="1:34" s="34" customFormat="1" ht="18" customHeight="1">
      <c r="A20" s="24"/>
      <c r="B20" s="25"/>
      <c r="C20" s="25"/>
      <c r="D20" s="25"/>
      <c r="E20" s="25"/>
      <c r="F20" s="171">
        <f t="shared" si="25"/>
        <v>0</v>
      </c>
      <c r="G20" s="28">
        <f t="shared" si="4"/>
        <v>0</v>
      </c>
      <c r="H20" s="28">
        <f t="shared" si="7"/>
        <v>0</v>
      </c>
      <c r="I20" s="29">
        <f t="shared" si="5"/>
        <v>0</v>
      </c>
      <c r="J20" s="30"/>
      <c r="K20" s="31">
        <v>0.01</v>
      </c>
      <c r="L20" s="32">
        <f t="shared" si="0"/>
        <v>50000</v>
      </c>
      <c r="M20" s="33">
        <v>0</v>
      </c>
      <c r="N20" s="33">
        <f t="shared" si="24"/>
        <v>0</v>
      </c>
      <c r="O20" s="33">
        <f t="shared" si="2"/>
        <v>0</v>
      </c>
      <c r="P20" s="8" t="s">
        <v>110</v>
      </c>
      <c r="Q20" s="9">
        <f t="shared" si="8"/>
        <v>50000</v>
      </c>
      <c r="R20" s="9">
        <f t="shared" si="9"/>
        <v>50000</v>
      </c>
      <c r="S20" s="9">
        <f t="shared" si="10"/>
        <v>50000</v>
      </c>
      <c r="T20" s="9">
        <f t="shared" si="11"/>
        <v>50000</v>
      </c>
      <c r="U20" s="9">
        <f t="shared" si="12"/>
        <v>50000</v>
      </c>
      <c r="V20" s="9">
        <f t="shared" si="13"/>
        <v>50000</v>
      </c>
      <c r="W20" s="9">
        <f t="shared" si="14"/>
        <v>50000</v>
      </c>
      <c r="X20" s="9">
        <f t="shared" si="15"/>
        <v>50000</v>
      </c>
      <c r="Y20" s="33">
        <f t="shared" si="3"/>
        <v>0</v>
      </c>
      <c r="Z20" s="33" t="str">
        <f t="shared" si="6"/>
        <v>T15</v>
      </c>
      <c r="AA20" s="35">
        <f t="shared" si="16"/>
        <v>0</v>
      </c>
      <c r="AB20" s="35">
        <f t="shared" si="17"/>
        <v>0</v>
      </c>
      <c r="AC20" s="35">
        <f t="shared" si="18"/>
        <v>0</v>
      </c>
      <c r="AD20" s="35">
        <f t="shared" si="19"/>
        <v>0</v>
      </c>
      <c r="AE20" s="35">
        <f t="shared" si="20"/>
        <v>0</v>
      </c>
      <c r="AF20" s="35">
        <f t="shared" si="21"/>
        <v>0</v>
      </c>
      <c r="AG20" s="35">
        <f t="shared" si="22"/>
        <v>0</v>
      </c>
      <c r="AH20" s="35">
        <f t="shared" si="23"/>
        <v>0</v>
      </c>
    </row>
    <row r="21" spans="1:34" s="34" customFormat="1" ht="18" customHeight="1">
      <c r="A21" s="24"/>
      <c r="B21" s="25"/>
      <c r="C21" s="25"/>
      <c r="D21" s="25"/>
      <c r="E21" s="25"/>
      <c r="F21" s="171">
        <f t="shared" si="25"/>
        <v>0</v>
      </c>
      <c r="G21" s="28">
        <f t="shared" si="4"/>
        <v>0</v>
      </c>
      <c r="H21" s="28">
        <f t="shared" si="7"/>
        <v>0</v>
      </c>
      <c r="I21" s="29">
        <f t="shared" si="5"/>
        <v>0</v>
      </c>
      <c r="J21" s="30"/>
      <c r="K21" s="31">
        <v>0.01</v>
      </c>
      <c r="L21" s="32">
        <f t="shared" si="0"/>
        <v>50000</v>
      </c>
      <c r="M21" s="33">
        <v>0</v>
      </c>
      <c r="N21" s="33">
        <f t="shared" si="24"/>
        <v>0</v>
      </c>
      <c r="O21" s="33">
        <f t="shared" si="2"/>
        <v>0</v>
      </c>
      <c r="P21" s="8" t="s">
        <v>111</v>
      </c>
      <c r="Q21" s="9">
        <f t="shared" si="8"/>
        <v>50000</v>
      </c>
      <c r="R21" s="9">
        <f t="shared" si="9"/>
        <v>50000</v>
      </c>
      <c r="S21" s="9">
        <f t="shared" si="10"/>
        <v>50000</v>
      </c>
      <c r="T21" s="9">
        <f t="shared" si="11"/>
        <v>50000</v>
      </c>
      <c r="U21" s="9">
        <f t="shared" si="12"/>
        <v>50000</v>
      </c>
      <c r="V21" s="9">
        <f t="shared" si="13"/>
        <v>50000</v>
      </c>
      <c r="W21" s="9">
        <f t="shared" si="14"/>
        <v>50000</v>
      </c>
      <c r="X21" s="9">
        <f t="shared" si="15"/>
        <v>50000</v>
      </c>
      <c r="Y21" s="33">
        <f t="shared" si="3"/>
        <v>0</v>
      </c>
      <c r="Z21" s="33" t="str">
        <f t="shared" si="6"/>
        <v>T16</v>
      </c>
      <c r="AA21" s="35">
        <f t="shared" si="16"/>
        <v>0</v>
      </c>
      <c r="AB21" s="35">
        <f t="shared" si="17"/>
        <v>0</v>
      </c>
      <c r="AC21" s="35">
        <f t="shared" si="18"/>
        <v>0</v>
      </c>
      <c r="AD21" s="35">
        <f t="shared" si="19"/>
        <v>0</v>
      </c>
      <c r="AE21" s="35">
        <f t="shared" si="20"/>
        <v>0</v>
      </c>
      <c r="AF21" s="35">
        <f t="shared" si="21"/>
        <v>0</v>
      </c>
      <c r="AG21" s="35">
        <f t="shared" si="22"/>
        <v>0</v>
      </c>
      <c r="AH21" s="35">
        <f t="shared" si="23"/>
        <v>0</v>
      </c>
    </row>
    <row r="22" spans="1:34" s="8" customFormat="1" ht="18" customHeight="1">
      <c r="A22" s="24"/>
      <c r="B22" s="25"/>
      <c r="C22" s="25"/>
      <c r="D22" s="25"/>
      <c r="E22" s="25"/>
      <c r="F22" s="171">
        <f t="shared" si="25"/>
        <v>0</v>
      </c>
      <c r="G22" s="28">
        <f t="shared" si="4"/>
        <v>0</v>
      </c>
      <c r="H22" s="28">
        <f t="shared" si="7"/>
        <v>0</v>
      </c>
      <c r="I22" s="29">
        <f t="shared" si="5"/>
        <v>0</v>
      </c>
      <c r="J22" s="30"/>
      <c r="K22" s="31">
        <v>0.01</v>
      </c>
      <c r="L22" s="32">
        <f t="shared" si="0"/>
        <v>50000</v>
      </c>
      <c r="M22" s="33">
        <v>0</v>
      </c>
      <c r="N22" s="33">
        <f t="shared" si="24"/>
        <v>0</v>
      </c>
      <c r="O22" s="33">
        <f t="shared" si="2"/>
        <v>0</v>
      </c>
      <c r="P22" s="8" t="s">
        <v>112</v>
      </c>
      <c r="Q22" s="9">
        <f t="shared" si="8"/>
        <v>50000</v>
      </c>
      <c r="R22" s="9">
        <f t="shared" si="9"/>
        <v>50000</v>
      </c>
      <c r="S22" s="9">
        <f t="shared" si="10"/>
        <v>50000</v>
      </c>
      <c r="T22" s="9">
        <f t="shared" si="11"/>
        <v>50000</v>
      </c>
      <c r="U22" s="9">
        <f t="shared" si="12"/>
        <v>50000</v>
      </c>
      <c r="V22" s="9">
        <f t="shared" si="13"/>
        <v>50000</v>
      </c>
      <c r="W22" s="9">
        <f t="shared" si="14"/>
        <v>50000</v>
      </c>
      <c r="X22" s="9">
        <f t="shared" si="15"/>
        <v>44444.444444444445</v>
      </c>
      <c r="Y22" s="33">
        <f t="shared" si="3"/>
        <v>0</v>
      </c>
      <c r="Z22" s="33" t="str">
        <f t="shared" si="6"/>
        <v>T17</v>
      </c>
      <c r="AA22" s="35">
        <f t="shared" si="16"/>
        <v>0</v>
      </c>
      <c r="AB22" s="35">
        <f t="shared" si="17"/>
        <v>0</v>
      </c>
      <c r="AC22" s="35">
        <f t="shared" si="18"/>
        <v>0</v>
      </c>
      <c r="AD22" s="35">
        <f t="shared" si="19"/>
        <v>0</v>
      </c>
      <c r="AE22" s="35">
        <f t="shared" si="20"/>
        <v>0</v>
      </c>
      <c r="AF22" s="35">
        <f t="shared" si="21"/>
        <v>0</v>
      </c>
      <c r="AG22" s="35">
        <f t="shared" si="22"/>
        <v>0</v>
      </c>
      <c r="AH22" s="35">
        <f t="shared" si="23"/>
        <v>0</v>
      </c>
    </row>
    <row r="23" spans="1:34" s="8" customFormat="1" ht="18" customHeight="1">
      <c r="A23" s="24"/>
      <c r="B23" s="25"/>
      <c r="C23" s="25"/>
      <c r="D23" s="25"/>
      <c r="E23" s="25"/>
      <c r="F23" s="171">
        <f t="shared" si="25"/>
        <v>0</v>
      </c>
      <c r="G23" s="28">
        <f t="shared" si="4"/>
        <v>0</v>
      </c>
      <c r="H23" s="28">
        <f t="shared" si="7"/>
        <v>0</v>
      </c>
      <c r="I23" s="29">
        <f t="shared" si="5"/>
        <v>0</v>
      </c>
      <c r="J23" s="30"/>
      <c r="K23" s="31">
        <v>0.01</v>
      </c>
      <c r="L23" s="32">
        <f t="shared" si="0"/>
        <v>50000</v>
      </c>
      <c r="M23" s="33">
        <v>0</v>
      </c>
      <c r="N23" s="33">
        <f t="shared" si="24"/>
        <v>0</v>
      </c>
      <c r="O23" s="33">
        <f t="shared" si="2"/>
        <v>0</v>
      </c>
      <c r="P23" s="8" t="s">
        <v>113</v>
      </c>
      <c r="Q23" s="9">
        <f t="shared" si="8"/>
        <v>50000</v>
      </c>
      <c r="R23" s="9">
        <f t="shared" si="9"/>
        <v>50000</v>
      </c>
      <c r="S23" s="9">
        <f t="shared" si="10"/>
        <v>50000</v>
      </c>
      <c r="T23" s="9">
        <f t="shared" si="11"/>
        <v>50000</v>
      </c>
      <c r="U23" s="9">
        <f t="shared" si="12"/>
        <v>50000</v>
      </c>
      <c r="V23" s="9">
        <f t="shared" si="13"/>
        <v>50000</v>
      </c>
      <c r="W23" s="9">
        <f t="shared" si="14"/>
        <v>43750</v>
      </c>
      <c r="X23" s="9">
        <f t="shared" si="15"/>
        <v>38888.888888888891</v>
      </c>
      <c r="Y23" s="33">
        <f t="shared" si="3"/>
        <v>0</v>
      </c>
      <c r="Z23" s="33" t="str">
        <f t="shared" si="6"/>
        <v>T18</v>
      </c>
      <c r="AA23" s="35">
        <f t="shared" si="16"/>
        <v>0</v>
      </c>
      <c r="AB23" s="35">
        <f t="shared" si="17"/>
        <v>0</v>
      </c>
      <c r="AC23" s="35">
        <f t="shared" si="18"/>
        <v>0</v>
      </c>
      <c r="AD23" s="35">
        <f t="shared" si="19"/>
        <v>0</v>
      </c>
      <c r="AE23" s="35">
        <f t="shared" si="20"/>
        <v>0</v>
      </c>
      <c r="AF23" s="35">
        <f t="shared" si="21"/>
        <v>0</v>
      </c>
      <c r="AG23" s="35">
        <f t="shared" si="22"/>
        <v>0</v>
      </c>
      <c r="AH23" s="35">
        <f t="shared" si="23"/>
        <v>0</v>
      </c>
    </row>
    <row r="24" spans="1:34" s="8" customFormat="1" ht="18" customHeight="1">
      <c r="A24" s="24"/>
      <c r="B24" s="25"/>
      <c r="C24" s="25"/>
      <c r="D24" s="25"/>
      <c r="E24" s="25" t="s">
        <v>201</v>
      </c>
      <c r="F24" s="171"/>
      <c r="G24" s="28">
        <f t="shared" si="4"/>
        <v>0</v>
      </c>
      <c r="H24" s="28">
        <f t="shared" si="7"/>
        <v>0</v>
      </c>
      <c r="I24" s="29">
        <f t="shared" si="5"/>
        <v>0</v>
      </c>
      <c r="J24" s="30"/>
      <c r="K24" s="31">
        <v>0.01</v>
      </c>
      <c r="L24" s="32">
        <f t="shared" si="0"/>
        <v>50000</v>
      </c>
      <c r="M24" s="33">
        <v>0</v>
      </c>
      <c r="N24" s="33" t="e">
        <f t="shared" si="24"/>
        <v>#N/A</v>
      </c>
      <c r="O24" s="33" t="e">
        <f t="shared" si="2"/>
        <v>#N/A</v>
      </c>
      <c r="P24" s="8" t="s">
        <v>114</v>
      </c>
      <c r="Q24" s="9">
        <f t="shared" si="8"/>
        <v>50000</v>
      </c>
      <c r="R24" s="9">
        <f t="shared" si="9"/>
        <v>50000</v>
      </c>
      <c r="S24" s="9">
        <f t="shared" si="10"/>
        <v>50000</v>
      </c>
      <c r="T24" s="9">
        <f t="shared" si="11"/>
        <v>50000</v>
      </c>
      <c r="U24" s="9">
        <f t="shared" si="12"/>
        <v>50000</v>
      </c>
      <c r="V24" s="9">
        <f t="shared" si="13"/>
        <v>42857.142857142855</v>
      </c>
      <c r="W24" s="9">
        <f t="shared" si="14"/>
        <v>37500</v>
      </c>
      <c r="X24" s="9">
        <f t="shared" si="15"/>
        <v>33333.333333333336</v>
      </c>
      <c r="Y24" s="33">
        <f t="shared" si="3"/>
        <v>0</v>
      </c>
      <c r="Z24" s="33" t="str">
        <f t="shared" si="6"/>
        <v>T19</v>
      </c>
      <c r="AA24" s="35">
        <f t="shared" si="16"/>
        <v>0</v>
      </c>
      <c r="AB24" s="35">
        <f t="shared" si="17"/>
        <v>0</v>
      </c>
      <c r="AC24" s="35">
        <f t="shared" si="18"/>
        <v>0</v>
      </c>
      <c r="AD24" s="35">
        <f t="shared" si="19"/>
        <v>0</v>
      </c>
      <c r="AE24" s="35">
        <f t="shared" si="20"/>
        <v>0</v>
      </c>
      <c r="AF24" s="35">
        <f t="shared" si="21"/>
        <v>0</v>
      </c>
      <c r="AG24" s="35">
        <f t="shared" si="22"/>
        <v>0</v>
      </c>
      <c r="AH24" s="35">
        <f t="shared" si="23"/>
        <v>0</v>
      </c>
    </row>
    <row r="25" spans="1:34" s="8" customFormat="1" ht="18" customHeight="1">
      <c r="A25" s="24"/>
      <c r="B25" s="25"/>
      <c r="C25" s="25"/>
      <c r="D25" s="25"/>
      <c r="E25" s="25" t="s">
        <v>201</v>
      </c>
      <c r="F25" s="171"/>
      <c r="G25" s="28">
        <f t="shared" si="4"/>
        <v>0</v>
      </c>
      <c r="H25" s="28">
        <f t="shared" si="7"/>
        <v>0</v>
      </c>
      <c r="I25" s="29">
        <f t="shared" si="5"/>
        <v>0</v>
      </c>
      <c r="J25" s="30"/>
      <c r="K25" s="31">
        <v>0.01</v>
      </c>
      <c r="L25" s="32">
        <f t="shared" si="0"/>
        <v>50000</v>
      </c>
      <c r="M25" s="33">
        <v>0</v>
      </c>
      <c r="N25" s="33" t="e">
        <f t="shared" si="24"/>
        <v>#N/A</v>
      </c>
      <c r="O25" s="33" t="e">
        <f t="shared" si="2"/>
        <v>#N/A</v>
      </c>
      <c r="P25" s="8" t="s">
        <v>115</v>
      </c>
      <c r="Q25" s="9">
        <f t="shared" si="8"/>
        <v>50000</v>
      </c>
      <c r="R25" s="9">
        <f t="shared" si="9"/>
        <v>50000</v>
      </c>
      <c r="S25" s="9">
        <f t="shared" si="10"/>
        <v>50000</v>
      </c>
      <c r="T25" s="9">
        <f t="shared" si="11"/>
        <v>50000</v>
      </c>
      <c r="U25" s="9">
        <f t="shared" si="12"/>
        <v>41666.666666666664</v>
      </c>
      <c r="V25" s="9">
        <f t="shared" si="13"/>
        <v>35714.285714285717</v>
      </c>
      <c r="W25" s="9">
        <f t="shared" si="14"/>
        <v>31250</v>
      </c>
      <c r="X25" s="9">
        <f t="shared" si="15"/>
        <v>27777.777777777777</v>
      </c>
      <c r="Y25" s="33">
        <f t="shared" si="3"/>
        <v>0</v>
      </c>
      <c r="Z25" s="33" t="str">
        <f t="shared" si="6"/>
        <v>T20</v>
      </c>
      <c r="AA25" s="35">
        <f t="shared" si="16"/>
        <v>0</v>
      </c>
      <c r="AB25" s="35">
        <f t="shared" si="17"/>
        <v>0</v>
      </c>
      <c r="AC25" s="35">
        <f t="shared" si="18"/>
        <v>0</v>
      </c>
      <c r="AD25" s="35">
        <f t="shared" si="19"/>
        <v>0</v>
      </c>
      <c r="AE25" s="35">
        <f t="shared" si="20"/>
        <v>0</v>
      </c>
      <c r="AF25" s="35">
        <f t="shared" si="21"/>
        <v>0</v>
      </c>
      <c r="AG25" s="35">
        <f t="shared" si="22"/>
        <v>0</v>
      </c>
      <c r="AH25" s="35">
        <f t="shared" si="23"/>
        <v>0</v>
      </c>
    </row>
    <row r="26" spans="1:34" s="8" customFormat="1" ht="18" customHeight="1">
      <c r="A26" s="24"/>
      <c r="B26" s="25"/>
      <c r="C26" s="25"/>
      <c r="D26" s="25"/>
      <c r="E26" s="25" t="s">
        <v>201</v>
      </c>
      <c r="F26" s="171"/>
      <c r="G26" s="28">
        <f t="shared" si="4"/>
        <v>0</v>
      </c>
      <c r="H26" s="28">
        <f t="shared" si="7"/>
        <v>0</v>
      </c>
      <c r="I26" s="29">
        <f t="shared" si="5"/>
        <v>0</v>
      </c>
      <c r="J26" s="30"/>
      <c r="K26" s="31">
        <v>0.01</v>
      </c>
      <c r="L26" s="32">
        <f t="shared" si="0"/>
        <v>50000</v>
      </c>
      <c r="M26" s="33">
        <v>0</v>
      </c>
      <c r="N26" s="33" t="e">
        <f t="shared" si="24"/>
        <v>#N/A</v>
      </c>
      <c r="O26" s="33" t="e">
        <f>IF(E26=0,0,IF(E26=E25,VLOOKUP(E26,P:X,VLOOKUP(E26,P:Y,10,0),0),IF(P26=E26,VLOOKUP(E26,P:X,VLOOKUP(E26,P:Y,10,0),0),L26)))</f>
        <v>#N/A</v>
      </c>
      <c r="P26" s="8" t="s">
        <v>116</v>
      </c>
      <c r="Q26" s="9">
        <f t="shared" si="8"/>
        <v>50000</v>
      </c>
      <c r="R26" s="9">
        <f t="shared" si="9"/>
        <v>50000</v>
      </c>
      <c r="S26" s="9">
        <f t="shared" si="10"/>
        <v>50000</v>
      </c>
      <c r="T26" s="9">
        <f t="shared" si="11"/>
        <v>40000</v>
      </c>
      <c r="U26" s="9">
        <f t="shared" si="12"/>
        <v>33333.333333333336</v>
      </c>
      <c r="V26" s="9">
        <f t="shared" si="13"/>
        <v>28571.428571428572</v>
      </c>
      <c r="W26" s="9">
        <f t="shared" si="14"/>
        <v>25000</v>
      </c>
      <c r="X26" s="9">
        <f t="shared" si="15"/>
        <v>22222.222222222223</v>
      </c>
      <c r="Y26" s="33">
        <f t="shared" si="3"/>
        <v>0</v>
      </c>
      <c r="Z26" s="33" t="str">
        <f t="shared" si="6"/>
        <v>T21</v>
      </c>
      <c r="AA26" s="35">
        <f t="shared" si="16"/>
        <v>0</v>
      </c>
      <c r="AB26" s="35">
        <f t="shared" si="17"/>
        <v>0</v>
      </c>
      <c r="AC26" s="35">
        <f t="shared" si="18"/>
        <v>0</v>
      </c>
      <c r="AD26" s="35">
        <f t="shared" si="19"/>
        <v>0</v>
      </c>
      <c r="AE26" s="35">
        <f t="shared" si="20"/>
        <v>0</v>
      </c>
      <c r="AF26" s="35">
        <f t="shared" si="21"/>
        <v>0</v>
      </c>
      <c r="AG26" s="35">
        <f t="shared" si="22"/>
        <v>0</v>
      </c>
      <c r="AH26" s="35">
        <f t="shared" si="23"/>
        <v>0</v>
      </c>
    </row>
    <row r="27" spans="1:34" s="8" customFormat="1" ht="18" customHeight="1">
      <c r="A27" s="24"/>
      <c r="B27" s="25"/>
      <c r="C27" s="25"/>
      <c r="D27" s="25"/>
      <c r="E27" s="25" t="s">
        <v>201</v>
      </c>
      <c r="F27" s="171"/>
      <c r="G27" s="28">
        <f t="shared" si="4"/>
        <v>0</v>
      </c>
      <c r="H27" s="28">
        <f t="shared" si="7"/>
        <v>0</v>
      </c>
      <c r="I27" s="29">
        <f t="shared" si="5"/>
        <v>0</v>
      </c>
      <c r="J27" s="30"/>
      <c r="K27" s="31">
        <v>0.01</v>
      </c>
      <c r="L27" s="32">
        <f t="shared" si="0"/>
        <v>50000</v>
      </c>
      <c r="M27" s="33">
        <v>0</v>
      </c>
      <c r="N27" s="33" t="e">
        <f t="shared" si="24"/>
        <v>#N/A</v>
      </c>
      <c r="O27" s="33" t="e">
        <f t="shared" ref="O27:O29" si="26">IF(E27=0,0,IF(E27=E26,VLOOKUP(E27,P:X,VLOOKUP(E27,P:Y,10,0),0),IF(P27=E27,VLOOKUP(E27,P:X,VLOOKUP(E27,P:Y,10,0),0),L27)))</f>
        <v>#N/A</v>
      </c>
      <c r="P27" s="8" t="s">
        <v>117</v>
      </c>
      <c r="Q27" s="9">
        <f t="shared" si="8"/>
        <v>50000</v>
      </c>
      <c r="R27" s="9">
        <f t="shared" si="9"/>
        <v>50000</v>
      </c>
      <c r="S27" s="9">
        <f t="shared" si="10"/>
        <v>37500</v>
      </c>
      <c r="T27" s="9">
        <f t="shared" si="11"/>
        <v>30000</v>
      </c>
      <c r="U27" s="9">
        <f t="shared" si="12"/>
        <v>25000</v>
      </c>
      <c r="V27" s="9">
        <f t="shared" si="13"/>
        <v>21428.571428571428</v>
      </c>
      <c r="W27" s="9">
        <f t="shared" si="14"/>
        <v>18750</v>
      </c>
      <c r="X27" s="9">
        <f t="shared" si="15"/>
        <v>16666.666666666668</v>
      </c>
      <c r="Y27" s="33">
        <f t="shared" si="3"/>
        <v>0</v>
      </c>
      <c r="Z27" s="33" t="str">
        <f t="shared" si="6"/>
        <v>T22</v>
      </c>
      <c r="AA27" s="35">
        <f t="shared" si="16"/>
        <v>0</v>
      </c>
      <c r="AB27" s="35">
        <f t="shared" si="17"/>
        <v>0</v>
      </c>
      <c r="AC27" s="35">
        <f t="shared" si="18"/>
        <v>0</v>
      </c>
      <c r="AD27" s="35">
        <f t="shared" si="19"/>
        <v>0</v>
      </c>
      <c r="AE27" s="35">
        <f t="shared" si="20"/>
        <v>0</v>
      </c>
      <c r="AF27" s="35">
        <f t="shared" si="21"/>
        <v>0</v>
      </c>
      <c r="AG27" s="35">
        <f t="shared" si="22"/>
        <v>0</v>
      </c>
      <c r="AH27" s="35">
        <f t="shared" si="23"/>
        <v>0</v>
      </c>
    </row>
    <row r="28" spans="1:34" s="8" customFormat="1" ht="18" customHeight="1">
      <c r="A28" s="24"/>
      <c r="B28" s="25"/>
      <c r="C28" s="25"/>
      <c r="D28" s="25"/>
      <c r="E28" s="25" t="s">
        <v>201</v>
      </c>
      <c r="F28" s="171"/>
      <c r="G28" s="28">
        <f t="shared" si="4"/>
        <v>0</v>
      </c>
      <c r="H28" s="28">
        <f t="shared" si="7"/>
        <v>0</v>
      </c>
      <c r="I28" s="29">
        <f t="shared" si="5"/>
        <v>0</v>
      </c>
      <c r="J28" s="30"/>
      <c r="K28" s="31">
        <v>0.01</v>
      </c>
      <c r="L28" s="32">
        <f t="shared" si="0"/>
        <v>50000</v>
      </c>
      <c r="M28" s="33">
        <v>0</v>
      </c>
      <c r="N28" s="33" t="e">
        <f t="shared" si="24"/>
        <v>#N/A</v>
      </c>
      <c r="O28" s="33" t="e">
        <f t="shared" si="26"/>
        <v>#N/A</v>
      </c>
      <c r="P28" s="8" t="s">
        <v>118</v>
      </c>
      <c r="Q28" s="9">
        <f t="shared" si="8"/>
        <v>50000</v>
      </c>
      <c r="R28" s="9">
        <f t="shared" si="9"/>
        <v>33333.333333333336</v>
      </c>
      <c r="S28" s="9">
        <f t="shared" si="10"/>
        <v>25000</v>
      </c>
      <c r="T28" s="9">
        <f t="shared" si="11"/>
        <v>20000</v>
      </c>
      <c r="U28" s="9">
        <f t="shared" si="12"/>
        <v>16666.666666666668</v>
      </c>
      <c r="V28" s="9">
        <f t="shared" si="13"/>
        <v>14285.714285714286</v>
      </c>
      <c r="W28" s="9">
        <f t="shared" si="14"/>
        <v>12500</v>
      </c>
      <c r="X28" s="9">
        <f t="shared" si="15"/>
        <v>11111.111111111111</v>
      </c>
      <c r="Y28" s="33">
        <f t="shared" si="3"/>
        <v>0</v>
      </c>
      <c r="Z28" s="33" t="str">
        <f t="shared" si="6"/>
        <v>T23</v>
      </c>
      <c r="AA28" s="35">
        <f t="shared" si="16"/>
        <v>0</v>
      </c>
      <c r="AB28" s="35">
        <f t="shared" si="17"/>
        <v>0</v>
      </c>
      <c r="AC28" s="35">
        <f t="shared" si="18"/>
        <v>0</v>
      </c>
      <c r="AD28" s="35">
        <f t="shared" si="19"/>
        <v>0</v>
      </c>
      <c r="AE28" s="35">
        <f t="shared" si="20"/>
        <v>0</v>
      </c>
      <c r="AF28" s="35">
        <f t="shared" si="21"/>
        <v>0</v>
      </c>
      <c r="AG28" s="35">
        <f t="shared" si="22"/>
        <v>0</v>
      </c>
      <c r="AH28" s="35">
        <f t="shared" si="23"/>
        <v>0</v>
      </c>
    </row>
    <row r="29" spans="1:34" s="8" customFormat="1" ht="18" customHeight="1">
      <c r="A29" s="24"/>
      <c r="B29" s="25"/>
      <c r="C29" s="25"/>
      <c r="D29" s="25"/>
      <c r="E29" s="25" t="s">
        <v>201</v>
      </c>
      <c r="F29" s="171"/>
      <c r="G29" s="28">
        <f t="shared" si="4"/>
        <v>0</v>
      </c>
      <c r="H29" s="28">
        <f t="shared" si="7"/>
        <v>0</v>
      </c>
      <c r="I29" s="29">
        <f t="shared" si="5"/>
        <v>0</v>
      </c>
      <c r="J29" s="30"/>
      <c r="K29" s="31">
        <v>0.01</v>
      </c>
      <c r="L29" s="32">
        <f t="shared" si="0"/>
        <v>50000</v>
      </c>
      <c r="M29" s="33">
        <v>0</v>
      </c>
      <c r="N29" s="33" t="e">
        <f t="shared" si="24"/>
        <v>#N/A</v>
      </c>
      <c r="O29" s="33" t="e">
        <f t="shared" si="26"/>
        <v>#N/A</v>
      </c>
      <c r="P29" s="8" t="s">
        <v>119</v>
      </c>
      <c r="Q29" s="9">
        <f t="shared" si="8"/>
        <v>25000</v>
      </c>
      <c r="R29" s="9">
        <f t="shared" si="9"/>
        <v>16666.666666666668</v>
      </c>
      <c r="S29" s="9">
        <f t="shared" si="10"/>
        <v>12500</v>
      </c>
      <c r="T29" s="9">
        <f t="shared" si="11"/>
        <v>10000</v>
      </c>
      <c r="U29" s="9">
        <f t="shared" si="12"/>
        <v>8333.3333333333339</v>
      </c>
      <c r="V29" s="9">
        <f t="shared" si="13"/>
        <v>7142.8571428571431</v>
      </c>
      <c r="W29" s="9">
        <f t="shared" si="14"/>
        <v>6250</v>
      </c>
      <c r="X29" s="9">
        <f t="shared" si="15"/>
        <v>5555.5555555555557</v>
      </c>
      <c r="Y29" s="33">
        <f t="shared" si="3"/>
        <v>0</v>
      </c>
      <c r="Z29" s="33" t="str">
        <f t="shared" si="6"/>
        <v>T24</v>
      </c>
      <c r="AA29" s="35">
        <f t="shared" si="16"/>
        <v>0</v>
      </c>
      <c r="AB29" s="35">
        <f t="shared" si="17"/>
        <v>0</v>
      </c>
      <c r="AC29" s="35">
        <f t="shared" si="18"/>
        <v>0</v>
      </c>
      <c r="AD29" s="35">
        <f t="shared" si="19"/>
        <v>0</v>
      </c>
      <c r="AE29" s="35">
        <f t="shared" si="20"/>
        <v>0</v>
      </c>
      <c r="AF29" s="35">
        <f t="shared" si="21"/>
        <v>0</v>
      </c>
      <c r="AG29" s="35">
        <f t="shared" si="22"/>
        <v>0</v>
      </c>
      <c r="AH29" s="35">
        <f t="shared" si="23"/>
        <v>0</v>
      </c>
    </row>
    <row r="30" spans="1:34" ht="18" customHeight="1">
      <c r="A30" s="36"/>
      <c r="B30" s="37"/>
      <c r="C30" s="38"/>
      <c r="D30" s="39"/>
      <c r="E30" s="40"/>
      <c r="F30" s="39"/>
      <c r="G30" s="42"/>
      <c r="H30" s="42"/>
      <c r="I30" s="40"/>
      <c r="J30" s="43"/>
      <c r="K30" s="43"/>
      <c r="L30" s="43"/>
      <c r="M30" s="43"/>
      <c r="N30" s="43"/>
      <c r="O30" s="43"/>
      <c r="P30" s="8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4" ht="15">
      <c r="A31" s="36"/>
      <c r="B31" s="45"/>
      <c r="C31" s="46"/>
      <c r="D31" s="46"/>
      <c r="E31" s="46"/>
      <c r="F31" s="173"/>
      <c r="G31" s="48"/>
      <c r="H31" s="48"/>
      <c r="I31" s="36"/>
      <c r="J31" s="36"/>
      <c r="K31" s="36"/>
      <c r="L31" s="36"/>
      <c r="M31" s="36"/>
      <c r="N31" s="36"/>
      <c r="O31" s="36"/>
      <c r="P31" s="36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34" ht="15">
      <c r="A32" s="36"/>
      <c r="B32" s="45"/>
      <c r="C32" s="46"/>
      <c r="D32" s="46"/>
      <c r="E32" s="46"/>
      <c r="F32" s="173"/>
      <c r="G32" s="48"/>
      <c r="H32" s="48"/>
      <c r="I32" s="36"/>
      <c r="J32" s="36"/>
      <c r="K32" s="36"/>
      <c r="L32" s="36"/>
      <c r="M32" s="36"/>
      <c r="N32" s="36"/>
      <c r="O32" s="36"/>
      <c r="P32" s="36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">
      <c r="A33" s="36"/>
      <c r="B33" s="45"/>
      <c r="C33" s="46"/>
      <c r="D33" s="46"/>
      <c r="E33" s="46"/>
      <c r="F33" s="173"/>
      <c r="G33" s="48"/>
      <c r="H33" s="48"/>
      <c r="I33" s="36"/>
      <c r="J33" s="36"/>
      <c r="K33" s="36"/>
      <c r="L33" s="36"/>
      <c r="M33" s="36"/>
      <c r="N33" s="36"/>
      <c r="O33" s="36"/>
      <c r="P33" s="36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">
      <c r="A34" s="36"/>
      <c r="B34" s="45"/>
      <c r="C34" s="37"/>
      <c r="D34" s="39"/>
      <c r="E34" s="40"/>
      <c r="F34" s="39"/>
      <c r="G34" s="42"/>
      <c r="H34" s="42"/>
      <c r="I34" s="40"/>
      <c r="J34" s="43"/>
      <c r="K34" s="43"/>
      <c r="L34" s="43"/>
      <c r="M34" s="43"/>
      <c r="N34" s="43"/>
      <c r="O34" s="43"/>
      <c r="P34" s="8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>
      <c r="B35" s="45"/>
      <c r="P35" s="8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>
      <c r="A36" s="50"/>
      <c r="B36" s="50"/>
      <c r="I36" s="44"/>
      <c r="P36" s="8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>
      <c r="A37" s="50"/>
      <c r="B37" s="50"/>
      <c r="I37" s="44"/>
      <c r="P37" s="8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>
      <c r="A38" s="50"/>
      <c r="B38" s="50"/>
      <c r="I38" s="44"/>
      <c r="P38" s="8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>
      <c r="A39" s="50"/>
      <c r="B39" s="50"/>
      <c r="I39" s="44"/>
      <c r="P39" s="8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>
      <c r="A40" s="50"/>
      <c r="B40" s="50"/>
      <c r="I40" s="44"/>
      <c r="P40" s="8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>
      <c r="A41" s="50"/>
      <c r="B41" s="50"/>
      <c r="I41" s="44"/>
      <c r="P41" s="8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>
      <c r="A42" s="50"/>
      <c r="B42" s="50"/>
      <c r="I42" s="44"/>
      <c r="P42" s="8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>
      <c r="A43" s="50"/>
      <c r="B43" s="50"/>
      <c r="I43" s="44"/>
      <c r="P43" s="8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>
      <c r="A44" s="50"/>
      <c r="B44" s="50"/>
      <c r="I44" s="44"/>
      <c r="P44" s="8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>
      <c r="A45" s="50"/>
      <c r="B45" s="50"/>
      <c r="I45" s="44"/>
      <c r="P45" s="8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>
      <c r="A46" s="50"/>
      <c r="B46" s="50"/>
      <c r="I46" s="44"/>
      <c r="P46" s="8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>
      <c r="A47" s="50"/>
      <c r="B47" s="50"/>
      <c r="I47" s="44"/>
      <c r="P47" s="8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>
      <c r="A48" s="50"/>
      <c r="B48" s="50"/>
      <c r="I48" s="44"/>
      <c r="P48" s="8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>
      <c r="A49" s="50"/>
      <c r="B49" s="50"/>
      <c r="I49" s="44"/>
      <c r="P49" s="8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>
      <c r="A50" s="50"/>
      <c r="B50" s="50"/>
      <c r="I50" s="44"/>
      <c r="P50" s="8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>
      <c r="A51" s="50"/>
      <c r="B51" s="50"/>
      <c r="I51" s="44"/>
      <c r="P51" s="8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>
      <c r="A52" s="50"/>
      <c r="B52" s="50"/>
      <c r="I52" s="44"/>
      <c r="P52" s="8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>
      <c r="A53" s="50"/>
      <c r="B53" s="50"/>
      <c r="I53" s="44"/>
      <c r="P53" s="8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>
      <c r="A54" s="50"/>
      <c r="B54" s="50"/>
      <c r="I54" s="44"/>
      <c r="P54" s="8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>
      <c r="A55" s="50"/>
      <c r="B55" s="50"/>
      <c r="I55" s="44"/>
      <c r="P55" s="8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>
      <c r="A56" s="50"/>
      <c r="B56" s="50"/>
      <c r="I56" s="44"/>
      <c r="P56" s="8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>
      <c r="A57" s="50"/>
      <c r="B57" s="50"/>
      <c r="I57" s="44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>
      <c r="A58" s="50"/>
      <c r="B58" s="50"/>
      <c r="I58" s="44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>
      <c r="A59" s="50"/>
      <c r="B59" s="50"/>
      <c r="I59" s="44"/>
      <c r="P59" s="8"/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>
      <c r="A60" s="50"/>
      <c r="B60" s="50"/>
      <c r="I60" s="44"/>
      <c r="P60" s="8"/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>
      <c r="A61" s="50"/>
      <c r="B61" s="50"/>
      <c r="I61" s="44"/>
      <c r="P61" s="8"/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>
      <c r="A62" s="50"/>
      <c r="B62" s="50"/>
      <c r="I62" s="44"/>
      <c r="P62" s="8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>
      <c r="A63" s="50"/>
      <c r="B63" s="50"/>
      <c r="I63" s="44"/>
      <c r="P63" s="8"/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>
      <c r="A64" s="50"/>
      <c r="B64" s="50"/>
      <c r="I64" s="44"/>
      <c r="P64" s="8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>
      <c r="A65" s="50"/>
      <c r="B65" s="50"/>
      <c r="I65" s="44"/>
      <c r="P65" s="8"/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>
      <c r="A66" s="50"/>
      <c r="B66" s="50"/>
      <c r="I66" s="44"/>
      <c r="P66" s="8"/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>
      <c r="A67" s="50"/>
      <c r="B67" s="50"/>
      <c r="I67" s="44"/>
      <c r="P67" s="8"/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>
      <c r="A68" s="50"/>
      <c r="B68" s="50"/>
      <c r="I68" s="44"/>
      <c r="P68" s="8"/>
      <c r="Q68" s="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>
      <c r="A69" s="50"/>
      <c r="B69" s="50"/>
      <c r="I69" s="44"/>
      <c r="P69" s="8"/>
      <c r="Q69" s="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>
      <c r="A70" s="50"/>
      <c r="B70" s="50"/>
      <c r="I70" s="44"/>
      <c r="P70" s="8"/>
      <c r="Q70" s="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>
      <c r="A71" s="50"/>
      <c r="B71" s="50"/>
      <c r="I71" s="44"/>
      <c r="P71" s="8"/>
      <c r="Q71" s="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>
      <c r="A72" s="50"/>
      <c r="B72" s="50"/>
      <c r="I72" s="44"/>
      <c r="P72" s="8"/>
      <c r="Q72" s="9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>
      <c r="A73" s="50"/>
      <c r="B73" s="50"/>
      <c r="I73" s="44"/>
      <c r="P73" s="8"/>
      <c r="Q73" s="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>
      <c r="A74" s="50"/>
      <c r="B74" s="50"/>
      <c r="I74" s="44"/>
      <c r="P74" s="8"/>
      <c r="Q74" s="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>
      <c r="A75" s="50"/>
      <c r="B75" s="50"/>
      <c r="I75" s="44"/>
      <c r="P75" s="8"/>
      <c r="Q75" s="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>
      <c r="A76" s="50"/>
      <c r="B76" s="50"/>
      <c r="I76" s="44"/>
      <c r="P76" s="8"/>
      <c r="Q76" s="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>
      <c r="A77" s="50"/>
      <c r="B77" s="50"/>
      <c r="I77" s="44"/>
      <c r="P77" s="8"/>
      <c r="Q77" s="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>
      <c r="A78" s="50"/>
      <c r="B78" s="50"/>
      <c r="I78" s="44"/>
      <c r="P78" s="8"/>
      <c r="Q78" s="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>
      <c r="A79" s="50"/>
      <c r="B79" s="50"/>
      <c r="I79" s="44"/>
      <c r="P79" s="8"/>
      <c r="Q79" s="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>
      <c r="A80" s="50"/>
      <c r="B80" s="50"/>
      <c r="I80" s="44"/>
      <c r="P80" s="8"/>
      <c r="Q80" s="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>
      <c r="A81" s="50"/>
      <c r="B81" s="50"/>
      <c r="I81" s="44"/>
      <c r="P81" s="8"/>
      <c r="Q81" s="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>
      <c r="A82" s="50"/>
      <c r="B82" s="50"/>
      <c r="I82" s="44"/>
      <c r="P82" s="8"/>
      <c r="Q82" s="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>
      <c r="A83" s="50"/>
      <c r="B83" s="50"/>
      <c r="I83" s="44"/>
      <c r="P83" s="8"/>
      <c r="Q83" s="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>
      <c r="A84" s="50"/>
      <c r="B84" s="50"/>
      <c r="I84" s="44"/>
      <c r="P84" s="8"/>
      <c r="Q84" s="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>
      <c r="A85" s="50"/>
      <c r="B85" s="50"/>
      <c r="I85" s="44"/>
      <c r="P85" s="8"/>
      <c r="Q85" s="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>
      <c r="A86" s="50"/>
      <c r="B86" s="50"/>
      <c r="I86" s="44"/>
      <c r="P86" s="8"/>
      <c r="Q86" s="9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>
      <c r="A87" s="50"/>
      <c r="B87" s="50"/>
      <c r="I87" s="44"/>
      <c r="P87" s="8"/>
      <c r="Q87" s="9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>
      <c r="A88" s="50"/>
      <c r="B88" s="50"/>
      <c r="I88" s="44"/>
      <c r="P88" s="8"/>
      <c r="Q88" s="9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>
      <c r="A89" s="50"/>
      <c r="B89" s="50"/>
      <c r="I89" s="44"/>
      <c r="P89" s="8"/>
      <c r="Q89" s="9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>
      <c r="A90" s="50"/>
      <c r="B90" s="50"/>
      <c r="I90" s="44"/>
      <c r="P90" s="8"/>
      <c r="Q90" s="9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>
      <c r="A91" s="50"/>
      <c r="B91" s="50"/>
      <c r="I91" s="44"/>
      <c r="P91" s="8"/>
      <c r="Q91" s="9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>
      <c r="A92" s="50"/>
      <c r="B92" s="50"/>
      <c r="I92" s="44"/>
      <c r="P92" s="8"/>
      <c r="Q92" s="9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>
      <c r="A93" s="50"/>
      <c r="B93" s="50"/>
      <c r="I93" s="44"/>
      <c r="P93" s="8"/>
      <c r="Q93" s="9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>
      <c r="A94" s="50"/>
      <c r="B94" s="50"/>
      <c r="I94" s="44"/>
      <c r="P94" s="53"/>
      <c r="Q94" s="44"/>
    </row>
    <row r="95" spans="1:28">
      <c r="A95" s="50"/>
      <c r="B95" s="50"/>
      <c r="I95" s="44"/>
      <c r="P95" s="53"/>
      <c r="Q95" s="44"/>
    </row>
    <row r="96" spans="1:28">
      <c r="A96" s="50"/>
      <c r="B96" s="50"/>
      <c r="I96" s="44"/>
      <c r="P96" s="53"/>
      <c r="Q96" s="44"/>
    </row>
    <row r="97" spans="1:17">
      <c r="A97" s="50"/>
      <c r="B97" s="50"/>
      <c r="I97" s="44"/>
      <c r="P97" s="53"/>
      <c r="Q97" s="44"/>
    </row>
    <row r="98" spans="1:17">
      <c r="A98" s="50"/>
      <c r="B98" s="50"/>
      <c r="I98" s="44"/>
      <c r="P98" s="53"/>
      <c r="Q98" s="44"/>
    </row>
    <row r="99" spans="1:17">
      <c r="A99" s="50"/>
      <c r="B99" s="50"/>
      <c r="I99" s="44"/>
      <c r="P99" s="53"/>
      <c r="Q99" s="44"/>
    </row>
    <row r="100" spans="1:17">
      <c r="A100" s="50"/>
      <c r="B100" s="50"/>
      <c r="I100" s="44"/>
      <c r="P100" s="53"/>
      <c r="Q100" s="44"/>
    </row>
    <row r="101" spans="1:17">
      <c r="A101" s="50"/>
      <c r="B101" s="50"/>
      <c r="I101" s="44"/>
      <c r="P101" s="53"/>
      <c r="Q101" s="44"/>
    </row>
    <row r="102" spans="1:17">
      <c r="A102" s="50"/>
      <c r="B102" s="50"/>
      <c r="I102" s="44"/>
      <c r="P102" s="53"/>
      <c r="Q102" s="44"/>
    </row>
    <row r="103" spans="1:17">
      <c r="A103" s="50"/>
      <c r="B103" s="50"/>
      <c r="I103" s="44"/>
      <c r="P103" s="53"/>
      <c r="Q103" s="44"/>
    </row>
    <row r="104" spans="1:17">
      <c r="A104" s="50"/>
      <c r="B104" s="50"/>
      <c r="I104" s="44"/>
      <c r="P104" s="53"/>
      <c r="Q104" s="44"/>
    </row>
  </sheetData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4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H104"/>
  <sheetViews>
    <sheetView showZeros="0" topLeftCell="A12" workbookViewId="0">
      <selection activeCell="A7" sqref="A7"/>
    </sheetView>
  </sheetViews>
  <sheetFormatPr defaultColWidth="9.15234375" defaultRowHeight="17.600000000000001"/>
  <cols>
    <col min="1" max="1" width="29.23046875" style="49" customWidth="1"/>
    <col min="2" max="2" width="8.4609375" style="54" customWidth="1"/>
    <col min="3" max="3" width="6.84375" style="50" customWidth="1"/>
    <col min="4" max="4" width="16.69140625" style="50" customWidth="1"/>
    <col min="5" max="5" width="8.23046875" style="50" customWidth="1"/>
    <col min="6" max="6" width="9.53515625" style="54" customWidth="1"/>
    <col min="7" max="7" width="10.15234375" style="52" customWidth="1"/>
    <col min="8" max="8" width="11.84375" style="52" customWidth="1"/>
    <col min="9" max="9" width="14.4609375" style="50" customWidth="1"/>
    <col min="10" max="10" width="6.4609375" style="44" customWidth="1"/>
    <col min="11" max="11" width="5.69140625" style="44" customWidth="1"/>
    <col min="12" max="12" width="10.4609375" style="44" customWidth="1"/>
    <col min="13" max="15" width="10.4609375" style="44" hidden="1" customWidth="1"/>
    <col min="16" max="16" width="7.4609375" style="44" hidden="1" customWidth="1"/>
    <col min="17" max="17" width="9.23046875" style="53" hidden="1" customWidth="1"/>
    <col min="18" max="34" width="9.15234375" style="44" hidden="1" customWidth="1"/>
    <col min="35" max="35" width="0" style="44" hidden="1" customWidth="1"/>
    <col min="36" max="16384" width="9.15234375" style="44"/>
  </cols>
  <sheetData>
    <row r="1" spans="1:34" s="6" customFormat="1" ht="33.65" customHeight="1">
      <c r="A1" s="262" t="s">
        <v>82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4"/>
      <c r="N1" s="4"/>
      <c r="O1" s="4"/>
      <c r="P1" s="5"/>
      <c r="Q1" s="5"/>
      <c r="R1" s="5"/>
      <c r="S1" s="5"/>
      <c r="T1" s="5"/>
      <c r="U1" s="5"/>
    </row>
    <row r="2" spans="1:34" s="8" customFormat="1" ht="36" customHeight="1" thickBot="1">
      <c r="A2" s="263" t="s">
        <v>166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7"/>
      <c r="N2" s="7"/>
      <c r="O2" s="7"/>
      <c r="Q2" s="9"/>
    </row>
    <row r="3" spans="1:34" s="8" customFormat="1" ht="18.649999999999999" customHeight="1">
      <c r="A3" s="264" t="s">
        <v>260</v>
      </c>
      <c r="B3" s="264"/>
      <c r="C3" s="264"/>
      <c r="D3" s="264"/>
      <c r="E3" s="264"/>
      <c r="F3" s="264"/>
      <c r="G3" s="264"/>
      <c r="H3" s="264"/>
      <c r="I3" s="264"/>
      <c r="J3" s="10"/>
      <c r="K3" s="265" t="s">
        <v>85</v>
      </c>
      <c r="L3" s="266"/>
      <c r="M3" s="11"/>
      <c r="N3" s="11"/>
      <c r="O3" s="11"/>
      <c r="Q3" s="9"/>
    </row>
    <row r="4" spans="1:34" s="8" customFormat="1" ht="21.65" customHeight="1" thickBot="1">
      <c r="A4" s="264"/>
      <c r="B4" s="264"/>
      <c r="C4" s="264"/>
      <c r="D4" s="264"/>
      <c r="E4" s="264"/>
      <c r="F4" s="264"/>
      <c r="G4" s="264"/>
      <c r="H4" s="264"/>
      <c r="I4" s="264"/>
      <c r="J4" s="12"/>
      <c r="K4" s="267">
        <f>Tourp!C24</f>
        <v>5000000</v>
      </c>
      <c r="L4" s="268"/>
      <c r="M4" s="13"/>
      <c r="N4" s="13"/>
      <c r="O4" s="13"/>
      <c r="Q4" s="9"/>
    </row>
    <row r="5" spans="1:34" s="8" customFormat="1" ht="27" customHeight="1">
      <c r="A5" s="161" t="s">
        <v>86</v>
      </c>
      <c r="B5" s="15" t="s">
        <v>263</v>
      </c>
      <c r="C5" s="16" t="s">
        <v>87</v>
      </c>
      <c r="D5" s="17" t="s">
        <v>88</v>
      </c>
      <c r="E5" s="18" t="s">
        <v>89</v>
      </c>
      <c r="F5" s="172" t="s">
        <v>90</v>
      </c>
      <c r="G5" s="20" t="s">
        <v>91</v>
      </c>
      <c r="H5" s="20" t="s">
        <v>92</v>
      </c>
      <c r="I5" s="21" t="s">
        <v>93</v>
      </c>
      <c r="J5" s="22"/>
      <c r="K5" s="269" t="s">
        <v>249</v>
      </c>
      <c r="L5" s="270"/>
      <c r="M5" s="23"/>
      <c r="N5" s="23"/>
      <c r="O5" s="23"/>
      <c r="Q5" s="9">
        <v>2</v>
      </c>
      <c r="R5" s="8">
        <v>3</v>
      </c>
      <c r="S5" s="8">
        <v>4</v>
      </c>
      <c r="T5" s="8">
        <v>5</v>
      </c>
      <c r="U5" s="8">
        <v>6</v>
      </c>
      <c r="V5" s="8">
        <v>7</v>
      </c>
      <c r="W5" s="8">
        <v>8</v>
      </c>
      <c r="X5" s="8">
        <v>9</v>
      </c>
      <c r="Y5" s="8" t="s">
        <v>95</v>
      </c>
      <c r="AA5" s="9">
        <v>2</v>
      </c>
      <c r="AB5" s="8">
        <v>3</v>
      </c>
      <c r="AC5" s="8">
        <v>4</v>
      </c>
      <c r="AD5" s="8">
        <v>5</v>
      </c>
      <c r="AE5" s="8">
        <v>6</v>
      </c>
      <c r="AF5" s="8">
        <v>7</v>
      </c>
      <c r="AG5" s="8">
        <v>8</v>
      </c>
      <c r="AH5" s="8">
        <v>9</v>
      </c>
    </row>
    <row r="6" spans="1:34" s="34" customFormat="1" ht="18" customHeight="1">
      <c r="A6" s="24" t="s">
        <v>0</v>
      </c>
      <c r="B6" s="25">
        <v>35</v>
      </c>
      <c r="C6" s="25"/>
      <c r="D6" s="26"/>
      <c r="E6" s="25">
        <v>1</v>
      </c>
      <c r="F6" s="171">
        <f>N6</f>
        <v>12</v>
      </c>
      <c r="G6" s="28">
        <f>IF(D6&gt;0,L$12,0)</f>
        <v>0</v>
      </c>
      <c r="H6" s="28">
        <v>750000</v>
      </c>
      <c r="I6" s="29">
        <f>G6+H6</f>
        <v>750000</v>
      </c>
      <c r="J6" s="30"/>
      <c r="K6" s="31">
        <v>0.2</v>
      </c>
      <c r="L6" s="32">
        <f t="shared" ref="L6:L29" si="0">$K$4*K6</f>
        <v>1000000</v>
      </c>
      <c r="M6" s="33">
        <v>12</v>
      </c>
      <c r="N6" s="33">
        <f t="shared" ref="N6:N7" si="1">IF(E6=0,0,IF(E6=E5,VLOOKUP(E6,Z:AH,VLOOKUP(E6,P:Y,10,0),0),IF(P6=E6,VLOOKUP(E6,Z:AH,VLOOKUP(E6,P:Y,10,0),0),M6)))</f>
        <v>12</v>
      </c>
      <c r="O6" s="33">
        <f t="shared" ref="O6:O25" si="2">IF(E6=0,0,IF(E6=E5,VLOOKUP(E6,P:X,VLOOKUP(E6,P:Y,10,0),0),IF(P6=E6,VLOOKUP(E6,P:X,VLOOKUP(E6,P:Y,10,0),0),L6)))</f>
        <v>1000000</v>
      </c>
      <c r="P6" s="8" t="s">
        <v>96</v>
      </c>
      <c r="Q6" s="9"/>
      <c r="R6" s="8"/>
      <c r="S6" s="8"/>
      <c r="T6" s="8"/>
      <c r="U6" s="8"/>
      <c r="V6" s="8"/>
      <c r="W6" s="8"/>
      <c r="X6" s="8"/>
      <c r="Y6" s="33">
        <f t="shared" ref="Y6:Y29" si="3">COUNTIF(E6:E29,P6)</f>
        <v>0</v>
      </c>
      <c r="Z6" s="33" t="str">
        <f>+P6</f>
        <v>T1</v>
      </c>
      <c r="AA6" s="9"/>
      <c r="AB6" s="8"/>
      <c r="AC6" s="8"/>
      <c r="AD6" s="8"/>
      <c r="AE6" s="8"/>
      <c r="AF6" s="8"/>
      <c r="AG6" s="8"/>
      <c r="AH6" s="8"/>
    </row>
    <row r="7" spans="1:34" s="34" customFormat="1" ht="18" customHeight="1">
      <c r="A7" s="24" t="s">
        <v>28</v>
      </c>
      <c r="B7" s="25">
        <v>35</v>
      </c>
      <c r="C7" s="25"/>
      <c r="D7" s="25"/>
      <c r="E7" s="25">
        <v>1</v>
      </c>
      <c r="F7" s="171">
        <v>12</v>
      </c>
      <c r="G7" s="28">
        <f t="shared" ref="G7:G29" si="4">IF(D7&gt;0,L$12,0)</f>
        <v>0</v>
      </c>
      <c r="H7" s="28">
        <v>750000</v>
      </c>
      <c r="I7" s="29">
        <f t="shared" ref="I7:I29" si="5">G7+H7</f>
        <v>750000</v>
      </c>
      <c r="J7" s="30"/>
      <c r="K7" s="31">
        <v>0.16</v>
      </c>
      <c r="L7" s="32">
        <f t="shared" si="0"/>
        <v>800000</v>
      </c>
      <c r="M7" s="33">
        <v>10</v>
      </c>
      <c r="N7" s="33" t="e">
        <f t="shared" si="1"/>
        <v>#N/A</v>
      </c>
      <c r="O7" s="33" t="e">
        <f t="shared" si="2"/>
        <v>#N/A</v>
      </c>
      <c r="P7" s="8" t="s">
        <v>97</v>
      </c>
      <c r="Q7" s="9">
        <f>SUM($L7:$L8)/Q$5</f>
        <v>725000</v>
      </c>
      <c r="R7" s="9">
        <f>SUM($L7:$L9)/R$5</f>
        <v>650000</v>
      </c>
      <c r="S7" s="9">
        <f>SUM($L7:$L10)/S$5</f>
        <v>587500</v>
      </c>
      <c r="T7" s="9">
        <f>SUM($L7:$L11)/T$5</f>
        <v>540000</v>
      </c>
      <c r="U7" s="9">
        <f>SUM($L7:$L12)/U$5</f>
        <v>500000</v>
      </c>
      <c r="V7" s="9">
        <f>SUM($L7:$L13)/V$5</f>
        <v>464285.71428571426</v>
      </c>
      <c r="W7" s="9">
        <f>SUM($L7:$L14)/W$5</f>
        <v>425000</v>
      </c>
      <c r="X7" s="9">
        <f>SUM($L7:$L15)/X$5</f>
        <v>388888.88888888888</v>
      </c>
      <c r="Y7" s="33">
        <f t="shared" si="3"/>
        <v>0</v>
      </c>
      <c r="Z7" s="33" t="str">
        <f t="shared" ref="Z7:Z29" si="6">+P7</f>
        <v>T2</v>
      </c>
      <c r="AA7" s="35">
        <f>SUM($M7:$M8)/AA$5</f>
        <v>9</v>
      </c>
      <c r="AB7" s="35">
        <f>SUM($M7:$M9)/AB$5</f>
        <v>8.3333333333333339</v>
      </c>
      <c r="AC7" s="35">
        <f>SUM($M7:$M10)/AC$5</f>
        <v>7.75</v>
      </c>
      <c r="AD7" s="35">
        <f>SUM($M7:$M11)/AD$5</f>
        <v>7.2</v>
      </c>
      <c r="AE7" s="35">
        <f>SUM($M7:$M12)/AE$5</f>
        <v>6.666666666666667</v>
      </c>
      <c r="AF7" s="35">
        <f>SUM($M7:$M13)/AF$5</f>
        <v>6.1428571428571432</v>
      </c>
      <c r="AG7" s="35">
        <f>SUM($M7:$M14)/AG$5</f>
        <v>5.625</v>
      </c>
      <c r="AH7" s="35">
        <f>SUM($M7:$M15)/AH$5</f>
        <v>5.1111111111111107</v>
      </c>
    </row>
    <row r="8" spans="1:34" s="34" customFormat="1" ht="18" customHeight="1">
      <c r="A8" s="24" t="s">
        <v>2</v>
      </c>
      <c r="B8" s="25">
        <v>35</v>
      </c>
      <c r="C8" s="25"/>
      <c r="D8" s="25"/>
      <c r="E8" s="25">
        <v>1</v>
      </c>
      <c r="F8" s="171">
        <v>12</v>
      </c>
      <c r="G8" s="28">
        <f t="shared" si="4"/>
        <v>0</v>
      </c>
      <c r="H8" s="28">
        <v>750000</v>
      </c>
      <c r="I8" s="29">
        <f t="shared" si="5"/>
        <v>750000</v>
      </c>
      <c r="J8" s="30"/>
      <c r="K8" s="31">
        <v>0.13</v>
      </c>
      <c r="L8" s="32">
        <f t="shared" si="0"/>
        <v>650000</v>
      </c>
      <c r="M8" s="33">
        <v>8</v>
      </c>
      <c r="N8" s="33" t="e">
        <f>IF(E8=0,0,IF(E8=E7,VLOOKUP(E8,Z:AH,VLOOKUP(E8,P:Y,10,0),0),IF(P8=E8,VLOOKUP(E8,Z:AH,VLOOKUP(E8,P:Y,10,0),0),M8)))</f>
        <v>#N/A</v>
      </c>
      <c r="O8" s="33" t="e">
        <f t="shared" si="2"/>
        <v>#N/A</v>
      </c>
      <c r="P8" s="8" t="s">
        <v>98</v>
      </c>
      <c r="Q8" s="9">
        <f t="shared" ref="Q8:Q29" si="7">SUM($L8:$L9)/Q$5</f>
        <v>575000</v>
      </c>
      <c r="R8" s="9">
        <f t="shared" ref="R8:R29" si="8">SUM($L8:$L10)/R$5</f>
        <v>516666.66666666669</v>
      </c>
      <c r="S8" s="9">
        <f t="shared" ref="S8:S29" si="9">SUM($L8:$L11)/S$5</f>
        <v>475000</v>
      </c>
      <c r="T8" s="9">
        <f t="shared" ref="T8:T29" si="10">SUM($L8:$L12)/T$5</f>
        <v>440000</v>
      </c>
      <c r="U8" s="9">
        <f t="shared" ref="U8:U29" si="11">SUM($L8:$L13)/U$5</f>
        <v>408333.33333333331</v>
      </c>
      <c r="V8" s="9">
        <f t="shared" ref="V8:V29" si="12">SUM($L8:$L14)/V$5</f>
        <v>371428.57142857142</v>
      </c>
      <c r="W8" s="9">
        <f t="shared" ref="W8:W29" si="13">SUM($L8:$L15)/W$5</f>
        <v>337500</v>
      </c>
      <c r="X8" s="9">
        <f t="shared" ref="X8:X29" si="14">SUM($L8:$L16)/X$5</f>
        <v>305555.55555555556</v>
      </c>
      <c r="Y8" s="33">
        <f t="shared" si="3"/>
        <v>0</v>
      </c>
      <c r="Z8" s="33" t="str">
        <f t="shared" si="6"/>
        <v>T3</v>
      </c>
      <c r="AA8" s="35">
        <f t="shared" ref="AA8:AA29" si="15">SUM($M8:$M9)/AA$5</f>
        <v>7.5</v>
      </c>
      <c r="AB8" s="35">
        <f t="shared" ref="AB8:AB29" si="16">SUM($M8:$M10)/AB$5</f>
        <v>7</v>
      </c>
      <c r="AC8" s="35">
        <f t="shared" ref="AC8:AC29" si="17">SUM($M8:$M11)/AC$5</f>
        <v>6.5</v>
      </c>
      <c r="AD8" s="35">
        <f t="shared" ref="AD8:AD29" si="18">SUM($M8:$M12)/AD$5</f>
        <v>6</v>
      </c>
      <c r="AE8" s="35">
        <f t="shared" ref="AE8:AE29" si="19">SUM($M8:$M13)/AE$5</f>
        <v>5.5</v>
      </c>
      <c r="AF8" s="35">
        <f t="shared" ref="AF8:AF29" si="20">SUM($M8:$M14)/AF$5</f>
        <v>5</v>
      </c>
      <c r="AG8" s="35">
        <f t="shared" ref="AG8:AG29" si="21">SUM($M8:$M15)/AG$5</f>
        <v>4.5</v>
      </c>
      <c r="AH8" s="35">
        <f t="shared" ref="AH8:AH29" si="22">SUM($M8:$M16)/AH$5</f>
        <v>4</v>
      </c>
    </row>
    <row r="9" spans="1:34" s="34" customFormat="1" ht="18" customHeight="1">
      <c r="A9" s="24" t="s">
        <v>24</v>
      </c>
      <c r="B9" s="25">
        <v>35</v>
      </c>
      <c r="C9" s="25"/>
      <c r="D9" s="25"/>
      <c r="E9" s="25">
        <v>1</v>
      </c>
      <c r="F9" s="171">
        <v>12</v>
      </c>
      <c r="G9" s="28">
        <f t="shared" si="4"/>
        <v>0</v>
      </c>
      <c r="H9" s="28">
        <v>750000</v>
      </c>
      <c r="I9" s="29">
        <f t="shared" si="5"/>
        <v>750000</v>
      </c>
      <c r="J9" s="30"/>
      <c r="K9" s="31">
        <v>0.1</v>
      </c>
      <c r="L9" s="32">
        <f t="shared" si="0"/>
        <v>500000</v>
      </c>
      <c r="M9" s="33">
        <v>7</v>
      </c>
      <c r="N9" s="33" t="e">
        <f t="shared" ref="N9:N29" si="23">IF(E9=0,0,IF(E9=E8,VLOOKUP(E9,Z:AH,VLOOKUP(E9,P:Y,10,0),0),IF(P9=E9,VLOOKUP(E9,Z:AH,VLOOKUP(E9,P:Y,10,0),0),M9)))</f>
        <v>#N/A</v>
      </c>
      <c r="O9" s="33" t="e">
        <f t="shared" si="2"/>
        <v>#N/A</v>
      </c>
      <c r="P9" s="8" t="s">
        <v>99</v>
      </c>
      <c r="Q9" s="9">
        <f t="shared" si="7"/>
        <v>450000</v>
      </c>
      <c r="R9" s="9">
        <f t="shared" si="8"/>
        <v>416666.66666666669</v>
      </c>
      <c r="S9" s="9">
        <f t="shared" si="9"/>
        <v>387500</v>
      </c>
      <c r="T9" s="9">
        <f t="shared" si="10"/>
        <v>360000</v>
      </c>
      <c r="U9" s="9">
        <f t="shared" si="11"/>
        <v>325000</v>
      </c>
      <c r="V9" s="9">
        <f t="shared" si="12"/>
        <v>292857.14285714284</v>
      </c>
      <c r="W9" s="9">
        <f t="shared" si="13"/>
        <v>262500</v>
      </c>
      <c r="X9" s="9">
        <f t="shared" si="14"/>
        <v>238888.88888888888</v>
      </c>
      <c r="Y9" s="33">
        <f t="shared" si="3"/>
        <v>0</v>
      </c>
      <c r="Z9" s="33" t="str">
        <f t="shared" si="6"/>
        <v>T4</v>
      </c>
      <c r="AA9" s="35">
        <f t="shared" si="15"/>
        <v>6.5</v>
      </c>
      <c r="AB9" s="35">
        <f t="shared" si="16"/>
        <v>6</v>
      </c>
      <c r="AC9" s="35">
        <f t="shared" si="17"/>
        <v>5.5</v>
      </c>
      <c r="AD9" s="35">
        <f t="shared" si="18"/>
        <v>5</v>
      </c>
      <c r="AE9" s="35">
        <f t="shared" si="19"/>
        <v>4.5</v>
      </c>
      <c r="AF9" s="35">
        <f t="shared" si="20"/>
        <v>4</v>
      </c>
      <c r="AG9" s="35">
        <f t="shared" si="21"/>
        <v>3.5</v>
      </c>
      <c r="AH9" s="35">
        <f t="shared" si="22"/>
        <v>3.1111111111111112</v>
      </c>
    </row>
    <row r="10" spans="1:34" s="34" customFormat="1" ht="18" customHeight="1">
      <c r="A10" s="24" t="s">
        <v>14</v>
      </c>
      <c r="B10" s="25">
        <v>36</v>
      </c>
      <c r="C10" s="25"/>
      <c r="D10" s="25"/>
      <c r="E10" s="25">
        <v>2</v>
      </c>
      <c r="F10" s="171">
        <f t="shared" ref="F10:F22" si="24">N10</f>
        <v>6</v>
      </c>
      <c r="G10" s="28">
        <f t="shared" si="4"/>
        <v>0</v>
      </c>
      <c r="H10" s="28">
        <v>325000</v>
      </c>
      <c r="I10" s="29">
        <f t="shared" si="5"/>
        <v>325000</v>
      </c>
      <c r="J10" s="30"/>
      <c r="K10" s="31">
        <v>0.08</v>
      </c>
      <c r="L10" s="32">
        <f t="shared" si="0"/>
        <v>400000</v>
      </c>
      <c r="M10" s="33">
        <v>6</v>
      </c>
      <c r="N10" s="33">
        <f t="shared" si="23"/>
        <v>6</v>
      </c>
      <c r="O10" s="33">
        <f t="shared" si="2"/>
        <v>400000</v>
      </c>
      <c r="P10" s="8" t="s">
        <v>100</v>
      </c>
      <c r="Q10" s="9">
        <f t="shared" si="7"/>
        <v>375000</v>
      </c>
      <c r="R10" s="9">
        <f t="shared" si="8"/>
        <v>350000</v>
      </c>
      <c r="S10" s="9">
        <f t="shared" si="9"/>
        <v>325000</v>
      </c>
      <c r="T10" s="9">
        <f t="shared" si="10"/>
        <v>290000</v>
      </c>
      <c r="U10" s="9">
        <f t="shared" si="11"/>
        <v>258333.33333333334</v>
      </c>
      <c r="V10" s="9">
        <f t="shared" si="12"/>
        <v>228571.42857142858</v>
      </c>
      <c r="W10" s="9">
        <f t="shared" si="13"/>
        <v>206250</v>
      </c>
      <c r="X10" s="9">
        <f t="shared" si="14"/>
        <v>188888.88888888888</v>
      </c>
      <c r="Y10" s="33">
        <f t="shared" si="3"/>
        <v>0</v>
      </c>
      <c r="Z10" s="33" t="str">
        <f t="shared" si="6"/>
        <v>T5</v>
      </c>
      <c r="AA10" s="35">
        <f t="shared" si="15"/>
        <v>5.5</v>
      </c>
      <c r="AB10" s="35">
        <f t="shared" si="16"/>
        <v>5</v>
      </c>
      <c r="AC10" s="35">
        <f t="shared" si="17"/>
        <v>4.5</v>
      </c>
      <c r="AD10" s="35">
        <f t="shared" si="18"/>
        <v>4</v>
      </c>
      <c r="AE10" s="35">
        <f t="shared" si="19"/>
        <v>3.5</v>
      </c>
      <c r="AF10" s="35">
        <f t="shared" si="20"/>
        <v>3</v>
      </c>
      <c r="AG10" s="35">
        <f t="shared" si="21"/>
        <v>2.625</v>
      </c>
      <c r="AH10" s="35">
        <f t="shared" si="22"/>
        <v>2.3333333333333335</v>
      </c>
    </row>
    <row r="11" spans="1:34" s="34" customFormat="1" ht="18" customHeight="1">
      <c r="A11" s="24" t="s">
        <v>26</v>
      </c>
      <c r="B11" s="25">
        <v>36</v>
      </c>
      <c r="C11" s="25"/>
      <c r="D11" s="25"/>
      <c r="E11" s="25">
        <v>2</v>
      </c>
      <c r="F11" s="171">
        <v>6</v>
      </c>
      <c r="G11" s="28">
        <f t="shared" si="4"/>
        <v>0</v>
      </c>
      <c r="H11" s="28">
        <v>325000</v>
      </c>
      <c r="I11" s="29">
        <f t="shared" si="5"/>
        <v>325000</v>
      </c>
      <c r="J11" s="30"/>
      <c r="K11" s="31">
        <v>7.0000000000000007E-2</v>
      </c>
      <c r="L11" s="32">
        <f t="shared" si="0"/>
        <v>350000.00000000006</v>
      </c>
      <c r="M11" s="33">
        <v>5</v>
      </c>
      <c r="N11" s="33" t="e">
        <f t="shared" si="23"/>
        <v>#N/A</v>
      </c>
      <c r="O11" s="33" t="e">
        <f t="shared" si="2"/>
        <v>#N/A</v>
      </c>
      <c r="P11" s="8" t="s">
        <v>101</v>
      </c>
      <c r="Q11" s="9">
        <f t="shared" si="7"/>
        <v>325000</v>
      </c>
      <c r="R11" s="9">
        <f t="shared" si="8"/>
        <v>300000</v>
      </c>
      <c r="S11" s="9">
        <f t="shared" si="9"/>
        <v>262500</v>
      </c>
      <c r="T11" s="9">
        <f t="shared" si="10"/>
        <v>230000</v>
      </c>
      <c r="U11" s="9">
        <f t="shared" si="11"/>
        <v>200000</v>
      </c>
      <c r="V11" s="9">
        <f t="shared" si="12"/>
        <v>178571.42857142858</v>
      </c>
      <c r="W11" s="9">
        <f t="shared" si="13"/>
        <v>162500</v>
      </c>
      <c r="X11" s="9">
        <f t="shared" si="14"/>
        <v>150000</v>
      </c>
      <c r="Y11" s="33">
        <f t="shared" si="3"/>
        <v>0</v>
      </c>
      <c r="Z11" s="33" t="str">
        <f t="shared" si="6"/>
        <v>T6</v>
      </c>
      <c r="AA11" s="35">
        <f t="shared" si="15"/>
        <v>4.5</v>
      </c>
      <c r="AB11" s="35">
        <f t="shared" si="16"/>
        <v>4</v>
      </c>
      <c r="AC11" s="35">
        <f t="shared" si="17"/>
        <v>3.5</v>
      </c>
      <c r="AD11" s="35">
        <f t="shared" si="18"/>
        <v>3</v>
      </c>
      <c r="AE11" s="35">
        <f t="shared" si="19"/>
        <v>2.5</v>
      </c>
      <c r="AF11" s="35">
        <f t="shared" si="20"/>
        <v>2.1428571428571428</v>
      </c>
      <c r="AG11" s="35">
        <f t="shared" si="21"/>
        <v>1.875</v>
      </c>
      <c r="AH11" s="35">
        <f t="shared" si="22"/>
        <v>1.6666666666666667</v>
      </c>
    </row>
    <row r="12" spans="1:34" s="34" customFormat="1" ht="18" customHeight="1">
      <c r="A12" s="24" t="s">
        <v>40</v>
      </c>
      <c r="B12" s="25">
        <v>36</v>
      </c>
      <c r="C12" s="25"/>
      <c r="D12" s="25"/>
      <c r="E12" s="25">
        <v>2</v>
      </c>
      <c r="F12" s="171">
        <v>6</v>
      </c>
      <c r="G12" s="28">
        <f t="shared" si="4"/>
        <v>0</v>
      </c>
      <c r="H12" s="28">
        <v>325000</v>
      </c>
      <c r="I12" s="29">
        <f t="shared" si="5"/>
        <v>325000</v>
      </c>
      <c r="J12" s="30"/>
      <c r="K12" s="31">
        <v>0.06</v>
      </c>
      <c r="L12" s="32">
        <f t="shared" si="0"/>
        <v>300000</v>
      </c>
      <c r="M12" s="33">
        <v>4</v>
      </c>
      <c r="N12" s="33" t="e">
        <f t="shared" si="23"/>
        <v>#N/A</v>
      </c>
      <c r="O12" s="33" t="e">
        <f t="shared" si="2"/>
        <v>#N/A</v>
      </c>
      <c r="P12" s="8" t="s">
        <v>102</v>
      </c>
      <c r="Q12" s="9">
        <f t="shared" si="7"/>
        <v>275000</v>
      </c>
      <c r="R12" s="9">
        <f t="shared" si="8"/>
        <v>233333.33333333334</v>
      </c>
      <c r="S12" s="9">
        <f t="shared" si="9"/>
        <v>200000</v>
      </c>
      <c r="T12" s="9">
        <f t="shared" si="10"/>
        <v>170000</v>
      </c>
      <c r="U12" s="9">
        <f t="shared" si="11"/>
        <v>150000</v>
      </c>
      <c r="V12" s="9">
        <f t="shared" si="12"/>
        <v>135714.28571428571</v>
      </c>
      <c r="W12" s="9">
        <f t="shared" si="13"/>
        <v>125000</v>
      </c>
      <c r="X12" s="9">
        <f t="shared" si="14"/>
        <v>116666.66666666667</v>
      </c>
      <c r="Y12" s="33">
        <f t="shared" si="3"/>
        <v>0</v>
      </c>
      <c r="Z12" s="33" t="str">
        <f t="shared" si="6"/>
        <v>T7</v>
      </c>
      <c r="AA12" s="35">
        <f t="shared" si="15"/>
        <v>3.5</v>
      </c>
      <c r="AB12" s="35">
        <f t="shared" si="16"/>
        <v>3</v>
      </c>
      <c r="AC12" s="35">
        <f t="shared" si="17"/>
        <v>2.5</v>
      </c>
      <c r="AD12" s="35">
        <f t="shared" si="18"/>
        <v>2</v>
      </c>
      <c r="AE12" s="35">
        <f t="shared" si="19"/>
        <v>1.6666666666666667</v>
      </c>
      <c r="AF12" s="35">
        <f t="shared" si="20"/>
        <v>1.4285714285714286</v>
      </c>
      <c r="AG12" s="35">
        <f t="shared" si="21"/>
        <v>1.25</v>
      </c>
      <c r="AH12" s="35">
        <f t="shared" si="22"/>
        <v>1.1111111111111112</v>
      </c>
    </row>
    <row r="13" spans="1:34" s="34" customFormat="1" ht="18" customHeight="1">
      <c r="A13" s="24" t="s">
        <v>34</v>
      </c>
      <c r="B13" s="25">
        <v>36</v>
      </c>
      <c r="C13" s="25"/>
      <c r="D13" s="25"/>
      <c r="E13" s="25">
        <v>2</v>
      </c>
      <c r="F13" s="171">
        <v>6</v>
      </c>
      <c r="G13" s="28">
        <f t="shared" si="4"/>
        <v>0</v>
      </c>
      <c r="H13" s="28">
        <v>325000</v>
      </c>
      <c r="I13" s="29">
        <f t="shared" si="5"/>
        <v>325000</v>
      </c>
      <c r="J13" s="30"/>
      <c r="K13" s="31">
        <v>0.05</v>
      </c>
      <c r="L13" s="32">
        <f t="shared" si="0"/>
        <v>250000</v>
      </c>
      <c r="M13" s="33">
        <v>3</v>
      </c>
      <c r="N13" s="33" t="e">
        <f t="shared" si="23"/>
        <v>#N/A</v>
      </c>
      <c r="O13" s="33" t="e">
        <f t="shared" si="2"/>
        <v>#N/A</v>
      </c>
      <c r="P13" s="8" t="s">
        <v>103</v>
      </c>
      <c r="Q13" s="9">
        <f t="shared" si="7"/>
        <v>200000</v>
      </c>
      <c r="R13" s="9">
        <f t="shared" si="8"/>
        <v>166666.66666666666</v>
      </c>
      <c r="S13" s="9">
        <f t="shared" si="9"/>
        <v>137500</v>
      </c>
      <c r="T13" s="9">
        <f t="shared" si="10"/>
        <v>120000</v>
      </c>
      <c r="U13" s="9">
        <f t="shared" si="11"/>
        <v>108333.33333333333</v>
      </c>
      <c r="V13" s="9">
        <f t="shared" si="12"/>
        <v>100000</v>
      </c>
      <c r="W13" s="9">
        <f t="shared" si="13"/>
        <v>93750</v>
      </c>
      <c r="X13" s="9">
        <f t="shared" si="14"/>
        <v>88888.888888888891</v>
      </c>
      <c r="Y13" s="33">
        <f t="shared" si="3"/>
        <v>0</v>
      </c>
      <c r="Z13" s="33" t="str">
        <f t="shared" si="6"/>
        <v>T8</v>
      </c>
      <c r="AA13" s="35">
        <f t="shared" si="15"/>
        <v>2.5</v>
      </c>
      <c r="AB13" s="35">
        <f t="shared" si="16"/>
        <v>2</v>
      </c>
      <c r="AC13" s="35">
        <f t="shared" si="17"/>
        <v>1.5</v>
      </c>
      <c r="AD13" s="35">
        <f t="shared" si="18"/>
        <v>1.2</v>
      </c>
      <c r="AE13" s="35">
        <f t="shared" si="19"/>
        <v>1</v>
      </c>
      <c r="AF13" s="35">
        <f t="shared" si="20"/>
        <v>0.8571428571428571</v>
      </c>
      <c r="AG13" s="35">
        <f t="shared" si="21"/>
        <v>0.75</v>
      </c>
      <c r="AH13" s="35">
        <f t="shared" si="22"/>
        <v>0.66666666666666663</v>
      </c>
    </row>
    <row r="14" spans="1:34" s="34" customFormat="1" ht="18" customHeight="1">
      <c r="A14" s="24" t="s">
        <v>18</v>
      </c>
      <c r="B14" s="25">
        <v>36</v>
      </c>
      <c r="C14" s="25"/>
      <c r="D14" s="25"/>
      <c r="E14" s="25">
        <v>3</v>
      </c>
      <c r="F14" s="171">
        <v>2</v>
      </c>
      <c r="G14" s="28">
        <f t="shared" si="4"/>
        <v>0</v>
      </c>
      <c r="H14" s="28">
        <v>150000</v>
      </c>
      <c r="I14" s="29">
        <f t="shared" si="5"/>
        <v>150000</v>
      </c>
      <c r="J14" s="30"/>
      <c r="K14" s="31">
        <v>0.03</v>
      </c>
      <c r="L14" s="32">
        <f t="shared" si="0"/>
        <v>150000</v>
      </c>
      <c r="M14" s="33">
        <v>2</v>
      </c>
      <c r="N14" s="33">
        <f t="shared" si="23"/>
        <v>2</v>
      </c>
      <c r="O14" s="33">
        <f t="shared" si="2"/>
        <v>150000</v>
      </c>
      <c r="P14" s="8" t="s">
        <v>104</v>
      </c>
      <c r="Q14" s="9">
        <f t="shared" si="7"/>
        <v>125000</v>
      </c>
      <c r="R14" s="9">
        <f t="shared" si="8"/>
        <v>100000</v>
      </c>
      <c r="S14" s="9">
        <f t="shared" si="9"/>
        <v>87500</v>
      </c>
      <c r="T14" s="9">
        <f t="shared" si="10"/>
        <v>80000</v>
      </c>
      <c r="U14" s="9">
        <f t="shared" si="11"/>
        <v>75000</v>
      </c>
      <c r="V14" s="9">
        <f t="shared" si="12"/>
        <v>71428.571428571435</v>
      </c>
      <c r="W14" s="9">
        <f t="shared" si="13"/>
        <v>68750</v>
      </c>
      <c r="X14" s="9">
        <f t="shared" si="14"/>
        <v>66666.666666666672</v>
      </c>
      <c r="Y14" s="33">
        <f t="shared" si="3"/>
        <v>0</v>
      </c>
      <c r="Z14" s="33" t="str">
        <f t="shared" si="6"/>
        <v>T9</v>
      </c>
      <c r="AA14" s="35">
        <f t="shared" si="15"/>
        <v>1.5</v>
      </c>
      <c r="AB14" s="35">
        <f t="shared" si="16"/>
        <v>1</v>
      </c>
      <c r="AC14" s="35">
        <f t="shared" si="17"/>
        <v>0.75</v>
      </c>
      <c r="AD14" s="35">
        <f t="shared" si="18"/>
        <v>0.6</v>
      </c>
      <c r="AE14" s="35">
        <f t="shared" si="19"/>
        <v>0.5</v>
      </c>
      <c r="AF14" s="35">
        <f t="shared" si="20"/>
        <v>0.42857142857142855</v>
      </c>
      <c r="AG14" s="35">
        <f t="shared" si="21"/>
        <v>0.375</v>
      </c>
      <c r="AH14" s="35">
        <f t="shared" si="22"/>
        <v>0.33333333333333331</v>
      </c>
    </row>
    <row r="15" spans="1:34" s="34" customFormat="1" ht="18" customHeight="1">
      <c r="A15" s="24" t="s">
        <v>4</v>
      </c>
      <c r="B15" s="25">
        <v>36</v>
      </c>
      <c r="C15" s="25"/>
      <c r="D15" s="25"/>
      <c r="E15" s="25">
        <v>3</v>
      </c>
      <c r="F15" s="171">
        <v>2</v>
      </c>
      <c r="G15" s="28">
        <f t="shared" si="4"/>
        <v>0</v>
      </c>
      <c r="H15" s="28">
        <v>150000</v>
      </c>
      <c r="I15" s="29">
        <f t="shared" si="5"/>
        <v>150000</v>
      </c>
      <c r="J15" s="30"/>
      <c r="K15" s="31">
        <v>0.02</v>
      </c>
      <c r="L15" s="32">
        <f t="shared" si="0"/>
        <v>100000</v>
      </c>
      <c r="M15" s="33">
        <v>1</v>
      </c>
      <c r="N15" s="33" t="e">
        <f t="shared" si="23"/>
        <v>#N/A</v>
      </c>
      <c r="O15" s="33" t="e">
        <f t="shared" si="2"/>
        <v>#N/A</v>
      </c>
      <c r="P15" s="8" t="s">
        <v>105</v>
      </c>
      <c r="Q15" s="9">
        <f t="shared" si="7"/>
        <v>75000</v>
      </c>
      <c r="R15" s="9">
        <f t="shared" si="8"/>
        <v>66666.666666666672</v>
      </c>
      <c r="S15" s="9">
        <f t="shared" si="9"/>
        <v>62500</v>
      </c>
      <c r="T15" s="9">
        <f t="shared" si="10"/>
        <v>60000</v>
      </c>
      <c r="U15" s="9">
        <f t="shared" si="11"/>
        <v>58333.333333333336</v>
      </c>
      <c r="V15" s="9">
        <f t="shared" si="12"/>
        <v>57142.857142857145</v>
      </c>
      <c r="W15" s="9">
        <f t="shared" si="13"/>
        <v>56250</v>
      </c>
      <c r="X15" s="9">
        <f t="shared" si="14"/>
        <v>55555.555555555555</v>
      </c>
      <c r="Y15" s="33">
        <f t="shared" si="3"/>
        <v>0</v>
      </c>
      <c r="Z15" s="33" t="str">
        <f t="shared" si="6"/>
        <v>T10</v>
      </c>
      <c r="AA15" s="35">
        <f t="shared" si="15"/>
        <v>0.5</v>
      </c>
      <c r="AB15" s="35">
        <f t="shared" si="16"/>
        <v>0.33333333333333331</v>
      </c>
      <c r="AC15" s="35">
        <f t="shared" si="17"/>
        <v>0.25</v>
      </c>
      <c r="AD15" s="35">
        <f t="shared" si="18"/>
        <v>0.2</v>
      </c>
      <c r="AE15" s="35">
        <f t="shared" si="19"/>
        <v>0.16666666666666666</v>
      </c>
      <c r="AF15" s="35">
        <f t="shared" si="20"/>
        <v>0.14285714285714285</v>
      </c>
      <c r="AG15" s="35">
        <f t="shared" si="21"/>
        <v>0.125</v>
      </c>
      <c r="AH15" s="35">
        <f t="shared" si="22"/>
        <v>0.1111111111111111</v>
      </c>
    </row>
    <row r="16" spans="1:34" s="34" customFormat="1" ht="18" customHeight="1">
      <c r="A16" s="24" t="s">
        <v>264</v>
      </c>
      <c r="B16" s="25">
        <v>36</v>
      </c>
      <c r="C16" s="25"/>
      <c r="D16" s="25"/>
      <c r="E16" s="25">
        <v>3</v>
      </c>
      <c r="F16" s="171">
        <v>2</v>
      </c>
      <c r="G16" s="28">
        <f t="shared" si="4"/>
        <v>0</v>
      </c>
      <c r="H16" s="28">
        <v>150000</v>
      </c>
      <c r="I16" s="29">
        <f t="shared" si="5"/>
        <v>150000</v>
      </c>
      <c r="J16" s="30"/>
      <c r="K16" s="31">
        <v>0.01</v>
      </c>
      <c r="L16" s="32">
        <f t="shared" si="0"/>
        <v>50000</v>
      </c>
      <c r="M16" s="33">
        <v>0</v>
      </c>
      <c r="N16" s="33" t="e">
        <f t="shared" si="23"/>
        <v>#N/A</v>
      </c>
      <c r="O16" s="33" t="e">
        <f t="shared" si="2"/>
        <v>#N/A</v>
      </c>
      <c r="P16" s="8" t="s">
        <v>106</v>
      </c>
      <c r="Q16" s="9">
        <f t="shared" si="7"/>
        <v>50000</v>
      </c>
      <c r="R16" s="9">
        <f t="shared" si="8"/>
        <v>50000</v>
      </c>
      <c r="S16" s="9">
        <f t="shared" si="9"/>
        <v>50000</v>
      </c>
      <c r="T16" s="9">
        <f t="shared" si="10"/>
        <v>50000</v>
      </c>
      <c r="U16" s="9">
        <f t="shared" si="11"/>
        <v>50000</v>
      </c>
      <c r="V16" s="9">
        <f t="shared" si="12"/>
        <v>50000</v>
      </c>
      <c r="W16" s="9">
        <f t="shared" si="13"/>
        <v>50000</v>
      </c>
      <c r="X16" s="9">
        <f t="shared" si="14"/>
        <v>50000</v>
      </c>
      <c r="Y16" s="33">
        <f t="shared" si="3"/>
        <v>0</v>
      </c>
      <c r="Z16" s="33" t="str">
        <f t="shared" si="6"/>
        <v>T11</v>
      </c>
      <c r="AA16" s="35">
        <f t="shared" si="15"/>
        <v>0</v>
      </c>
      <c r="AB16" s="35">
        <f t="shared" si="16"/>
        <v>0</v>
      </c>
      <c r="AC16" s="35">
        <f t="shared" si="17"/>
        <v>0</v>
      </c>
      <c r="AD16" s="35">
        <f t="shared" si="18"/>
        <v>0</v>
      </c>
      <c r="AE16" s="35">
        <f t="shared" si="19"/>
        <v>0</v>
      </c>
      <c r="AF16" s="35">
        <f t="shared" si="20"/>
        <v>0</v>
      </c>
      <c r="AG16" s="35">
        <f t="shared" si="21"/>
        <v>0</v>
      </c>
      <c r="AH16" s="35">
        <f t="shared" si="22"/>
        <v>0</v>
      </c>
    </row>
    <row r="17" spans="1:34" s="34" customFormat="1" ht="18" customHeight="1">
      <c r="A17" s="24" t="s">
        <v>265</v>
      </c>
      <c r="B17" s="25">
        <v>36</v>
      </c>
      <c r="C17" s="25"/>
      <c r="D17" s="25"/>
      <c r="E17" s="25">
        <v>3</v>
      </c>
      <c r="F17" s="171">
        <v>2</v>
      </c>
      <c r="G17" s="28">
        <f t="shared" si="4"/>
        <v>0</v>
      </c>
      <c r="H17" s="28">
        <v>150000</v>
      </c>
      <c r="I17" s="29">
        <f t="shared" si="5"/>
        <v>150000</v>
      </c>
      <c r="J17" s="30"/>
      <c r="K17" s="31">
        <v>0.01</v>
      </c>
      <c r="L17" s="32">
        <f t="shared" si="0"/>
        <v>50000</v>
      </c>
      <c r="M17" s="33">
        <v>0</v>
      </c>
      <c r="N17" s="33" t="e">
        <f t="shared" si="23"/>
        <v>#N/A</v>
      </c>
      <c r="O17" s="33" t="e">
        <f t="shared" si="2"/>
        <v>#N/A</v>
      </c>
      <c r="P17" s="8" t="s">
        <v>107</v>
      </c>
      <c r="Q17" s="9">
        <f t="shared" si="7"/>
        <v>50000</v>
      </c>
      <c r="R17" s="9">
        <f t="shared" si="8"/>
        <v>50000</v>
      </c>
      <c r="S17" s="9">
        <f t="shared" si="9"/>
        <v>50000</v>
      </c>
      <c r="T17" s="9">
        <f t="shared" si="10"/>
        <v>50000</v>
      </c>
      <c r="U17" s="9">
        <f t="shared" si="11"/>
        <v>50000</v>
      </c>
      <c r="V17" s="9">
        <f t="shared" si="12"/>
        <v>50000</v>
      </c>
      <c r="W17" s="9">
        <f t="shared" si="13"/>
        <v>50000</v>
      </c>
      <c r="X17" s="9">
        <f t="shared" si="14"/>
        <v>50000</v>
      </c>
      <c r="Y17" s="33">
        <f t="shared" si="3"/>
        <v>0</v>
      </c>
      <c r="Z17" s="33" t="str">
        <f t="shared" si="6"/>
        <v>T12</v>
      </c>
      <c r="AA17" s="35">
        <f t="shared" si="15"/>
        <v>0</v>
      </c>
      <c r="AB17" s="35">
        <f t="shared" si="16"/>
        <v>0</v>
      </c>
      <c r="AC17" s="35">
        <f t="shared" si="17"/>
        <v>0</v>
      </c>
      <c r="AD17" s="35">
        <f t="shared" si="18"/>
        <v>0</v>
      </c>
      <c r="AE17" s="35">
        <f t="shared" si="19"/>
        <v>0</v>
      </c>
      <c r="AF17" s="35">
        <f t="shared" si="20"/>
        <v>0</v>
      </c>
      <c r="AG17" s="35">
        <f t="shared" si="21"/>
        <v>0</v>
      </c>
      <c r="AH17" s="35">
        <f t="shared" si="22"/>
        <v>0</v>
      </c>
    </row>
    <row r="18" spans="1:34" s="34" customFormat="1" ht="18" customHeight="1">
      <c r="A18" s="24" t="s">
        <v>10</v>
      </c>
      <c r="B18" s="25">
        <v>37</v>
      </c>
      <c r="C18" s="25"/>
      <c r="D18" s="25"/>
      <c r="E18" s="25">
        <v>4</v>
      </c>
      <c r="F18" s="171">
        <f t="shared" si="24"/>
        <v>0</v>
      </c>
      <c r="G18" s="28">
        <f t="shared" si="4"/>
        <v>0</v>
      </c>
      <c r="H18" s="28">
        <v>50000</v>
      </c>
      <c r="I18" s="29">
        <f t="shared" si="5"/>
        <v>50000</v>
      </c>
      <c r="J18" s="30"/>
      <c r="K18" s="31">
        <v>0.01</v>
      </c>
      <c r="L18" s="32">
        <f t="shared" si="0"/>
        <v>50000</v>
      </c>
      <c r="M18" s="33">
        <v>0</v>
      </c>
      <c r="N18" s="33">
        <f t="shared" si="23"/>
        <v>0</v>
      </c>
      <c r="O18" s="33">
        <f t="shared" si="2"/>
        <v>50000</v>
      </c>
      <c r="P18" s="8" t="s">
        <v>108</v>
      </c>
      <c r="Q18" s="9">
        <f t="shared" si="7"/>
        <v>50000</v>
      </c>
      <c r="R18" s="9">
        <f t="shared" si="8"/>
        <v>50000</v>
      </c>
      <c r="S18" s="9">
        <f t="shared" si="9"/>
        <v>50000</v>
      </c>
      <c r="T18" s="9">
        <f t="shared" si="10"/>
        <v>50000</v>
      </c>
      <c r="U18" s="9">
        <f t="shared" si="11"/>
        <v>50000</v>
      </c>
      <c r="V18" s="9">
        <f t="shared" si="12"/>
        <v>50000</v>
      </c>
      <c r="W18" s="9">
        <f t="shared" si="13"/>
        <v>50000</v>
      </c>
      <c r="X18" s="9">
        <f t="shared" si="14"/>
        <v>50000</v>
      </c>
      <c r="Y18" s="33">
        <f t="shared" si="3"/>
        <v>0</v>
      </c>
      <c r="Z18" s="33" t="str">
        <f t="shared" si="6"/>
        <v>T13</v>
      </c>
      <c r="AA18" s="35">
        <f t="shared" si="15"/>
        <v>0</v>
      </c>
      <c r="AB18" s="35">
        <f t="shared" si="16"/>
        <v>0</v>
      </c>
      <c r="AC18" s="35">
        <f t="shared" si="17"/>
        <v>0</v>
      </c>
      <c r="AD18" s="35">
        <f t="shared" si="18"/>
        <v>0</v>
      </c>
      <c r="AE18" s="35">
        <f t="shared" si="19"/>
        <v>0</v>
      </c>
      <c r="AF18" s="35">
        <f t="shared" si="20"/>
        <v>0</v>
      </c>
      <c r="AG18" s="35">
        <f t="shared" si="21"/>
        <v>0</v>
      </c>
      <c r="AH18" s="35">
        <f t="shared" si="22"/>
        <v>0</v>
      </c>
    </row>
    <row r="19" spans="1:34" s="34" customFormat="1" ht="18" customHeight="1">
      <c r="A19" s="24" t="s">
        <v>22</v>
      </c>
      <c r="B19" s="25">
        <v>37</v>
      </c>
      <c r="C19" s="25"/>
      <c r="D19" s="25"/>
      <c r="E19" s="25">
        <v>4</v>
      </c>
      <c r="F19" s="171"/>
      <c r="G19" s="28">
        <f t="shared" si="4"/>
        <v>0</v>
      </c>
      <c r="H19" s="28">
        <v>50000</v>
      </c>
      <c r="I19" s="29">
        <f t="shared" si="5"/>
        <v>50000</v>
      </c>
      <c r="J19" s="30"/>
      <c r="K19" s="31">
        <v>0.01</v>
      </c>
      <c r="L19" s="32">
        <f t="shared" si="0"/>
        <v>50000</v>
      </c>
      <c r="M19" s="33">
        <v>0</v>
      </c>
      <c r="N19" s="33" t="e">
        <f t="shared" si="23"/>
        <v>#N/A</v>
      </c>
      <c r="O19" s="33" t="e">
        <f t="shared" si="2"/>
        <v>#N/A</v>
      </c>
      <c r="P19" s="8" t="s">
        <v>109</v>
      </c>
      <c r="Q19" s="9">
        <f t="shared" si="7"/>
        <v>50000</v>
      </c>
      <c r="R19" s="9">
        <f t="shared" si="8"/>
        <v>50000</v>
      </c>
      <c r="S19" s="9">
        <f t="shared" si="9"/>
        <v>50000</v>
      </c>
      <c r="T19" s="9">
        <f t="shared" si="10"/>
        <v>50000</v>
      </c>
      <c r="U19" s="9">
        <f t="shared" si="11"/>
        <v>50000</v>
      </c>
      <c r="V19" s="9">
        <f t="shared" si="12"/>
        <v>50000</v>
      </c>
      <c r="W19" s="9">
        <f t="shared" si="13"/>
        <v>50000</v>
      </c>
      <c r="X19" s="9">
        <f t="shared" si="14"/>
        <v>50000</v>
      </c>
      <c r="Y19" s="33">
        <f t="shared" si="3"/>
        <v>0</v>
      </c>
      <c r="Z19" s="33" t="str">
        <f t="shared" si="6"/>
        <v>T14</v>
      </c>
      <c r="AA19" s="35">
        <f t="shared" si="15"/>
        <v>0</v>
      </c>
      <c r="AB19" s="35">
        <f t="shared" si="16"/>
        <v>0</v>
      </c>
      <c r="AC19" s="35">
        <f t="shared" si="17"/>
        <v>0</v>
      </c>
      <c r="AD19" s="35">
        <f t="shared" si="18"/>
        <v>0</v>
      </c>
      <c r="AE19" s="35">
        <f t="shared" si="19"/>
        <v>0</v>
      </c>
      <c r="AF19" s="35">
        <f t="shared" si="20"/>
        <v>0</v>
      </c>
      <c r="AG19" s="35">
        <f t="shared" si="21"/>
        <v>0</v>
      </c>
      <c r="AH19" s="35">
        <f t="shared" si="22"/>
        <v>0</v>
      </c>
    </row>
    <row r="20" spans="1:34" s="34" customFormat="1" ht="18" customHeight="1">
      <c r="A20" s="24" t="s">
        <v>6</v>
      </c>
      <c r="B20" s="25">
        <v>37</v>
      </c>
      <c r="C20" s="25"/>
      <c r="D20" s="25"/>
      <c r="E20" s="25">
        <v>4</v>
      </c>
      <c r="F20" s="171"/>
      <c r="G20" s="28">
        <f t="shared" si="4"/>
        <v>0</v>
      </c>
      <c r="H20" s="28">
        <v>50000</v>
      </c>
      <c r="I20" s="29">
        <f t="shared" si="5"/>
        <v>50000</v>
      </c>
      <c r="J20" s="30"/>
      <c r="K20" s="31">
        <v>0.01</v>
      </c>
      <c r="L20" s="32">
        <f t="shared" si="0"/>
        <v>50000</v>
      </c>
      <c r="M20" s="33">
        <v>0</v>
      </c>
      <c r="N20" s="33" t="e">
        <f t="shared" si="23"/>
        <v>#N/A</v>
      </c>
      <c r="O20" s="33" t="e">
        <f t="shared" si="2"/>
        <v>#N/A</v>
      </c>
      <c r="P20" s="8" t="s">
        <v>110</v>
      </c>
      <c r="Q20" s="9">
        <f t="shared" si="7"/>
        <v>50000</v>
      </c>
      <c r="R20" s="9">
        <f t="shared" si="8"/>
        <v>50000</v>
      </c>
      <c r="S20" s="9">
        <f t="shared" si="9"/>
        <v>50000</v>
      </c>
      <c r="T20" s="9">
        <f t="shared" si="10"/>
        <v>50000</v>
      </c>
      <c r="U20" s="9">
        <f t="shared" si="11"/>
        <v>50000</v>
      </c>
      <c r="V20" s="9">
        <f t="shared" si="12"/>
        <v>50000</v>
      </c>
      <c r="W20" s="9">
        <f t="shared" si="13"/>
        <v>50000</v>
      </c>
      <c r="X20" s="9">
        <f t="shared" si="14"/>
        <v>50000</v>
      </c>
      <c r="Y20" s="33">
        <f t="shared" si="3"/>
        <v>0</v>
      </c>
      <c r="Z20" s="33" t="str">
        <f t="shared" si="6"/>
        <v>T15</v>
      </c>
      <c r="AA20" s="35">
        <f t="shared" si="15"/>
        <v>0</v>
      </c>
      <c r="AB20" s="35">
        <f t="shared" si="16"/>
        <v>0</v>
      </c>
      <c r="AC20" s="35">
        <f t="shared" si="17"/>
        <v>0</v>
      </c>
      <c r="AD20" s="35">
        <f t="shared" si="18"/>
        <v>0</v>
      </c>
      <c r="AE20" s="35">
        <f t="shared" si="19"/>
        <v>0</v>
      </c>
      <c r="AF20" s="35">
        <f t="shared" si="20"/>
        <v>0</v>
      </c>
      <c r="AG20" s="35">
        <f t="shared" si="21"/>
        <v>0</v>
      </c>
      <c r="AH20" s="35">
        <f t="shared" si="22"/>
        <v>0</v>
      </c>
    </row>
    <row r="21" spans="1:34" s="34" customFormat="1" ht="18" customHeight="1">
      <c r="A21" s="24" t="s">
        <v>20</v>
      </c>
      <c r="B21" s="25">
        <v>37</v>
      </c>
      <c r="C21" s="25"/>
      <c r="D21" s="25"/>
      <c r="E21" s="25">
        <v>4</v>
      </c>
      <c r="F21" s="171"/>
      <c r="G21" s="28">
        <f t="shared" si="4"/>
        <v>0</v>
      </c>
      <c r="H21" s="28">
        <v>50000</v>
      </c>
      <c r="I21" s="29">
        <f t="shared" si="5"/>
        <v>50000</v>
      </c>
      <c r="J21" s="30"/>
      <c r="K21" s="31">
        <v>0.01</v>
      </c>
      <c r="L21" s="32">
        <f t="shared" si="0"/>
        <v>50000</v>
      </c>
      <c r="M21" s="33">
        <v>0</v>
      </c>
      <c r="N21" s="33" t="e">
        <f t="shared" si="23"/>
        <v>#N/A</v>
      </c>
      <c r="O21" s="33" t="e">
        <f t="shared" si="2"/>
        <v>#N/A</v>
      </c>
      <c r="P21" s="8" t="s">
        <v>111</v>
      </c>
      <c r="Q21" s="9">
        <f t="shared" si="7"/>
        <v>50000</v>
      </c>
      <c r="R21" s="9">
        <f t="shared" si="8"/>
        <v>50000</v>
      </c>
      <c r="S21" s="9">
        <f t="shared" si="9"/>
        <v>50000</v>
      </c>
      <c r="T21" s="9">
        <f t="shared" si="10"/>
        <v>50000</v>
      </c>
      <c r="U21" s="9">
        <f t="shared" si="11"/>
        <v>50000</v>
      </c>
      <c r="V21" s="9">
        <f t="shared" si="12"/>
        <v>50000</v>
      </c>
      <c r="W21" s="9">
        <f t="shared" si="13"/>
        <v>50000</v>
      </c>
      <c r="X21" s="9">
        <f t="shared" si="14"/>
        <v>50000</v>
      </c>
      <c r="Y21" s="33">
        <f t="shared" si="3"/>
        <v>0</v>
      </c>
      <c r="Z21" s="33" t="str">
        <f t="shared" si="6"/>
        <v>T16</v>
      </c>
      <c r="AA21" s="35">
        <f t="shared" si="15"/>
        <v>0</v>
      </c>
      <c r="AB21" s="35">
        <f t="shared" si="16"/>
        <v>0</v>
      </c>
      <c r="AC21" s="35">
        <f t="shared" si="17"/>
        <v>0</v>
      </c>
      <c r="AD21" s="35">
        <f t="shared" si="18"/>
        <v>0</v>
      </c>
      <c r="AE21" s="35">
        <f t="shared" si="19"/>
        <v>0</v>
      </c>
      <c r="AF21" s="35">
        <f t="shared" si="20"/>
        <v>0</v>
      </c>
      <c r="AG21" s="35">
        <f t="shared" si="21"/>
        <v>0</v>
      </c>
      <c r="AH21" s="35">
        <f t="shared" si="22"/>
        <v>0</v>
      </c>
    </row>
    <row r="22" spans="1:34" s="8" customFormat="1" ht="18" customHeight="1">
      <c r="A22" s="24" t="s">
        <v>8</v>
      </c>
      <c r="B22" s="25">
        <v>43</v>
      </c>
      <c r="C22" s="25"/>
      <c r="D22" s="25"/>
      <c r="E22" s="25">
        <v>5</v>
      </c>
      <c r="F22" s="171">
        <f t="shared" si="24"/>
        <v>0</v>
      </c>
      <c r="G22" s="28">
        <f t="shared" si="4"/>
        <v>0</v>
      </c>
      <c r="H22" s="28">
        <v>50000</v>
      </c>
      <c r="I22" s="29">
        <f t="shared" si="5"/>
        <v>50000</v>
      </c>
      <c r="J22" s="30"/>
      <c r="K22" s="31">
        <v>0.01</v>
      </c>
      <c r="L22" s="32">
        <f t="shared" si="0"/>
        <v>50000</v>
      </c>
      <c r="M22" s="33">
        <v>0</v>
      </c>
      <c r="N22" s="33">
        <f t="shared" si="23"/>
        <v>0</v>
      </c>
      <c r="O22" s="33">
        <f t="shared" si="2"/>
        <v>50000</v>
      </c>
      <c r="P22" s="8" t="s">
        <v>112</v>
      </c>
      <c r="Q22" s="9">
        <f t="shared" si="7"/>
        <v>50000</v>
      </c>
      <c r="R22" s="9">
        <f t="shared" si="8"/>
        <v>50000</v>
      </c>
      <c r="S22" s="9">
        <f t="shared" si="9"/>
        <v>50000</v>
      </c>
      <c r="T22" s="9">
        <f t="shared" si="10"/>
        <v>50000</v>
      </c>
      <c r="U22" s="9">
        <f t="shared" si="11"/>
        <v>50000</v>
      </c>
      <c r="V22" s="9">
        <f t="shared" si="12"/>
        <v>50000</v>
      </c>
      <c r="W22" s="9">
        <f t="shared" si="13"/>
        <v>50000</v>
      </c>
      <c r="X22" s="9">
        <f t="shared" si="14"/>
        <v>44444.444444444445</v>
      </c>
      <c r="Y22" s="33">
        <f t="shared" si="3"/>
        <v>0</v>
      </c>
      <c r="Z22" s="33" t="str">
        <f t="shared" si="6"/>
        <v>T17</v>
      </c>
      <c r="AA22" s="35">
        <f t="shared" si="15"/>
        <v>0</v>
      </c>
      <c r="AB22" s="35">
        <f t="shared" si="16"/>
        <v>0</v>
      </c>
      <c r="AC22" s="35">
        <f t="shared" si="17"/>
        <v>0</v>
      </c>
      <c r="AD22" s="35">
        <f t="shared" si="18"/>
        <v>0</v>
      </c>
      <c r="AE22" s="35">
        <f t="shared" si="19"/>
        <v>0</v>
      </c>
      <c r="AF22" s="35">
        <f t="shared" si="20"/>
        <v>0</v>
      </c>
      <c r="AG22" s="35">
        <f t="shared" si="21"/>
        <v>0</v>
      </c>
      <c r="AH22" s="35">
        <f t="shared" si="22"/>
        <v>0</v>
      </c>
    </row>
    <row r="23" spans="1:34" s="8" customFormat="1" ht="18" customHeight="1">
      <c r="A23" s="24" t="s">
        <v>16</v>
      </c>
      <c r="B23" s="25">
        <v>43</v>
      </c>
      <c r="C23" s="25"/>
      <c r="D23" s="25"/>
      <c r="E23" s="25">
        <v>5</v>
      </c>
      <c r="F23" s="171"/>
      <c r="G23" s="28">
        <f t="shared" si="4"/>
        <v>0</v>
      </c>
      <c r="H23" s="28">
        <v>50000</v>
      </c>
      <c r="I23" s="29">
        <f t="shared" si="5"/>
        <v>50000</v>
      </c>
      <c r="J23" s="30"/>
      <c r="K23" s="31">
        <v>0.01</v>
      </c>
      <c r="L23" s="32">
        <f t="shared" si="0"/>
        <v>50000</v>
      </c>
      <c r="M23" s="33">
        <v>0</v>
      </c>
      <c r="N23" s="33" t="e">
        <f t="shared" si="23"/>
        <v>#N/A</v>
      </c>
      <c r="O23" s="33" t="e">
        <f t="shared" si="2"/>
        <v>#N/A</v>
      </c>
      <c r="P23" s="8" t="s">
        <v>113</v>
      </c>
      <c r="Q23" s="9">
        <f t="shared" si="7"/>
        <v>50000</v>
      </c>
      <c r="R23" s="9">
        <f t="shared" si="8"/>
        <v>50000</v>
      </c>
      <c r="S23" s="9">
        <f t="shared" si="9"/>
        <v>50000</v>
      </c>
      <c r="T23" s="9">
        <f t="shared" si="10"/>
        <v>50000</v>
      </c>
      <c r="U23" s="9">
        <f t="shared" si="11"/>
        <v>50000</v>
      </c>
      <c r="V23" s="9">
        <f t="shared" si="12"/>
        <v>50000</v>
      </c>
      <c r="W23" s="9">
        <f t="shared" si="13"/>
        <v>43750</v>
      </c>
      <c r="X23" s="9">
        <f t="shared" si="14"/>
        <v>38888.888888888891</v>
      </c>
      <c r="Y23" s="33">
        <f t="shared" si="3"/>
        <v>0</v>
      </c>
      <c r="Z23" s="33" t="str">
        <f t="shared" si="6"/>
        <v>T18</v>
      </c>
      <c r="AA23" s="35">
        <f t="shared" si="15"/>
        <v>0</v>
      </c>
      <c r="AB23" s="35">
        <f t="shared" si="16"/>
        <v>0</v>
      </c>
      <c r="AC23" s="35">
        <f t="shared" si="17"/>
        <v>0</v>
      </c>
      <c r="AD23" s="35">
        <f t="shared" si="18"/>
        <v>0</v>
      </c>
      <c r="AE23" s="35">
        <f t="shared" si="19"/>
        <v>0</v>
      </c>
      <c r="AF23" s="35">
        <f t="shared" si="20"/>
        <v>0</v>
      </c>
      <c r="AG23" s="35">
        <f t="shared" si="21"/>
        <v>0</v>
      </c>
      <c r="AH23" s="35">
        <f t="shared" si="22"/>
        <v>0</v>
      </c>
    </row>
    <row r="24" spans="1:34" s="8" customFormat="1" ht="18" customHeight="1">
      <c r="A24" s="24" t="s">
        <v>32</v>
      </c>
      <c r="B24" s="25">
        <v>43</v>
      </c>
      <c r="C24" s="25"/>
      <c r="D24" s="25"/>
      <c r="E24" s="25">
        <v>5</v>
      </c>
      <c r="F24" s="171"/>
      <c r="G24" s="28">
        <f t="shared" si="4"/>
        <v>0</v>
      </c>
      <c r="H24" s="28">
        <v>50000</v>
      </c>
      <c r="I24" s="29">
        <f t="shared" si="5"/>
        <v>50000</v>
      </c>
      <c r="J24" s="30"/>
      <c r="K24" s="31">
        <v>0.01</v>
      </c>
      <c r="L24" s="32">
        <f t="shared" si="0"/>
        <v>50000</v>
      </c>
      <c r="M24" s="33">
        <v>0</v>
      </c>
      <c r="N24" s="33" t="e">
        <f t="shared" si="23"/>
        <v>#N/A</v>
      </c>
      <c r="O24" s="33" t="e">
        <f t="shared" si="2"/>
        <v>#N/A</v>
      </c>
      <c r="P24" s="8" t="s">
        <v>114</v>
      </c>
      <c r="Q24" s="9">
        <f t="shared" si="7"/>
        <v>50000</v>
      </c>
      <c r="R24" s="9">
        <f t="shared" si="8"/>
        <v>50000</v>
      </c>
      <c r="S24" s="9">
        <f t="shared" si="9"/>
        <v>50000</v>
      </c>
      <c r="T24" s="9">
        <f t="shared" si="10"/>
        <v>50000</v>
      </c>
      <c r="U24" s="9">
        <f t="shared" si="11"/>
        <v>50000</v>
      </c>
      <c r="V24" s="9">
        <f t="shared" si="12"/>
        <v>42857.142857142855</v>
      </c>
      <c r="W24" s="9">
        <f t="shared" si="13"/>
        <v>37500</v>
      </c>
      <c r="X24" s="9">
        <f t="shared" si="14"/>
        <v>33333.333333333336</v>
      </c>
      <c r="Y24" s="33">
        <f t="shared" si="3"/>
        <v>0</v>
      </c>
      <c r="Z24" s="33" t="str">
        <f t="shared" si="6"/>
        <v>T19</v>
      </c>
      <c r="AA24" s="35">
        <f t="shared" si="15"/>
        <v>0</v>
      </c>
      <c r="AB24" s="35">
        <f t="shared" si="16"/>
        <v>0</v>
      </c>
      <c r="AC24" s="35">
        <f t="shared" si="17"/>
        <v>0</v>
      </c>
      <c r="AD24" s="35">
        <f t="shared" si="18"/>
        <v>0</v>
      </c>
      <c r="AE24" s="35">
        <f t="shared" si="19"/>
        <v>0</v>
      </c>
      <c r="AF24" s="35">
        <f t="shared" si="20"/>
        <v>0</v>
      </c>
      <c r="AG24" s="35">
        <f t="shared" si="21"/>
        <v>0</v>
      </c>
      <c r="AH24" s="35">
        <f t="shared" si="22"/>
        <v>0</v>
      </c>
    </row>
    <row r="25" spans="1:34" s="8" customFormat="1" ht="18" customHeight="1">
      <c r="A25" s="24" t="s">
        <v>12</v>
      </c>
      <c r="B25" s="25">
        <v>43</v>
      </c>
      <c r="C25" s="25"/>
      <c r="D25" s="25"/>
      <c r="E25" s="25">
        <v>5</v>
      </c>
      <c r="F25" s="171"/>
      <c r="G25" s="28">
        <f t="shared" si="4"/>
        <v>0</v>
      </c>
      <c r="H25" s="28">
        <v>50000</v>
      </c>
      <c r="I25" s="29">
        <f t="shared" si="5"/>
        <v>50000</v>
      </c>
      <c r="J25" s="30"/>
      <c r="K25" s="31">
        <v>0.01</v>
      </c>
      <c r="L25" s="32">
        <f t="shared" si="0"/>
        <v>50000</v>
      </c>
      <c r="M25" s="33">
        <v>0</v>
      </c>
      <c r="N25" s="33" t="e">
        <f t="shared" si="23"/>
        <v>#N/A</v>
      </c>
      <c r="O25" s="33" t="e">
        <f t="shared" si="2"/>
        <v>#N/A</v>
      </c>
      <c r="P25" s="8" t="s">
        <v>115</v>
      </c>
      <c r="Q25" s="9">
        <f t="shared" si="7"/>
        <v>50000</v>
      </c>
      <c r="R25" s="9">
        <f t="shared" si="8"/>
        <v>50000</v>
      </c>
      <c r="S25" s="9">
        <f t="shared" si="9"/>
        <v>50000</v>
      </c>
      <c r="T25" s="9">
        <f t="shared" si="10"/>
        <v>50000</v>
      </c>
      <c r="U25" s="9">
        <f t="shared" si="11"/>
        <v>41666.666666666664</v>
      </c>
      <c r="V25" s="9">
        <f t="shared" si="12"/>
        <v>35714.285714285717</v>
      </c>
      <c r="W25" s="9">
        <f t="shared" si="13"/>
        <v>31250</v>
      </c>
      <c r="X25" s="9">
        <f t="shared" si="14"/>
        <v>27777.777777777777</v>
      </c>
      <c r="Y25" s="33">
        <f t="shared" si="3"/>
        <v>0</v>
      </c>
      <c r="Z25" s="33" t="str">
        <f t="shared" si="6"/>
        <v>T20</v>
      </c>
      <c r="AA25" s="35">
        <f t="shared" si="15"/>
        <v>0</v>
      </c>
      <c r="AB25" s="35">
        <f t="shared" si="16"/>
        <v>0</v>
      </c>
      <c r="AC25" s="35">
        <f t="shared" si="17"/>
        <v>0</v>
      </c>
      <c r="AD25" s="35">
        <f t="shared" si="18"/>
        <v>0</v>
      </c>
      <c r="AE25" s="35">
        <f t="shared" si="19"/>
        <v>0</v>
      </c>
      <c r="AF25" s="35">
        <f t="shared" si="20"/>
        <v>0</v>
      </c>
      <c r="AG25" s="35">
        <f t="shared" si="21"/>
        <v>0</v>
      </c>
      <c r="AH25" s="35">
        <f t="shared" si="22"/>
        <v>0</v>
      </c>
    </row>
    <row r="26" spans="1:34" s="8" customFormat="1" ht="18" customHeight="1">
      <c r="A26" s="24"/>
      <c r="B26" s="25"/>
      <c r="C26" s="25"/>
      <c r="D26" s="25"/>
      <c r="E26" s="25" t="s">
        <v>201</v>
      </c>
      <c r="F26" s="171"/>
      <c r="G26" s="28">
        <f t="shared" si="4"/>
        <v>0</v>
      </c>
      <c r="H26" s="28">
        <f t="shared" ref="H26:H29" si="25">IF(E26="",0,IFERROR(O26,0))</f>
        <v>0</v>
      </c>
      <c r="I26" s="29">
        <f t="shared" si="5"/>
        <v>0</v>
      </c>
      <c r="J26" s="30"/>
      <c r="K26" s="31">
        <v>0.01</v>
      </c>
      <c r="L26" s="32">
        <f t="shared" si="0"/>
        <v>50000</v>
      </c>
      <c r="M26" s="33">
        <v>0</v>
      </c>
      <c r="N26" s="33">
        <f t="shared" si="23"/>
        <v>0</v>
      </c>
      <c r="O26" s="33">
        <f>IF(E26=0,0,IF(E26=E25,VLOOKUP(E26,P:X,VLOOKUP(E26,P:Y,10,0),0),IF(P26=E26,VLOOKUP(E26,P:X,VLOOKUP(E26,P:Y,10,0),0),L26)))</f>
        <v>50000</v>
      </c>
      <c r="P26" s="8" t="s">
        <v>116</v>
      </c>
      <c r="Q26" s="9">
        <f t="shared" si="7"/>
        <v>50000</v>
      </c>
      <c r="R26" s="9">
        <f t="shared" si="8"/>
        <v>50000</v>
      </c>
      <c r="S26" s="9">
        <f t="shared" si="9"/>
        <v>50000</v>
      </c>
      <c r="T26" s="9">
        <f t="shared" si="10"/>
        <v>40000</v>
      </c>
      <c r="U26" s="9">
        <f t="shared" si="11"/>
        <v>33333.333333333336</v>
      </c>
      <c r="V26" s="9">
        <f t="shared" si="12"/>
        <v>28571.428571428572</v>
      </c>
      <c r="W26" s="9">
        <f t="shared" si="13"/>
        <v>25000</v>
      </c>
      <c r="X26" s="9">
        <f t="shared" si="14"/>
        <v>22222.222222222223</v>
      </c>
      <c r="Y26" s="33">
        <f t="shared" si="3"/>
        <v>0</v>
      </c>
      <c r="Z26" s="33" t="str">
        <f t="shared" si="6"/>
        <v>T21</v>
      </c>
      <c r="AA26" s="35">
        <f t="shared" si="15"/>
        <v>0</v>
      </c>
      <c r="AB26" s="35">
        <f t="shared" si="16"/>
        <v>0</v>
      </c>
      <c r="AC26" s="35">
        <f t="shared" si="17"/>
        <v>0</v>
      </c>
      <c r="AD26" s="35">
        <f t="shared" si="18"/>
        <v>0</v>
      </c>
      <c r="AE26" s="35">
        <f t="shared" si="19"/>
        <v>0</v>
      </c>
      <c r="AF26" s="35">
        <f t="shared" si="20"/>
        <v>0</v>
      </c>
      <c r="AG26" s="35">
        <f t="shared" si="21"/>
        <v>0</v>
      </c>
      <c r="AH26" s="35">
        <f t="shared" si="22"/>
        <v>0</v>
      </c>
    </row>
    <row r="27" spans="1:34" s="8" customFormat="1" ht="18" customHeight="1">
      <c r="A27" s="24"/>
      <c r="B27" s="25"/>
      <c r="C27" s="25"/>
      <c r="D27" s="25"/>
      <c r="E27" s="25" t="s">
        <v>201</v>
      </c>
      <c r="F27" s="171"/>
      <c r="G27" s="28">
        <f t="shared" si="4"/>
        <v>0</v>
      </c>
      <c r="H27" s="28">
        <f t="shared" si="25"/>
        <v>0</v>
      </c>
      <c r="I27" s="29">
        <f t="shared" si="5"/>
        <v>0</v>
      </c>
      <c r="J27" s="30"/>
      <c r="K27" s="31">
        <v>0.01</v>
      </c>
      <c r="L27" s="32">
        <f t="shared" si="0"/>
        <v>50000</v>
      </c>
      <c r="M27" s="33">
        <v>0</v>
      </c>
      <c r="N27" s="33" t="e">
        <f t="shared" si="23"/>
        <v>#N/A</v>
      </c>
      <c r="O27" s="33" t="e">
        <f t="shared" ref="O27:O29" si="26">IF(E27=0,0,IF(E27=E26,VLOOKUP(E27,P:X,VLOOKUP(E27,P:Y,10,0),0),IF(P27=E27,VLOOKUP(E27,P:X,VLOOKUP(E27,P:Y,10,0),0),L27)))</f>
        <v>#N/A</v>
      </c>
      <c r="P27" s="8" t="s">
        <v>117</v>
      </c>
      <c r="Q27" s="9">
        <f t="shared" si="7"/>
        <v>50000</v>
      </c>
      <c r="R27" s="9">
        <f t="shared" si="8"/>
        <v>50000</v>
      </c>
      <c r="S27" s="9">
        <f t="shared" si="9"/>
        <v>37500</v>
      </c>
      <c r="T27" s="9">
        <f t="shared" si="10"/>
        <v>30000</v>
      </c>
      <c r="U27" s="9">
        <f t="shared" si="11"/>
        <v>25000</v>
      </c>
      <c r="V27" s="9">
        <f t="shared" si="12"/>
        <v>21428.571428571428</v>
      </c>
      <c r="W27" s="9">
        <f t="shared" si="13"/>
        <v>18750</v>
      </c>
      <c r="X27" s="9">
        <f t="shared" si="14"/>
        <v>16666.666666666668</v>
      </c>
      <c r="Y27" s="33">
        <f t="shared" si="3"/>
        <v>0</v>
      </c>
      <c r="Z27" s="33" t="str">
        <f t="shared" si="6"/>
        <v>T22</v>
      </c>
      <c r="AA27" s="35">
        <f t="shared" si="15"/>
        <v>0</v>
      </c>
      <c r="AB27" s="35">
        <f t="shared" si="16"/>
        <v>0</v>
      </c>
      <c r="AC27" s="35">
        <f t="shared" si="17"/>
        <v>0</v>
      </c>
      <c r="AD27" s="35">
        <f t="shared" si="18"/>
        <v>0</v>
      </c>
      <c r="AE27" s="35">
        <f t="shared" si="19"/>
        <v>0</v>
      </c>
      <c r="AF27" s="35">
        <f t="shared" si="20"/>
        <v>0</v>
      </c>
      <c r="AG27" s="35">
        <f t="shared" si="21"/>
        <v>0</v>
      </c>
      <c r="AH27" s="35">
        <f t="shared" si="22"/>
        <v>0</v>
      </c>
    </row>
    <row r="28" spans="1:34" s="8" customFormat="1" ht="18" customHeight="1">
      <c r="A28" s="24"/>
      <c r="B28" s="25"/>
      <c r="C28" s="25"/>
      <c r="D28" s="25"/>
      <c r="E28" s="25" t="s">
        <v>201</v>
      </c>
      <c r="F28" s="171"/>
      <c r="G28" s="28">
        <f t="shared" si="4"/>
        <v>0</v>
      </c>
      <c r="H28" s="28">
        <f t="shared" si="25"/>
        <v>0</v>
      </c>
      <c r="I28" s="29">
        <f t="shared" si="5"/>
        <v>0</v>
      </c>
      <c r="J28" s="30"/>
      <c r="K28" s="31">
        <v>0.01</v>
      </c>
      <c r="L28" s="32">
        <f t="shared" si="0"/>
        <v>50000</v>
      </c>
      <c r="M28" s="33">
        <v>0</v>
      </c>
      <c r="N28" s="33" t="e">
        <f t="shared" si="23"/>
        <v>#N/A</v>
      </c>
      <c r="O28" s="33" t="e">
        <f t="shared" si="26"/>
        <v>#N/A</v>
      </c>
      <c r="P28" s="8" t="s">
        <v>118</v>
      </c>
      <c r="Q28" s="9">
        <f t="shared" si="7"/>
        <v>50000</v>
      </c>
      <c r="R28" s="9">
        <f t="shared" si="8"/>
        <v>33333.333333333336</v>
      </c>
      <c r="S28" s="9">
        <f t="shared" si="9"/>
        <v>25000</v>
      </c>
      <c r="T28" s="9">
        <f t="shared" si="10"/>
        <v>20000</v>
      </c>
      <c r="U28" s="9">
        <f t="shared" si="11"/>
        <v>16666.666666666668</v>
      </c>
      <c r="V28" s="9">
        <f t="shared" si="12"/>
        <v>14285.714285714286</v>
      </c>
      <c r="W28" s="9">
        <f t="shared" si="13"/>
        <v>12500</v>
      </c>
      <c r="X28" s="9">
        <f t="shared" si="14"/>
        <v>11111.111111111111</v>
      </c>
      <c r="Y28" s="33">
        <f t="shared" si="3"/>
        <v>0</v>
      </c>
      <c r="Z28" s="33" t="str">
        <f t="shared" si="6"/>
        <v>T23</v>
      </c>
      <c r="AA28" s="35">
        <f t="shared" si="15"/>
        <v>0</v>
      </c>
      <c r="AB28" s="35">
        <f t="shared" si="16"/>
        <v>0</v>
      </c>
      <c r="AC28" s="35">
        <f t="shared" si="17"/>
        <v>0</v>
      </c>
      <c r="AD28" s="35">
        <f t="shared" si="18"/>
        <v>0</v>
      </c>
      <c r="AE28" s="35">
        <f t="shared" si="19"/>
        <v>0</v>
      </c>
      <c r="AF28" s="35">
        <f t="shared" si="20"/>
        <v>0</v>
      </c>
      <c r="AG28" s="35">
        <f t="shared" si="21"/>
        <v>0</v>
      </c>
      <c r="AH28" s="35">
        <f t="shared" si="22"/>
        <v>0</v>
      </c>
    </row>
    <row r="29" spans="1:34" s="8" customFormat="1" ht="18" customHeight="1">
      <c r="A29" s="24"/>
      <c r="B29" s="25"/>
      <c r="C29" s="25"/>
      <c r="D29" s="25"/>
      <c r="E29" s="25" t="s">
        <v>201</v>
      </c>
      <c r="F29" s="171"/>
      <c r="G29" s="28">
        <f t="shared" si="4"/>
        <v>0</v>
      </c>
      <c r="H29" s="28">
        <f t="shared" si="25"/>
        <v>0</v>
      </c>
      <c r="I29" s="29">
        <f t="shared" si="5"/>
        <v>0</v>
      </c>
      <c r="J29" s="30"/>
      <c r="K29" s="31">
        <v>0.01</v>
      </c>
      <c r="L29" s="32">
        <f t="shared" si="0"/>
        <v>50000</v>
      </c>
      <c r="M29" s="33">
        <v>0</v>
      </c>
      <c r="N29" s="33" t="e">
        <f t="shared" si="23"/>
        <v>#N/A</v>
      </c>
      <c r="O29" s="33" t="e">
        <f t="shared" si="26"/>
        <v>#N/A</v>
      </c>
      <c r="P29" s="8" t="s">
        <v>119</v>
      </c>
      <c r="Q29" s="9">
        <f t="shared" si="7"/>
        <v>25000</v>
      </c>
      <c r="R29" s="9">
        <f t="shared" si="8"/>
        <v>16666.666666666668</v>
      </c>
      <c r="S29" s="9">
        <f t="shared" si="9"/>
        <v>12500</v>
      </c>
      <c r="T29" s="9">
        <f t="shared" si="10"/>
        <v>10000</v>
      </c>
      <c r="U29" s="9">
        <f t="shared" si="11"/>
        <v>8333.3333333333339</v>
      </c>
      <c r="V29" s="9">
        <f t="shared" si="12"/>
        <v>7142.8571428571431</v>
      </c>
      <c r="W29" s="9">
        <f t="shared" si="13"/>
        <v>6250</v>
      </c>
      <c r="X29" s="9">
        <f t="shared" si="14"/>
        <v>5555.5555555555557</v>
      </c>
      <c r="Y29" s="33">
        <f t="shared" si="3"/>
        <v>0</v>
      </c>
      <c r="Z29" s="33" t="str">
        <f t="shared" si="6"/>
        <v>T24</v>
      </c>
      <c r="AA29" s="35">
        <f t="shared" si="15"/>
        <v>0</v>
      </c>
      <c r="AB29" s="35">
        <f t="shared" si="16"/>
        <v>0</v>
      </c>
      <c r="AC29" s="35">
        <f t="shared" si="17"/>
        <v>0</v>
      </c>
      <c r="AD29" s="35">
        <f t="shared" si="18"/>
        <v>0</v>
      </c>
      <c r="AE29" s="35">
        <f t="shared" si="19"/>
        <v>0</v>
      </c>
      <c r="AF29" s="35">
        <f t="shared" si="20"/>
        <v>0</v>
      </c>
      <c r="AG29" s="35">
        <f t="shared" si="21"/>
        <v>0</v>
      </c>
      <c r="AH29" s="35">
        <f t="shared" si="22"/>
        <v>0</v>
      </c>
    </row>
    <row r="30" spans="1:34" ht="18" customHeight="1">
      <c r="A30" s="36"/>
      <c r="B30" s="37"/>
      <c r="C30" s="38"/>
      <c r="D30" s="39"/>
      <c r="E30" s="40"/>
      <c r="F30" s="39"/>
      <c r="G30" s="42"/>
      <c r="H30" s="42"/>
      <c r="I30" s="40"/>
      <c r="J30" s="43"/>
      <c r="K30" s="43"/>
      <c r="L30" s="43"/>
      <c r="M30" s="43"/>
      <c r="N30" s="43"/>
      <c r="O30" s="43"/>
      <c r="P30" s="8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4" ht="15">
      <c r="A31" s="36"/>
      <c r="B31" s="45"/>
      <c r="C31" s="46"/>
      <c r="D31" s="46"/>
      <c r="E31" s="46"/>
      <c r="F31" s="173"/>
      <c r="G31" s="48"/>
      <c r="H31" s="48"/>
      <c r="I31" s="36"/>
      <c r="J31" s="36"/>
      <c r="K31" s="36"/>
      <c r="L31" s="36"/>
      <c r="M31" s="36"/>
      <c r="N31" s="36"/>
      <c r="O31" s="36"/>
      <c r="P31" s="36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34" ht="15">
      <c r="A32" s="36"/>
      <c r="B32" s="45"/>
      <c r="C32" s="46"/>
      <c r="D32" s="46"/>
      <c r="E32" s="46"/>
      <c r="F32" s="173"/>
      <c r="G32" s="48"/>
      <c r="H32" s="48"/>
      <c r="I32" s="36"/>
      <c r="J32" s="36"/>
      <c r="K32" s="36"/>
      <c r="L32" s="36"/>
      <c r="M32" s="36"/>
      <c r="N32" s="36"/>
      <c r="O32" s="36"/>
      <c r="P32" s="36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">
      <c r="A33" s="36"/>
      <c r="B33" s="45"/>
      <c r="C33" s="46"/>
      <c r="D33" s="46"/>
      <c r="E33" s="46"/>
      <c r="F33" s="173"/>
      <c r="G33" s="48"/>
      <c r="H33" s="48"/>
      <c r="I33" s="36"/>
      <c r="J33" s="36"/>
      <c r="K33" s="36"/>
      <c r="L33" s="36"/>
      <c r="M33" s="36"/>
      <c r="N33" s="36"/>
      <c r="O33" s="36"/>
      <c r="P33" s="36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">
      <c r="A34" s="36"/>
      <c r="B34" s="45"/>
      <c r="C34" s="37"/>
      <c r="D34" s="39"/>
      <c r="E34" s="40"/>
      <c r="F34" s="39"/>
      <c r="G34" s="42"/>
      <c r="H34" s="42"/>
      <c r="I34" s="40"/>
      <c r="J34" s="43"/>
      <c r="K34" s="43"/>
      <c r="L34" s="43"/>
      <c r="M34" s="43"/>
      <c r="N34" s="43"/>
      <c r="O34" s="43"/>
      <c r="P34" s="8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>
      <c r="B35" s="45"/>
      <c r="P35" s="8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>
      <c r="A36" s="50"/>
      <c r="B36" s="50"/>
      <c r="I36" s="44"/>
      <c r="P36" s="8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>
      <c r="A37" s="50"/>
      <c r="B37" s="50"/>
      <c r="I37" s="44"/>
      <c r="P37" s="8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>
      <c r="A38" s="50"/>
      <c r="B38" s="50"/>
      <c r="I38" s="44"/>
      <c r="P38" s="8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>
      <c r="A39" s="50"/>
      <c r="B39" s="50"/>
      <c r="I39" s="44"/>
      <c r="P39" s="8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>
      <c r="A40" s="50"/>
      <c r="B40" s="50"/>
      <c r="I40" s="44"/>
      <c r="P40" s="8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>
      <c r="A41" s="50"/>
      <c r="B41" s="50"/>
      <c r="I41" s="44"/>
      <c r="P41" s="8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>
      <c r="A42" s="50"/>
      <c r="B42" s="50"/>
      <c r="I42" s="44"/>
      <c r="P42" s="8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>
      <c r="A43" s="50"/>
      <c r="B43" s="50"/>
      <c r="I43" s="44"/>
      <c r="P43" s="8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>
      <c r="A44" s="50"/>
      <c r="B44" s="50"/>
      <c r="I44" s="44"/>
      <c r="P44" s="8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>
      <c r="A45" s="50"/>
      <c r="B45" s="50"/>
      <c r="I45" s="44"/>
      <c r="P45" s="8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>
      <c r="A46" s="50"/>
      <c r="B46" s="50"/>
      <c r="I46" s="44"/>
      <c r="P46" s="8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>
      <c r="A47" s="50"/>
      <c r="B47" s="50"/>
      <c r="I47" s="44"/>
      <c r="P47" s="8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>
      <c r="A48" s="50"/>
      <c r="B48" s="50"/>
      <c r="I48" s="44"/>
      <c r="P48" s="8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>
      <c r="A49" s="50"/>
      <c r="B49" s="50"/>
      <c r="I49" s="44"/>
      <c r="P49" s="8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>
      <c r="A50" s="50"/>
      <c r="B50" s="50"/>
      <c r="I50" s="44"/>
      <c r="P50" s="8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>
      <c r="A51" s="50"/>
      <c r="B51" s="50"/>
      <c r="I51" s="44"/>
      <c r="P51" s="8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>
      <c r="A52" s="50"/>
      <c r="B52" s="50"/>
      <c r="I52" s="44"/>
      <c r="P52" s="8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>
      <c r="A53" s="50"/>
      <c r="B53" s="50"/>
      <c r="I53" s="44"/>
      <c r="P53" s="8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>
      <c r="A54" s="50"/>
      <c r="B54" s="50"/>
      <c r="I54" s="44"/>
      <c r="P54" s="8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>
      <c r="A55" s="50"/>
      <c r="B55" s="50"/>
      <c r="I55" s="44"/>
      <c r="P55" s="8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>
      <c r="A56" s="50"/>
      <c r="B56" s="50"/>
      <c r="I56" s="44"/>
      <c r="P56" s="8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>
      <c r="A57" s="50"/>
      <c r="B57" s="50"/>
      <c r="I57" s="44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>
      <c r="A58" s="50"/>
      <c r="B58" s="50"/>
      <c r="I58" s="44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>
      <c r="A59" s="50"/>
      <c r="B59" s="50"/>
      <c r="I59" s="44"/>
      <c r="P59" s="8"/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>
      <c r="A60" s="50"/>
      <c r="B60" s="50"/>
      <c r="I60" s="44"/>
      <c r="P60" s="8"/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>
      <c r="A61" s="50"/>
      <c r="B61" s="50"/>
      <c r="I61" s="44"/>
      <c r="P61" s="8"/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>
      <c r="A62" s="50"/>
      <c r="B62" s="50"/>
      <c r="I62" s="44"/>
      <c r="P62" s="8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>
      <c r="A63" s="50"/>
      <c r="B63" s="50"/>
      <c r="I63" s="44"/>
      <c r="P63" s="8"/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>
      <c r="A64" s="50"/>
      <c r="B64" s="50"/>
      <c r="I64" s="44"/>
      <c r="P64" s="8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>
      <c r="A65" s="50"/>
      <c r="B65" s="50"/>
      <c r="I65" s="44"/>
      <c r="P65" s="8"/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>
      <c r="A66" s="50"/>
      <c r="B66" s="50"/>
      <c r="I66" s="44"/>
      <c r="P66" s="8"/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>
      <c r="A67" s="50"/>
      <c r="B67" s="50"/>
      <c r="I67" s="44"/>
      <c r="P67" s="8"/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>
      <c r="A68" s="50"/>
      <c r="B68" s="50"/>
      <c r="I68" s="44"/>
      <c r="P68" s="8"/>
      <c r="Q68" s="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>
      <c r="A69" s="50"/>
      <c r="B69" s="50"/>
      <c r="I69" s="44"/>
      <c r="P69" s="8"/>
      <c r="Q69" s="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>
      <c r="A70" s="50"/>
      <c r="B70" s="50"/>
      <c r="I70" s="44"/>
      <c r="P70" s="8"/>
      <c r="Q70" s="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>
      <c r="A71" s="50"/>
      <c r="B71" s="50"/>
      <c r="I71" s="44"/>
      <c r="P71" s="8"/>
      <c r="Q71" s="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>
      <c r="A72" s="50"/>
      <c r="B72" s="50"/>
      <c r="I72" s="44"/>
      <c r="P72" s="8"/>
      <c r="Q72" s="9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>
      <c r="A73" s="50"/>
      <c r="B73" s="50"/>
      <c r="I73" s="44"/>
      <c r="P73" s="8"/>
      <c r="Q73" s="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>
      <c r="A74" s="50"/>
      <c r="B74" s="50"/>
      <c r="I74" s="44"/>
      <c r="P74" s="8"/>
      <c r="Q74" s="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>
      <c r="A75" s="50"/>
      <c r="B75" s="50"/>
      <c r="I75" s="44"/>
      <c r="P75" s="8"/>
      <c r="Q75" s="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>
      <c r="A76" s="50"/>
      <c r="B76" s="50"/>
      <c r="I76" s="44"/>
      <c r="P76" s="8"/>
      <c r="Q76" s="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>
      <c r="A77" s="50"/>
      <c r="B77" s="50"/>
      <c r="I77" s="44"/>
      <c r="P77" s="8"/>
      <c r="Q77" s="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>
      <c r="A78" s="50"/>
      <c r="B78" s="50"/>
      <c r="I78" s="44"/>
      <c r="P78" s="8"/>
      <c r="Q78" s="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>
      <c r="A79" s="50"/>
      <c r="B79" s="50"/>
      <c r="I79" s="44"/>
      <c r="P79" s="8"/>
      <c r="Q79" s="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>
      <c r="A80" s="50"/>
      <c r="B80" s="50"/>
      <c r="I80" s="44"/>
      <c r="P80" s="8"/>
      <c r="Q80" s="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>
      <c r="A81" s="50"/>
      <c r="B81" s="50"/>
      <c r="I81" s="44"/>
      <c r="P81" s="8"/>
      <c r="Q81" s="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>
      <c r="A82" s="50"/>
      <c r="B82" s="50"/>
      <c r="I82" s="44"/>
      <c r="P82" s="8"/>
      <c r="Q82" s="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>
      <c r="A83" s="50"/>
      <c r="B83" s="50"/>
      <c r="I83" s="44"/>
      <c r="P83" s="8"/>
      <c r="Q83" s="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>
      <c r="A84" s="50"/>
      <c r="B84" s="50"/>
      <c r="I84" s="44"/>
      <c r="P84" s="8"/>
      <c r="Q84" s="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>
      <c r="A85" s="50"/>
      <c r="B85" s="50"/>
      <c r="I85" s="44"/>
      <c r="P85" s="8"/>
      <c r="Q85" s="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>
      <c r="A86" s="50"/>
      <c r="B86" s="50"/>
      <c r="I86" s="44"/>
      <c r="P86" s="8"/>
      <c r="Q86" s="9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>
      <c r="A87" s="50"/>
      <c r="B87" s="50"/>
      <c r="I87" s="44"/>
      <c r="P87" s="8"/>
      <c r="Q87" s="9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>
      <c r="A88" s="50"/>
      <c r="B88" s="50"/>
      <c r="I88" s="44"/>
      <c r="P88" s="8"/>
      <c r="Q88" s="9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>
      <c r="A89" s="50"/>
      <c r="B89" s="50"/>
      <c r="I89" s="44"/>
      <c r="P89" s="8"/>
      <c r="Q89" s="9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>
      <c r="A90" s="50"/>
      <c r="B90" s="50"/>
      <c r="I90" s="44"/>
      <c r="P90" s="8"/>
      <c r="Q90" s="9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>
      <c r="A91" s="50"/>
      <c r="B91" s="50"/>
      <c r="I91" s="44"/>
      <c r="P91" s="8"/>
      <c r="Q91" s="9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>
      <c r="A92" s="50"/>
      <c r="B92" s="50"/>
      <c r="I92" s="44"/>
      <c r="P92" s="8"/>
      <c r="Q92" s="9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>
      <c r="A93" s="50"/>
      <c r="B93" s="50"/>
      <c r="I93" s="44"/>
      <c r="P93" s="8"/>
      <c r="Q93" s="9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>
      <c r="A94" s="50"/>
      <c r="B94" s="50"/>
      <c r="I94" s="44"/>
      <c r="P94" s="53"/>
      <c r="Q94" s="44"/>
    </row>
    <row r="95" spans="1:28">
      <c r="A95" s="50"/>
      <c r="B95" s="50"/>
      <c r="I95" s="44"/>
      <c r="P95" s="53"/>
      <c r="Q95" s="44"/>
    </row>
    <row r="96" spans="1:28">
      <c r="A96" s="50"/>
      <c r="B96" s="50"/>
      <c r="I96" s="44"/>
      <c r="P96" s="53"/>
      <c r="Q96" s="44"/>
    </row>
    <row r="97" spans="1:17">
      <c r="A97" s="50"/>
      <c r="B97" s="50"/>
      <c r="I97" s="44"/>
      <c r="P97" s="53"/>
      <c r="Q97" s="44"/>
    </row>
    <row r="98" spans="1:17">
      <c r="A98" s="50"/>
      <c r="B98" s="50"/>
      <c r="I98" s="44"/>
      <c r="P98" s="53"/>
      <c r="Q98" s="44"/>
    </row>
    <row r="99" spans="1:17">
      <c r="A99" s="50"/>
      <c r="B99" s="50"/>
      <c r="I99" s="44"/>
      <c r="P99" s="53"/>
      <c r="Q99" s="44"/>
    </row>
    <row r="100" spans="1:17">
      <c r="A100" s="50"/>
      <c r="B100" s="50"/>
      <c r="I100" s="44"/>
      <c r="P100" s="53"/>
      <c r="Q100" s="44"/>
    </row>
    <row r="101" spans="1:17">
      <c r="A101" s="50"/>
      <c r="B101" s="50"/>
      <c r="I101" s="44"/>
      <c r="P101" s="53"/>
      <c r="Q101" s="44"/>
    </row>
    <row r="102" spans="1:17">
      <c r="A102" s="50"/>
      <c r="B102" s="50"/>
      <c r="I102" s="44"/>
      <c r="P102" s="53"/>
      <c r="Q102" s="44"/>
    </row>
    <row r="103" spans="1:17">
      <c r="A103" s="50"/>
      <c r="B103" s="50"/>
      <c r="I103" s="44"/>
      <c r="P103" s="53"/>
      <c r="Q103" s="44"/>
    </row>
    <row r="104" spans="1:17">
      <c r="A104" s="50"/>
      <c r="B104" s="50"/>
      <c r="I104" s="44"/>
      <c r="P104" s="53"/>
      <c r="Q104" s="44"/>
    </row>
  </sheetData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4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H104"/>
  <sheetViews>
    <sheetView showZeros="0" topLeftCell="A8" workbookViewId="0">
      <selection activeCell="A7" sqref="A7"/>
    </sheetView>
  </sheetViews>
  <sheetFormatPr defaultColWidth="9.15234375" defaultRowHeight="17.600000000000001"/>
  <cols>
    <col min="1" max="1" width="29.23046875" style="49" customWidth="1"/>
    <col min="2" max="2" width="8.4609375" style="54" customWidth="1"/>
    <col min="3" max="3" width="6.84375" style="50" customWidth="1"/>
    <col min="4" max="4" width="16.69140625" style="50" customWidth="1"/>
    <col min="5" max="5" width="8.23046875" style="50" customWidth="1"/>
    <col min="6" max="6" width="9.53515625" style="54" customWidth="1"/>
    <col min="7" max="7" width="10.15234375" style="52" customWidth="1"/>
    <col min="8" max="8" width="11.84375" style="52" customWidth="1"/>
    <col min="9" max="9" width="14.4609375" style="50" customWidth="1"/>
    <col min="10" max="10" width="6.4609375" style="44" customWidth="1"/>
    <col min="11" max="11" width="5.69140625" style="44" customWidth="1"/>
    <col min="12" max="12" width="10.4609375" style="44" customWidth="1"/>
    <col min="13" max="15" width="10.4609375" style="44" hidden="1" customWidth="1"/>
    <col min="16" max="16" width="7.4609375" style="44" hidden="1" customWidth="1"/>
    <col min="17" max="17" width="9.23046875" style="53" hidden="1" customWidth="1"/>
    <col min="18" max="34" width="9.15234375" style="44" hidden="1" customWidth="1"/>
    <col min="35" max="35" width="0" style="44" hidden="1" customWidth="1"/>
    <col min="36" max="16384" width="9.15234375" style="44"/>
  </cols>
  <sheetData>
    <row r="1" spans="1:34" s="6" customFormat="1" ht="33.65" customHeight="1">
      <c r="A1" s="262" t="s">
        <v>82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4"/>
      <c r="N1" s="4"/>
      <c r="O1" s="4"/>
      <c r="P1" s="5"/>
      <c r="Q1" s="5"/>
      <c r="R1" s="5"/>
      <c r="S1" s="5"/>
      <c r="T1" s="5"/>
      <c r="U1" s="5"/>
    </row>
    <row r="2" spans="1:34" s="8" customFormat="1" ht="36" customHeight="1" thickBot="1">
      <c r="A2" s="263" t="s">
        <v>164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7"/>
      <c r="N2" s="7"/>
      <c r="O2" s="7"/>
      <c r="Q2" s="9"/>
    </row>
    <row r="3" spans="1:34" s="8" customFormat="1" ht="18.649999999999999" customHeight="1">
      <c r="A3" s="264" t="s">
        <v>250</v>
      </c>
      <c r="B3" s="264"/>
      <c r="C3" s="264"/>
      <c r="D3" s="264"/>
      <c r="E3" s="264"/>
      <c r="F3" s="264"/>
      <c r="G3" s="264"/>
      <c r="H3" s="264"/>
      <c r="I3" s="264"/>
      <c r="J3" s="10"/>
      <c r="K3" s="265" t="s">
        <v>85</v>
      </c>
      <c r="L3" s="266"/>
      <c r="M3" s="11"/>
      <c r="N3" s="11"/>
      <c r="O3" s="11"/>
      <c r="Q3" s="9"/>
    </row>
    <row r="4" spans="1:34" s="8" customFormat="1" ht="21.65" customHeight="1" thickBot="1">
      <c r="A4" s="264"/>
      <c r="B4" s="264"/>
      <c r="C4" s="264"/>
      <c r="D4" s="264"/>
      <c r="E4" s="264"/>
      <c r="F4" s="264"/>
      <c r="G4" s="264"/>
      <c r="H4" s="264"/>
      <c r="I4" s="264"/>
      <c r="J4" s="12"/>
      <c r="K4" s="267">
        <f>Tourp!C24</f>
        <v>5000000</v>
      </c>
      <c r="L4" s="268"/>
      <c r="M4" s="13"/>
      <c r="N4" s="13"/>
      <c r="O4" s="13"/>
      <c r="Q4" s="9"/>
    </row>
    <row r="5" spans="1:34" s="8" customFormat="1" ht="27" customHeight="1">
      <c r="A5" s="161" t="s">
        <v>86</v>
      </c>
      <c r="B5" s="15" t="s">
        <v>49</v>
      </c>
      <c r="C5" s="16" t="s">
        <v>87</v>
      </c>
      <c r="D5" s="17" t="s">
        <v>88</v>
      </c>
      <c r="E5" s="18" t="s">
        <v>89</v>
      </c>
      <c r="F5" s="172" t="s">
        <v>90</v>
      </c>
      <c r="G5" s="20" t="s">
        <v>91</v>
      </c>
      <c r="H5" s="20" t="s">
        <v>92</v>
      </c>
      <c r="I5" s="21" t="s">
        <v>93</v>
      </c>
      <c r="J5" s="22"/>
      <c r="K5" s="269" t="s">
        <v>249</v>
      </c>
      <c r="L5" s="270"/>
      <c r="M5" s="23"/>
      <c r="N5" s="23"/>
      <c r="O5" s="23"/>
      <c r="Q5" s="9">
        <v>2</v>
      </c>
      <c r="R5" s="8">
        <v>3</v>
      </c>
      <c r="S5" s="8">
        <v>4</v>
      </c>
      <c r="T5" s="8">
        <v>5</v>
      </c>
      <c r="U5" s="8">
        <v>6</v>
      </c>
      <c r="V5" s="8">
        <v>7</v>
      </c>
      <c r="W5" s="8">
        <v>8</v>
      </c>
      <c r="X5" s="8">
        <v>9</v>
      </c>
      <c r="Y5" s="8" t="s">
        <v>95</v>
      </c>
      <c r="AA5" s="9">
        <v>2</v>
      </c>
      <c r="AB5" s="8">
        <v>3</v>
      </c>
      <c r="AC5" s="8">
        <v>4</v>
      </c>
      <c r="AD5" s="8">
        <v>5</v>
      </c>
      <c r="AE5" s="8">
        <v>6</v>
      </c>
      <c r="AF5" s="8">
        <v>7</v>
      </c>
      <c r="AG5" s="8">
        <v>8</v>
      </c>
      <c r="AH5" s="8">
        <v>9</v>
      </c>
    </row>
    <row r="6" spans="1:34" s="34" customFormat="1" ht="18" customHeight="1">
      <c r="A6" s="24" t="s">
        <v>20</v>
      </c>
      <c r="B6" s="25">
        <v>65</v>
      </c>
      <c r="C6" s="25">
        <v>31</v>
      </c>
      <c r="D6" s="26" t="s">
        <v>256</v>
      </c>
      <c r="E6" s="25">
        <v>1</v>
      </c>
      <c r="F6" s="171">
        <f>N6</f>
        <v>12</v>
      </c>
      <c r="G6" s="28">
        <f>IF(D6&gt;0,L$12,0)</f>
        <v>300000</v>
      </c>
      <c r="H6" s="28">
        <f>IF(E6="",0,IFERROR(O6,0))</f>
        <v>1000000</v>
      </c>
      <c r="I6" s="29">
        <f>G6+H6</f>
        <v>1300000</v>
      </c>
      <c r="J6" s="30"/>
      <c r="K6" s="31">
        <v>0.2</v>
      </c>
      <c r="L6" s="32">
        <f t="shared" ref="L6:L29" si="0">$K$4*K6</f>
        <v>1000000</v>
      </c>
      <c r="M6" s="33">
        <v>12</v>
      </c>
      <c r="N6" s="33">
        <f t="shared" ref="N6:N7" si="1">IF(E6=0,0,IF(E6=E5,VLOOKUP(E6,Z:AH,VLOOKUP(E6,P:Y,10,0),0),IF(P6=E6,VLOOKUP(E6,Z:AH,VLOOKUP(E6,P:Y,10,0),0),M6)))</f>
        <v>12</v>
      </c>
      <c r="O6" s="33">
        <f t="shared" ref="O6:O25" si="2">IF(E6=0,0,IF(E6=E5,VLOOKUP(E6,P:X,VLOOKUP(E6,P:Y,10,0),0),IF(P6=E6,VLOOKUP(E6,P:X,VLOOKUP(E6,P:Y,10,0),0),L6)))</f>
        <v>1000000</v>
      </c>
      <c r="P6" s="8" t="s">
        <v>96</v>
      </c>
      <c r="Q6" s="9"/>
      <c r="R6" s="8"/>
      <c r="S6" s="8"/>
      <c r="T6" s="8"/>
      <c r="U6" s="8"/>
      <c r="V6" s="8"/>
      <c r="W6" s="8"/>
      <c r="X6" s="8"/>
      <c r="Y6" s="33">
        <f t="shared" ref="Y6:Y29" si="3">COUNTIF(E6:E29,P6)</f>
        <v>0</v>
      </c>
      <c r="Z6" s="33" t="str">
        <f>+P6</f>
        <v>T1</v>
      </c>
      <c r="AA6" s="9"/>
      <c r="AB6" s="8"/>
      <c r="AC6" s="8"/>
      <c r="AD6" s="8"/>
      <c r="AE6" s="8"/>
      <c r="AF6" s="8"/>
      <c r="AG6" s="8"/>
      <c r="AH6" s="8"/>
    </row>
    <row r="7" spans="1:34" s="34" customFormat="1" ht="18" customHeight="1">
      <c r="A7" s="24" t="s">
        <v>4</v>
      </c>
      <c r="B7" s="25">
        <v>65</v>
      </c>
      <c r="C7" s="25">
        <v>25</v>
      </c>
      <c r="D7" s="25"/>
      <c r="E7" s="25">
        <v>2</v>
      </c>
      <c r="F7" s="171">
        <f t="shared" ref="F7:F23" si="4">N7</f>
        <v>10</v>
      </c>
      <c r="G7" s="28">
        <f t="shared" ref="G7:G29" si="5">IF(D7&gt;0,L$12,0)</f>
        <v>0</v>
      </c>
      <c r="H7" s="28">
        <f>IF(E7="",0,IFERROR(O7,0))</f>
        <v>800000</v>
      </c>
      <c r="I7" s="29">
        <f t="shared" ref="I7:I29" si="6">G7+H7</f>
        <v>800000</v>
      </c>
      <c r="J7" s="30"/>
      <c r="K7" s="31">
        <v>0.16</v>
      </c>
      <c r="L7" s="32">
        <f t="shared" si="0"/>
        <v>800000</v>
      </c>
      <c r="M7" s="33">
        <v>10</v>
      </c>
      <c r="N7" s="33">
        <f t="shared" si="1"/>
        <v>10</v>
      </c>
      <c r="O7" s="33">
        <f t="shared" si="2"/>
        <v>800000</v>
      </c>
      <c r="P7" s="8" t="s">
        <v>97</v>
      </c>
      <c r="Q7" s="9">
        <f>SUM($L7:$L8)/Q$5</f>
        <v>725000</v>
      </c>
      <c r="R7" s="9">
        <f>SUM($L7:$L9)/R$5</f>
        <v>650000</v>
      </c>
      <c r="S7" s="9">
        <f>SUM($L7:$L10)/S$5</f>
        <v>587500</v>
      </c>
      <c r="T7" s="9">
        <f>SUM($L7:$L11)/T$5</f>
        <v>540000</v>
      </c>
      <c r="U7" s="9">
        <f>SUM($L7:$L12)/U$5</f>
        <v>500000</v>
      </c>
      <c r="V7" s="9">
        <f>SUM($L7:$L13)/V$5</f>
        <v>464285.71428571426</v>
      </c>
      <c r="W7" s="9">
        <f>SUM($L7:$L14)/W$5</f>
        <v>425000</v>
      </c>
      <c r="X7" s="9">
        <f>SUM($L7:$L15)/X$5</f>
        <v>388888.88888888888</v>
      </c>
      <c r="Y7" s="33">
        <f t="shared" si="3"/>
        <v>0</v>
      </c>
      <c r="Z7" s="33" t="str">
        <f t="shared" ref="Z7:Z29" si="7">+P7</f>
        <v>T2</v>
      </c>
      <c r="AA7" s="35">
        <f>SUM($M7:$M8)/AA$5</f>
        <v>9</v>
      </c>
      <c r="AB7" s="35">
        <f>SUM($M7:$M9)/AB$5</f>
        <v>8.3333333333333339</v>
      </c>
      <c r="AC7" s="35">
        <f>SUM($M7:$M10)/AC$5</f>
        <v>7.75</v>
      </c>
      <c r="AD7" s="35">
        <f>SUM($M7:$M11)/AD$5</f>
        <v>7.2</v>
      </c>
      <c r="AE7" s="35">
        <f>SUM($M7:$M12)/AE$5</f>
        <v>6.666666666666667</v>
      </c>
      <c r="AF7" s="35">
        <f>SUM($M7:$M13)/AF$5</f>
        <v>6.1428571428571432</v>
      </c>
      <c r="AG7" s="35">
        <f>SUM($M7:$M14)/AG$5</f>
        <v>5.625</v>
      </c>
      <c r="AH7" s="35">
        <f>SUM($M7:$M15)/AH$5</f>
        <v>5.1111111111111107</v>
      </c>
    </row>
    <row r="8" spans="1:34" s="34" customFormat="1" ht="18" customHeight="1">
      <c r="A8" s="24" t="s">
        <v>6</v>
      </c>
      <c r="B8" s="25">
        <v>66</v>
      </c>
      <c r="C8" s="25">
        <v>34</v>
      </c>
      <c r="D8" s="25"/>
      <c r="E8" s="25">
        <v>3</v>
      </c>
      <c r="F8" s="171">
        <f t="shared" si="4"/>
        <v>8</v>
      </c>
      <c r="G8" s="28">
        <f t="shared" si="5"/>
        <v>0</v>
      </c>
      <c r="H8" s="28">
        <f t="shared" ref="H8:H29" si="8">IF(E8="",0,IFERROR(O8,0))</f>
        <v>650000</v>
      </c>
      <c r="I8" s="29">
        <f t="shared" si="6"/>
        <v>650000</v>
      </c>
      <c r="J8" s="30"/>
      <c r="K8" s="31">
        <v>0.13</v>
      </c>
      <c r="L8" s="32">
        <f t="shared" si="0"/>
        <v>650000</v>
      </c>
      <c r="M8" s="33">
        <v>8</v>
      </c>
      <c r="N8" s="33">
        <f>IF(E8=0,0,IF(E8=E7,VLOOKUP(E8,Z:AH,VLOOKUP(E8,P:Y,10,0),0),IF(P8=E8,VLOOKUP(E8,Z:AH,VLOOKUP(E8,P:Y,10,0),0),M8)))</f>
        <v>8</v>
      </c>
      <c r="O8" s="33">
        <f t="shared" si="2"/>
        <v>650000</v>
      </c>
      <c r="P8" s="8" t="s">
        <v>98</v>
      </c>
      <c r="Q8" s="9">
        <f t="shared" ref="Q8:Q29" si="9">SUM($L8:$L9)/Q$5</f>
        <v>575000</v>
      </c>
      <c r="R8" s="9">
        <f t="shared" ref="R8:R29" si="10">SUM($L8:$L10)/R$5</f>
        <v>516666.66666666669</v>
      </c>
      <c r="S8" s="9">
        <f t="shared" ref="S8:S29" si="11">SUM($L8:$L11)/S$5</f>
        <v>475000</v>
      </c>
      <c r="T8" s="9">
        <f t="shared" ref="T8:T29" si="12">SUM($L8:$L12)/T$5</f>
        <v>440000</v>
      </c>
      <c r="U8" s="9">
        <f t="shared" ref="U8:U29" si="13">SUM($L8:$L13)/U$5</f>
        <v>408333.33333333331</v>
      </c>
      <c r="V8" s="9">
        <f t="shared" ref="V8:V29" si="14">SUM($L8:$L14)/V$5</f>
        <v>371428.57142857142</v>
      </c>
      <c r="W8" s="9">
        <f t="shared" ref="W8:W29" si="15">SUM($L8:$L15)/W$5</f>
        <v>337500</v>
      </c>
      <c r="X8" s="9">
        <f t="shared" ref="X8:X29" si="16">SUM($L8:$L16)/X$5</f>
        <v>305555.55555555556</v>
      </c>
      <c r="Y8" s="33">
        <f t="shared" si="3"/>
        <v>0</v>
      </c>
      <c r="Z8" s="33" t="str">
        <f t="shared" si="7"/>
        <v>T3</v>
      </c>
      <c r="AA8" s="35">
        <f t="shared" ref="AA8:AA29" si="17">SUM($M8:$M9)/AA$5</f>
        <v>7.5</v>
      </c>
      <c r="AB8" s="35">
        <f t="shared" ref="AB8:AB29" si="18">SUM($M8:$M10)/AB$5</f>
        <v>7</v>
      </c>
      <c r="AC8" s="35">
        <f t="shared" ref="AC8:AC29" si="19">SUM($M8:$M11)/AC$5</f>
        <v>6.5</v>
      </c>
      <c r="AD8" s="35">
        <f t="shared" ref="AD8:AD29" si="20">SUM($M8:$M12)/AD$5</f>
        <v>6</v>
      </c>
      <c r="AE8" s="35">
        <f t="shared" ref="AE8:AE29" si="21">SUM($M8:$M13)/AE$5</f>
        <v>5.5</v>
      </c>
      <c r="AF8" s="35">
        <f t="shared" ref="AF8:AF29" si="22">SUM($M8:$M14)/AF$5</f>
        <v>5</v>
      </c>
      <c r="AG8" s="35">
        <f t="shared" ref="AG8:AG29" si="23">SUM($M8:$M15)/AG$5</f>
        <v>4.5</v>
      </c>
      <c r="AH8" s="35">
        <f t="shared" ref="AH8:AH29" si="24">SUM($M8:$M16)/AH$5</f>
        <v>4</v>
      </c>
    </row>
    <row r="9" spans="1:34" s="34" customFormat="1" ht="18" customHeight="1">
      <c r="A9" s="24" t="s">
        <v>16</v>
      </c>
      <c r="B9" s="25">
        <v>68</v>
      </c>
      <c r="C9" s="25">
        <v>32</v>
      </c>
      <c r="D9" s="25"/>
      <c r="E9" s="25">
        <v>4</v>
      </c>
      <c r="F9" s="171">
        <f t="shared" si="4"/>
        <v>7</v>
      </c>
      <c r="G9" s="28">
        <f t="shared" si="5"/>
        <v>0</v>
      </c>
      <c r="H9" s="28">
        <f t="shared" si="8"/>
        <v>500000</v>
      </c>
      <c r="I9" s="29">
        <f t="shared" si="6"/>
        <v>500000</v>
      </c>
      <c r="J9" s="30"/>
      <c r="K9" s="31">
        <v>0.1</v>
      </c>
      <c r="L9" s="32">
        <f t="shared" si="0"/>
        <v>500000</v>
      </c>
      <c r="M9" s="33">
        <v>7</v>
      </c>
      <c r="N9" s="33">
        <f t="shared" ref="N9:N29" si="25">IF(E9=0,0,IF(E9=E8,VLOOKUP(E9,Z:AH,VLOOKUP(E9,P:Y,10,0),0),IF(P9=E9,VLOOKUP(E9,Z:AH,VLOOKUP(E9,P:Y,10,0),0),M9)))</f>
        <v>7</v>
      </c>
      <c r="O9" s="33">
        <f t="shared" si="2"/>
        <v>500000</v>
      </c>
      <c r="P9" s="8" t="s">
        <v>99</v>
      </c>
      <c r="Q9" s="9">
        <f t="shared" si="9"/>
        <v>450000</v>
      </c>
      <c r="R9" s="9">
        <f t="shared" si="10"/>
        <v>416666.66666666669</v>
      </c>
      <c r="S9" s="9">
        <f t="shared" si="11"/>
        <v>387500</v>
      </c>
      <c r="T9" s="9">
        <f t="shared" si="12"/>
        <v>360000</v>
      </c>
      <c r="U9" s="9">
        <f t="shared" si="13"/>
        <v>325000</v>
      </c>
      <c r="V9" s="9">
        <f t="shared" si="14"/>
        <v>292857.14285714284</v>
      </c>
      <c r="W9" s="9">
        <f t="shared" si="15"/>
        <v>262500</v>
      </c>
      <c r="X9" s="9">
        <f t="shared" si="16"/>
        <v>238888.88888888888</v>
      </c>
      <c r="Y9" s="33">
        <f t="shared" si="3"/>
        <v>0</v>
      </c>
      <c r="Z9" s="33" t="str">
        <f t="shared" si="7"/>
        <v>T4</v>
      </c>
      <c r="AA9" s="35">
        <f t="shared" si="17"/>
        <v>6.5</v>
      </c>
      <c r="AB9" s="35">
        <f t="shared" si="18"/>
        <v>6</v>
      </c>
      <c r="AC9" s="35">
        <f t="shared" si="19"/>
        <v>5.5</v>
      </c>
      <c r="AD9" s="35">
        <f t="shared" si="20"/>
        <v>5</v>
      </c>
      <c r="AE9" s="35">
        <f t="shared" si="21"/>
        <v>4.5</v>
      </c>
      <c r="AF9" s="35">
        <f t="shared" si="22"/>
        <v>4</v>
      </c>
      <c r="AG9" s="35">
        <f t="shared" si="23"/>
        <v>3.5</v>
      </c>
      <c r="AH9" s="35">
        <f t="shared" si="24"/>
        <v>3.1111111111111112</v>
      </c>
    </row>
    <row r="10" spans="1:34" s="34" customFormat="1" ht="18" customHeight="1">
      <c r="A10" s="24" t="s">
        <v>14</v>
      </c>
      <c r="B10" s="25">
        <v>68</v>
      </c>
      <c r="C10" s="25">
        <v>35</v>
      </c>
      <c r="D10" s="25"/>
      <c r="E10" s="25">
        <v>5</v>
      </c>
      <c r="F10" s="171">
        <f t="shared" si="4"/>
        <v>6</v>
      </c>
      <c r="G10" s="28">
        <f t="shared" si="5"/>
        <v>0</v>
      </c>
      <c r="H10" s="28">
        <f t="shared" si="8"/>
        <v>400000</v>
      </c>
      <c r="I10" s="29">
        <f t="shared" si="6"/>
        <v>400000</v>
      </c>
      <c r="J10" s="30"/>
      <c r="K10" s="31">
        <v>0.08</v>
      </c>
      <c r="L10" s="32">
        <f t="shared" si="0"/>
        <v>400000</v>
      </c>
      <c r="M10" s="33">
        <v>6</v>
      </c>
      <c r="N10" s="33">
        <f t="shared" si="25"/>
        <v>6</v>
      </c>
      <c r="O10" s="33">
        <f t="shared" si="2"/>
        <v>400000</v>
      </c>
      <c r="P10" s="8" t="s">
        <v>100</v>
      </c>
      <c r="Q10" s="9">
        <f t="shared" si="9"/>
        <v>375000</v>
      </c>
      <c r="R10" s="9">
        <f t="shared" si="10"/>
        <v>350000</v>
      </c>
      <c r="S10" s="9">
        <f t="shared" si="11"/>
        <v>325000</v>
      </c>
      <c r="T10" s="9">
        <f t="shared" si="12"/>
        <v>290000</v>
      </c>
      <c r="U10" s="9">
        <f t="shared" si="13"/>
        <v>258333.33333333334</v>
      </c>
      <c r="V10" s="9">
        <f t="shared" si="14"/>
        <v>228571.42857142858</v>
      </c>
      <c r="W10" s="9">
        <f t="shared" si="15"/>
        <v>206250</v>
      </c>
      <c r="X10" s="9">
        <f t="shared" si="16"/>
        <v>188888.88888888888</v>
      </c>
      <c r="Y10" s="33">
        <f t="shared" si="3"/>
        <v>0</v>
      </c>
      <c r="Z10" s="33" t="str">
        <f t="shared" si="7"/>
        <v>T5</v>
      </c>
      <c r="AA10" s="35">
        <f t="shared" si="17"/>
        <v>5.5</v>
      </c>
      <c r="AB10" s="35">
        <f t="shared" si="18"/>
        <v>5</v>
      </c>
      <c r="AC10" s="35">
        <f t="shared" si="19"/>
        <v>4.5</v>
      </c>
      <c r="AD10" s="35">
        <f t="shared" si="20"/>
        <v>4</v>
      </c>
      <c r="AE10" s="35">
        <f t="shared" si="21"/>
        <v>3.5</v>
      </c>
      <c r="AF10" s="35">
        <f t="shared" si="22"/>
        <v>3</v>
      </c>
      <c r="AG10" s="35">
        <f t="shared" si="23"/>
        <v>2.625</v>
      </c>
      <c r="AH10" s="35">
        <f t="shared" si="24"/>
        <v>2.3333333333333335</v>
      </c>
    </row>
    <row r="11" spans="1:34" s="34" customFormat="1" ht="18" customHeight="1">
      <c r="A11" s="24" t="s">
        <v>2</v>
      </c>
      <c r="B11" s="25">
        <v>69</v>
      </c>
      <c r="C11" s="25">
        <v>31</v>
      </c>
      <c r="D11" s="25"/>
      <c r="E11" s="25">
        <v>6</v>
      </c>
      <c r="F11" s="171">
        <f t="shared" si="4"/>
        <v>5</v>
      </c>
      <c r="G11" s="28">
        <f t="shared" si="5"/>
        <v>0</v>
      </c>
      <c r="H11" s="28">
        <f t="shared" si="8"/>
        <v>350000.00000000006</v>
      </c>
      <c r="I11" s="29">
        <f t="shared" si="6"/>
        <v>350000.00000000006</v>
      </c>
      <c r="J11" s="30"/>
      <c r="K11" s="31">
        <v>7.0000000000000007E-2</v>
      </c>
      <c r="L11" s="32">
        <f t="shared" si="0"/>
        <v>350000.00000000006</v>
      </c>
      <c r="M11" s="33">
        <v>5</v>
      </c>
      <c r="N11" s="33">
        <f t="shared" si="25"/>
        <v>5</v>
      </c>
      <c r="O11" s="33">
        <f t="shared" si="2"/>
        <v>350000.00000000006</v>
      </c>
      <c r="P11" s="8" t="s">
        <v>101</v>
      </c>
      <c r="Q11" s="9">
        <f t="shared" si="9"/>
        <v>325000</v>
      </c>
      <c r="R11" s="9">
        <f t="shared" si="10"/>
        <v>300000</v>
      </c>
      <c r="S11" s="9">
        <f t="shared" si="11"/>
        <v>262500</v>
      </c>
      <c r="T11" s="9">
        <f t="shared" si="12"/>
        <v>230000</v>
      </c>
      <c r="U11" s="9">
        <f t="shared" si="13"/>
        <v>200000</v>
      </c>
      <c r="V11" s="9">
        <f t="shared" si="14"/>
        <v>178571.42857142858</v>
      </c>
      <c r="W11" s="9">
        <f t="shared" si="15"/>
        <v>162500</v>
      </c>
      <c r="X11" s="9">
        <f t="shared" si="16"/>
        <v>150000</v>
      </c>
      <c r="Y11" s="33">
        <f t="shared" si="3"/>
        <v>0</v>
      </c>
      <c r="Z11" s="33" t="str">
        <f t="shared" si="7"/>
        <v>T6</v>
      </c>
      <c r="AA11" s="35">
        <f t="shared" si="17"/>
        <v>4.5</v>
      </c>
      <c r="AB11" s="35">
        <f t="shared" si="18"/>
        <v>4</v>
      </c>
      <c r="AC11" s="35">
        <f t="shared" si="19"/>
        <v>3.5</v>
      </c>
      <c r="AD11" s="35">
        <f t="shared" si="20"/>
        <v>3</v>
      </c>
      <c r="AE11" s="35">
        <f t="shared" si="21"/>
        <v>2.5</v>
      </c>
      <c r="AF11" s="35">
        <f t="shared" si="22"/>
        <v>2.1428571428571428</v>
      </c>
      <c r="AG11" s="35">
        <f t="shared" si="23"/>
        <v>1.875</v>
      </c>
      <c r="AH11" s="35">
        <f t="shared" si="24"/>
        <v>1.6666666666666667</v>
      </c>
    </row>
    <row r="12" spans="1:34" s="34" customFormat="1" ht="18" customHeight="1">
      <c r="A12" s="24" t="s">
        <v>12</v>
      </c>
      <c r="B12" s="25">
        <v>70</v>
      </c>
      <c r="C12" s="25">
        <v>31</v>
      </c>
      <c r="D12" s="25"/>
      <c r="E12" s="25">
        <v>7</v>
      </c>
      <c r="F12" s="171">
        <f t="shared" si="4"/>
        <v>4</v>
      </c>
      <c r="G12" s="28">
        <f t="shared" si="5"/>
        <v>0</v>
      </c>
      <c r="H12" s="28">
        <f t="shared" si="8"/>
        <v>300000</v>
      </c>
      <c r="I12" s="29">
        <f t="shared" si="6"/>
        <v>300000</v>
      </c>
      <c r="J12" s="30"/>
      <c r="K12" s="31">
        <v>0.06</v>
      </c>
      <c r="L12" s="32">
        <f t="shared" si="0"/>
        <v>300000</v>
      </c>
      <c r="M12" s="33">
        <v>4</v>
      </c>
      <c r="N12" s="33">
        <f t="shared" si="25"/>
        <v>4</v>
      </c>
      <c r="O12" s="33">
        <f t="shared" si="2"/>
        <v>300000</v>
      </c>
      <c r="P12" s="8" t="s">
        <v>102</v>
      </c>
      <c r="Q12" s="9">
        <f t="shared" si="9"/>
        <v>275000</v>
      </c>
      <c r="R12" s="9">
        <f t="shared" si="10"/>
        <v>233333.33333333334</v>
      </c>
      <c r="S12" s="9">
        <f t="shared" si="11"/>
        <v>200000</v>
      </c>
      <c r="T12" s="9">
        <f t="shared" si="12"/>
        <v>170000</v>
      </c>
      <c r="U12" s="9">
        <f t="shared" si="13"/>
        <v>150000</v>
      </c>
      <c r="V12" s="9">
        <f t="shared" si="14"/>
        <v>135714.28571428571</v>
      </c>
      <c r="W12" s="9">
        <f t="shared" si="15"/>
        <v>125000</v>
      </c>
      <c r="X12" s="9">
        <f t="shared" si="16"/>
        <v>116666.66666666667</v>
      </c>
      <c r="Y12" s="33">
        <f t="shared" si="3"/>
        <v>0</v>
      </c>
      <c r="Z12" s="33" t="str">
        <f t="shared" si="7"/>
        <v>T7</v>
      </c>
      <c r="AA12" s="35">
        <f t="shared" si="17"/>
        <v>3.5</v>
      </c>
      <c r="AB12" s="35">
        <f t="shared" si="18"/>
        <v>3</v>
      </c>
      <c r="AC12" s="35">
        <f t="shared" si="19"/>
        <v>2.5</v>
      </c>
      <c r="AD12" s="35">
        <f t="shared" si="20"/>
        <v>2</v>
      </c>
      <c r="AE12" s="35">
        <f t="shared" si="21"/>
        <v>1.6666666666666667</v>
      </c>
      <c r="AF12" s="35">
        <f t="shared" si="22"/>
        <v>1.4285714285714286</v>
      </c>
      <c r="AG12" s="35">
        <f t="shared" si="23"/>
        <v>1.25</v>
      </c>
      <c r="AH12" s="35">
        <f t="shared" si="24"/>
        <v>1.1111111111111112</v>
      </c>
    </row>
    <row r="13" spans="1:34" s="34" customFormat="1" ht="18" customHeight="1">
      <c r="A13" s="24" t="s">
        <v>28</v>
      </c>
      <c r="B13" s="25">
        <v>71</v>
      </c>
      <c r="C13" s="25">
        <v>34</v>
      </c>
      <c r="D13" s="25"/>
      <c r="E13" s="25">
        <v>8</v>
      </c>
      <c r="F13" s="171">
        <f t="shared" si="4"/>
        <v>3</v>
      </c>
      <c r="G13" s="28">
        <f t="shared" si="5"/>
        <v>0</v>
      </c>
      <c r="H13" s="28">
        <f t="shared" si="8"/>
        <v>250000</v>
      </c>
      <c r="I13" s="29">
        <f t="shared" si="6"/>
        <v>250000</v>
      </c>
      <c r="J13" s="30"/>
      <c r="K13" s="31">
        <v>0.05</v>
      </c>
      <c r="L13" s="32">
        <f t="shared" si="0"/>
        <v>250000</v>
      </c>
      <c r="M13" s="33">
        <v>3</v>
      </c>
      <c r="N13" s="33">
        <f t="shared" si="25"/>
        <v>3</v>
      </c>
      <c r="O13" s="33">
        <f t="shared" si="2"/>
        <v>250000</v>
      </c>
      <c r="P13" s="8" t="s">
        <v>103</v>
      </c>
      <c r="Q13" s="9">
        <f t="shared" si="9"/>
        <v>200000</v>
      </c>
      <c r="R13" s="9">
        <f t="shared" si="10"/>
        <v>166666.66666666666</v>
      </c>
      <c r="S13" s="9">
        <f t="shared" si="11"/>
        <v>137500</v>
      </c>
      <c r="T13" s="9">
        <f t="shared" si="12"/>
        <v>120000</v>
      </c>
      <c r="U13" s="9">
        <f t="shared" si="13"/>
        <v>108333.33333333333</v>
      </c>
      <c r="V13" s="9">
        <f t="shared" si="14"/>
        <v>100000</v>
      </c>
      <c r="W13" s="9">
        <f t="shared" si="15"/>
        <v>93750</v>
      </c>
      <c r="X13" s="9">
        <f t="shared" si="16"/>
        <v>88888.888888888891</v>
      </c>
      <c r="Y13" s="33">
        <f t="shared" si="3"/>
        <v>0</v>
      </c>
      <c r="Z13" s="33" t="str">
        <f t="shared" si="7"/>
        <v>T8</v>
      </c>
      <c r="AA13" s="35">
        <f t="shared" si="17"/>
        <v>2.5</v>
      </c>
      <c r="AB13" s="35">
        <f t="shared" si="18"/>
        <v>2</v>
      </c>
      <c r="AC13" s="35">
        <f t="shared" si="19"/>
        <v>1.5</v>
      </c>
      <c r="AD13" s="35">
        <f t="shared" si="20"/>
        <v>1.2</v>
      </c>
      <c r="AE13" s="35">
        <f t="shared" si="21"/>
        <v>1</v>
      </c>
      <c r="AF13" s="35">
        <f t="shared" si="22"/>
        <v>0.8571428571428571</v>
      </c>
      <c r="AG13" s="35">
        <f t="shared" si="23"/>
        <v>0.75</v>
      </c>
      <c r="AH13" s="35">
        <f t="shared" si="24"/>
        <v>0.66666666666666663</v>
      </c>
    </row>
    <row r="14" spans="1:34" s="34" customFormat="1" ht="18" customHeight="1">
      <c r="A14" s="24" t="s">
        <v>10</v>
      </c>
      <c r="B14" s="25">
        <v>71</v>
      </c>
      <c r="C14" s="25">
        <v>31</v>
      </c>
      <c r="D14" s="25"/>
      <c r="E14" s="25">
        <v>9</v>
      </c>
      <c r="F14" s="171">
        <f t="shared" si="4"/>
        <v>2</v>
      </c>
      <c r="G14" s="28">
        <f t="shared" si="5"/>
        <v>0</v>
      </c>
      <c r="H14" s="28">
        <f t="shared" si="8"/>
        <v>150000</v>
      </c>
      <c r="I14" s="29">
        <f t="shared" si="6"/>
        <v>150000</v>
      </c>
      <c r="J14" s="30"/>
      <c r="K14" s="31">
        <v>0.03</v>
      </c>
      <c r="L14" s="32">
        <f t="shared" si="0"/>
        <v>150000</v>
      </c>
      <c r="M14" s="33">
        <v>2</v>
      </c>
      <c r="N14" s="33">
        <f t="shared" si="25"/>
        <v>2</v>
      </c>
      <c r="O14" s="33">
        <f t="shared" si="2"/>
        <v>150000</v>
      </c>
      <c r="P14" s="8" t="s">
        <v>104</v>
      </c>
      <c r="Q14" s="9">
        <f t="shared" si="9"/>
        <v>125000</v>
      </c>
      <c r="R14" s="9">
        <f t="shared" si="10"/>
        <v>100000</v>
      </c>
      <c r="S14" s="9">
        <f t="shared" si="11"/>
        <v>87500</v>
      </c>
      <c r="T14" s="9">
        <f t="shared" si="12"/>
        <v>80000</v>
      </c>
      <c r="U14" s="9">
        <f t="shared" si="13"/>
        <v>75000</v>
      </c>
      <c r="V14" s="9">
        <f t="shared" si="14"/>
        <v>71428.571428571435</v>
      </c>
      <c r="W14" s="9">
        <f t="shared" si="15"/>
        <v>68750</v>
      </c>
      <c r="X14" s="9">
        <f t="shared" si="16"/>
        <v>66666.666666666672</v>
      </c>
      <c r="Y14" s="33">
        <f t="shared" si="3"/>
        <v>0</v>
      </c>
      <c r="Z14" s="33" t="str">
        <f t="shared" si="7"/>
        <v>T9</v>
      </c>
      <c r="AA14" s="35">
        <f t="shared" si="17"/>
        <v>1.5</v>
      </c>
      <c r="AB14" s="35">
        <f t="shared" si="18"/>
        <v>1</v>
      </c>
      <c r="AC14" s="35">
        <f t="shared" si="19"/>
        <v>0.75</v>
      </c>
      <c r="AD14" s="35">
        <f t="shared" si="20"/>
        <v>0.6</v>
      </c>
      <c r="AE14" s="35">
        <f t="shared" si="21"/>
        <v>0.5</v>
      </c>
      <c r="AF14" s="35">
        <f t="shared" si="22"/>
        <v>0.42857142857142855</v>
      </c>
      <c r="AG14" s="35">
        <f t="shared" si="23"/>
        <v>0.375</v>
      </c>
      <c r="AH14" s="35">
        <f t="shared" si="24"/>
        <v>0.33333333333333331</v>
      </c>
    </row>
    <row r="15" spans="1:34" s="34" customFormat="1" ht="18" customHeight="1">
      <c r="A15" s="24" t="s">
        <v>0</v>
      </c>
      <c r="B15" s="25">
        <v>71</v>
      </c>
      <c r="C15" s="25">
        <v>25</v>
      </c>
      <c r="D15" s="25"/>
      <c r="E15" s="25">
        <v>10</v>
      </c>
      <c r="F15" s="171">
        <f t="shared" si="4"/>
        <v>1</v>
      </c>
      <c r="G15" s="28">
        <f t="shared" si="5"/>
        <v>0</v>
      </c>
      <c r="H15" s="28">
        <f t="shared" si="8"/>
        <v>100000</v>
      </c>
      <c r="I15" s="29">
        <f t="shared" si="6"/>
        <v>100000</v>
      </c>
      <c r="J15" s="30"/>
      <c r="K15" s="31">
        <v>0.02</v>
      </c>
      <c r="L15" s="32">
        <f t="shared" si="0"/>
        <v>100000</v>
      </c>
      <c r="M15" s="33">
        <v>1</v>
      </c>
      <c r="N15" s="33">
        <f t="shared" si="25"/>
        <v>1</v>
      </c>
      <c r="O15" s="33">
        <f t="shared" si="2"/>
        <v>100000</v>
      </c>
      <c r="P15" s="8" t="s">
        <v>105</v>
      </c>
      <c r="Q15" s="9">
        <f t="shared" si="9"/>
        <v>75000</v>
      </c>
      <c r="R15" s="9">
        <f t="shared" si="10"/>
        <v>66666.666666666672</v>
      </c>
      <c r="S15" s="9">
        <f t="shared" si="11"/>
        <v>62500</v>
      </c>
      <c r="T15" s="9">
        <f t="shared" si="12"/>
        <v>60000</v>
      </c>
      <c r="U15" s="9">
        <f t="shared" si="13"/>
        <v>58333.333333333336</v>
      </c>
      <c r="V15" s="9">
        <f t="shared" si="14"/>
        <v>57142.857142857145</v>
      </c>
      <c r="W15" s="9">
        <f t="shared" si="15"/>
        <v>56250</v>
      </c>
      <c r="X15" s="9">
        <f t="shared" si="16"/>
        <v>55555.555555555555</v>
      </c>
      <c r="Y15" s="33">
        <f t="shared" si="3"/>
        <v>0</v>
      </c>
      <c r="Z15" s="33" t="str">
        <f t="shared" si="7"/>
        <v>T10</v>
      </c>
      <c r="AA15" s="35">
        <f t="shared" si="17"/>
        <v>0.5</v>
      </c>
      <c r="AB15" s="35">
        <f t="shared" si="18"/>
        <v>0.33333333333333331</v>
      </c>
      <c r="AC15" s="35">
        <f t="shared" si="19"/>
        <v>0.25</v>
      </c>
      <c r="AD15" s="35">
        <f t="shared" si="20"/>
        <v>0.2</v>
      </c>
      <c r="AE15" s="35">
        <f t="shared" si="21"/>
        <v>0.16666666666666666</v>
      </c>
      <c r="AF15" s="35">
        <f t="shared" si="22"/>
        <v>0.14285714285714285</v>
      </c>
      <c r="AG15" s="35">
        <f t="shared" si="23"/>
        <v>0.125</v>
      </c>
      <c r="AH15" s="35">
        <f t="shared" si="24"/>
        <v>0.1111111111111111</v>
      </c>
    </row>
    <row r="16" spans="1:34" s="34" customFormat="1" ht="18" customHeight="1">
      <c r="A16" s="24" t="s">
        <v>22</v>
      </c>
      <c r="B16" s="25">
        <v>73</v>
      </c>
      <c r="C16" s="25">
        <v>73</v>
      </c>
      <c r="D16" s="25"/>
      <c r="E16" s="25">
        <v>11</v>
      </c>
      <c r="F16" s="171">
        <f t="shared" si="4"/>
        <v>0</v>
      </c>
      <c r="G16" s="28">
        <f t="shared" si="5"/>
        <v>0</v>
      </c>
      <c r="H16" s="28">
        <f t="shared" si="8"/>
        <v>50000</v>
      </c>
      <c r="I16" s="29">
        <f t="shared" si="6"/>
        <v>50000</v>
      </c>
      <c r="J16" s="30"/>
      <c r="K16" s="31">
        <v>0.01</v>
      </c>
      <c r="L16" s="32">
        <f t="shared" si="0"/>
        <v>50000</v>
      </c>
      <c r="M16" s="33">
        <v>0</v>
      </c>
      <c r="N16" s="33">
        <f t="shared" si="25"/>
        <v>0</v>
      </c>
      <c r="O16" s="33">
        <f t="shared" si="2"/>
        <v>50000</v>
      </c>
      <c r="P16" s="8" t="s">
        <v>106</v>
      </c>
      <c r="Q16" s="9">
        <f t="shared" si="9"/>
        <v>50000</v>
      </c>
      <c r="R16" s="9">
        <f t="shared" si="10"/>
        <v>50000</v>
      </c>
      <c r="S16" s="9">
        <f t="shared" si="11"/>
        <v>50000</v>
      </c>
      <c r="T16" s="9">
        <f t="shared" si="12"/>
        <v>50000</v>
      </c>
      <c r="U16" s="9">
        <f t="shared" si="13"/>
        <v>50000</v>
      </c>
      <c r="V16" s="9">
        <f t="shared" si="14"/>
        <v>50000</v>
      </c>
      <c r="W16" s="9">
        <f t="shared" si="15"/>
        <v>50000</v>
      </c>
      <c r="X16" s="9">
        <f t="shared" si="16"/>
        <v>50000</v>
      </c>
      <c r="Y16" s="33">
        <f t="shared" si="3"/>
        <v>0</v>
      </c>
      <c r="Z16" s="33" t="str">
        <f t="shared" si="7"/>
        <v>T11</v>
      </c>
      <c r="AA16" s="35">
        <f t="shared" si="17"/>
        <v>0</v>
      </c>
      <c r="AB16" s="35">
        <f t="shared" si="18"/>
        <v>0</v>
      </c>
      <c r="AC16" s="35">
        <f t="shared" si="19"/>
        <v>0</v>
      </c>
      <c r="AD16" s="35">
        <f t="shared" si="20"/>
        <v>0</v>
      </c>
      <c r="AE16" s="35">
        <f t="shared" si="21"/>
        <v>0</v>
      </c>
      <c r="AF16" s="35">
        <f t="shared" si="22"/>
        <v>0</v>
      </c>
      <c r="AG16" s="35">
        <f t="shared" si="23"/>
        <v>0</v>
      </c>
      <c r="AH16" s="35">
        <f t="shared" si="24"/>
        <v>0</v>
      </c>
    </row>
    <row r="17" spans="1:34" s="34" customFormat="1" ht="18" customHeight="1">
      <c r="A17" s="24" t="s">
        <v>32</v>
      </c>
      <c r="B17" s="25">
        <v>74</v>
      </c>
      <c r="C17" s="25">
        <v>32</v>
      </c>
      <c r="D17" s="25"/>
      <c r="E17" s="25">
        <v>12</v>
      </c>
      <c r="F17" s="171">
        <f t="shared" si="4"/>
        <v>0</v>
      </c>
      <c r="G17" s="28">
        <f t="shared" si="5"/>
        <v>0</v>
      </c>
      <c r="H17" s="28">
        <f t="shared" si="8"/>
        <v>50000</v>
      </c>
      <c r="I17" s="29">
        <f t="shared" si="6"/>
        <v>50000</v>
      </c>
      <c r="J17" s="30"/>
      <c r="K17" s="31">
        <v>0.01</v>
      </c>
      <c r="L17" s="32">
        <f t="shared" si="0"/>
        <v>50000</v>
      </c>
      <c r="M17" s="33">
        <v>0</v>
      </c>
      <c r="N17" s="33">
        <f t="shared" si="25"/>
        <v>0</v>
      </c>
      <c r="O17" s="33">
        <f t="shared" si="2"/>
        <v>50000</v>
      </c>
      <c r="P17" s="8" t="s">
        <v>107</v>
      </c>
      <c r="Q17" s="9">
        <f t="shared" si="9"/>
        <v>50000</v>
      </c>
      <c r="R17" s="9">
        <f t="shared" si="10"/>
        <v>50000</v>
      </c>
      <c r="S17" s="9">
        <f t="shared" si="11"/>
        <v>50000</v>
      </c>
      <c r="T17" s="9">
        <f t="shared" si="12"/>
        <v>50000</v>
      </c>
      <c r="U17" s="9">
        <f t="shared" si="13"/>
        <v>50000</v>
      </c>
      <c r="V17" s="9">
        <f t="shared" si="14"/>
        <v>50000</v>
      </c>
      <c r="W17" s="9">
        <f t="shared" si="15"/>
        <v>50000</v>
      </c>
      <c r="X17" s="9">
        <f t="shared" si="16"/>
        <v>50000</v>
      </c>
      <c r="Y17" s="33">
        <f t="shared" si="3"/>
        <v>0</v>
      </c>
      <c r="Z17" s="33" t="str">
        <f t="shared" si="7"/>
        <v>T12</v>
      </c>
      <c r="AA17" s="35">
        <f t="shared" si="17"/>
        <v>0</v>
      </c>
      <c r="AB17" s="35">
        <f t="shared" si="18"/>
        <v>0</v>
      </c>
      <c r="AC17" s="35">
        <f t="shared" si="19"/>
        <v>0</v>
      </c>
      <c r="AD17" s="35">
        <f t="shared" si="20"/>
        <v>0</v>
      </c>
      <c r="AE17" s="35">
        <f t="shared" si="21"/>
        <v>0</v>
      </c>
      <c r="AF17" s="35">
        <f t="shared" si="22"/>
        <v>0</v>
      </c>
      <c r="AG17" s="35">
        <f t="shared" si="23"/>
        <v>0</v>
      </c>
      <c r="AH17" s="35">
        <f t="shared" si="24"/>
        <v>0</v>
      </c>
    </row>
    <row r="18" spans="1:34" s="34" customFormat="1" ht="18" customHeight="1">
      <c r="A18" s="24" t="s">
        <v>40</v>
      </c>
      <c r="B18" s="25">
        <v>75</v>
      </c>
      <c r="C18" s="25">
        <v>37</v>
      </c>
      <c r="D18" s="25"/>
      <c r="E18" s="25">
        <v>13</v>
      </c>
      <c r="F18" s="171">
        <f t="shared" si="4"/>
        <v>0</v>
      </c>
      <c r="G18" s="28">
        <f t="shared" si="5"/>
        <v>0</v>
      </c>
      <c r="H18" s="28">
        <f t="shared" si="8"/>
        <v>50000</v>
      </c>
      <c r="I18" s="29">
        <f t="shared" si="6"/>
        <v>50000</v>
      </c>
      <c r="J18" s="30"/>
      <c r="K18" s="31">
        <v>0.01</v>
      </c>
      <c r="L18" s="32">
        <f t="shared" si="0"/>
        <v>50000</v>
      </c>
      <c r="M18" s="33">
        <v>0</v>
      </c>
      <c r="N18" s="33">
        <f t="shared" si="25"/>
        <v>0</v>
      </c>
      <c r="O18" s="33">
        <f t="shared" si="2"/>
        <v>50000</v>
      </c>
      <c r="P18" s="8" t="s">
        <v>108</v>
      </c>
      <c r="Q18" s="9">
        <f t="shared" si="9"/>
        <v>50000</v>
      </c>
      <c r="R18" s="9">
        <f t="shared" si="10"/>
        <v>50000</v>
      </c>
      <c r="S18" s="9">
        <f t="shared" si="11"/>
        <v>50000</v>
      </c>
      <c r="T18" s="9">
        <f t="shared" si="12"/>
        <v>50000</v>
      </c>
      <c r="U18" s="9">
        <f t="shared" si="13"/>
        <v>50000</v>
      </c>
      <c r="V18" s="9">
        <f t="shared" si="14"/>
        <v>50000</v>
      </c>
      <c r="W18" s="9">
        <f t="shared" si="15"/>
        <v>50000</v>
      </c>
      <c r="X18" s="9">
        <f t="shared" si="16"/>
        <v>50000</v>
      </c>
      <c r="Y18" s="33">
        <f t="shared" si="3"/>
        <v>0</v>
      </c>
      <c r="Z18" s="33" t="str">
        <f t="shared" si="7"/>
        <v>T13</v>
      </c>
      <c r="AA18" s="35">
        <f t="shared" si="17"/>
        <v>0</v>
      </c>
      <c r="AB18" s="35">
        <f t="shared" si="18"/>
        <v>0</v>
      </c>
      <c r="AC18" s="35">
        <f t="shared" si="19"/>
        <v>0</v>
      </c>
      <c r="AD18" s="35">
        <f t="shared" si="20"/>
        <v>0</v>
      </c>
      <c r="AE18" s="35">
        <f t="shared" si="21"/>
        <v>0</v>
      </c>
      <c r="AF18" s="35">
        <f t="shared" si="22"/>
        <v>0</v>
      </c>
      <c r="AG18" s="35">
        <f t="shared" si="23"/>
        <v>0</v>
      </c>
      <c r="AH18" s="35">
        <f t="shared" si="24"/>
        <v>0</v>
      </c>
    </row>
    <row r="19" spans="1:34" s="34" customFormat="1" ht="18" customHeight="1">
      <c r="A19" s="24" t="s">
        <v>34</v>
      </c>
      <c r="B19" s="25">
        <v>77</v>
      </c>
      <c r="C19" s="25">
        <v>29</v>
      </c>
      <c r="D19" s="25"/>
      <c r="E19" s="25">
        <v>14</v>
      </c>
      <c r="F19" s="171">
        <f t="shared" si="4"/>
        <v>0</v>
      </c>
      <c r="G19" s="28">
        <f t="shared" si="5"/>
        <v>0</v>
      </c>
      <c r="H19" s="28">
        <f t="shared" si="8"/>
        <v>50000</v>
      </c>
      <c r="I19" s="29">
        <f t="shared" si="6"/>
        <v>50000</v>
      </c>
      <c r="J19" s="30"/>
      <c r="K19" s="31">
        <v>0.01</v>
      </c>
      <c r="L19" s="32">
        <f t="shared" si="0"/>
        <v>50000</v>
      </c>
      <c r="M19" s="33">
        <v>0</v>
      </c>
      <c r="N19" s="33">
        <f t="shared" si="25"/>
        <v>0</v>
      </c>
      <c r="O19" s="33">
        <f t="shared" si="2"/>
        <v>50000</v>
      </c>
      <c r="P19" s="8" t="s">
        <v>109</v>
      </c>
      <c r="Q19" s="9">
        <f t="shared" si="9"/>
        <v>50000</v>
      </c>
      <c r="R19" s="9">
        <f t="shared" si="10"/>
        <v>50000</v>
      </c>
      <c r="S19" s="9">
        <f t="shared" si="11"/>
        <v>50000</v>
      </c>
      <c r="T19" s="9">
        <f t="shared" si="12"/>
        <v>50000</v>
      </c>
      <c r="U19" s="9">
        <f t="shared" si="13"/>
        <v>50000</v>
      </c>
      <c r="V19" s="9">
        <f t="shared" si="14"/>
        <v>50000</v>
      </c>
      <c r="W19" s="9">
        <f t="shared" si="15"/>
        <v>50000</v>
      </c>
      <c r="X19" s="9">
        <f t="shared" si="16"/>
        <v>50000</v>
      </c>
      <c r="Y19" s="33">
        <f t="shared" si="3"/>
        <v>0</v>
      </c>
      <c r="Z19" s="33" t="str">
        <f t="shared" si="7"/>
        <v>T14</v>
      </c>
      <c r="AA19" s="35">
        <f t="shared" si="17"/>
        <v>0</v>
      </c>
      <c r="AB19" s="35">
        <f t="shared" si="18"/>
        <v>0</v>
      </c>
      <c r="AC19" s="35">
        <f t="shared" si="19"/>
        <v>0</v>
      </c>
      <c r="AD19" s="35">
        <f t="shared" si="20"/>
        <v>0</v>
      </c>
      <c r="AE19" s="35">
        <f t="shared" si="21"/>
        <v>0</v>
      </c>
      <c r="AF19" s="35">
        <f t="shared" si="22"/>
        <v>0</v>
      </c>
      <c r="AG19" s="35">
        <f t="shared" si="23"/>
        <v>0</v>
      </c>
      <c r="AH19" s="35">
        <f t="shared" si="24"/>
        <v>0</v>
      </c>
    </row>
    <row r="20" spans="1:34" s="34" customFormat="1" ht="18" customHeight="1">
      <c r="A20" s="24" t="s">
        <v>18</v>
      </c>
      <c r="B20" s="25">
        <v>77</v>
      </c>
      <c r="C20" s="25">
        <v>30</v>
      </c>
      <c r="D20" s="25"/>
      <c r="E20" s="25">
        <v>15</v>
      </c>
      <c r="F20" s="171">
        <f t="shared" si="4"/>
        <v>0</v>
      </c>
      <c r="G20" s="28">
        <f t="shared" si="5"/>
        <v>0</v>
      </c>
      <c r="H20" s="28">
        <f t="shared" si="8"/>
        <v>50000</v>
      </c>
      <c r="I20" s="29">
        <f t="shared" si="6"/>
        <v>50000</v>
      </c>
      <c r="J20" s="30"/>
      <c r="K20" s="31">
        <v>0.01</v>
      </c>
      <c r="L20" s="32">
        <f t="shared" si="0"/>
        <v>50000</v>
      </c>
      <c r="M20" s="33">
        <v>0</v>
      </c>
      <c r="N20" s="33">
        <f t="shared" si="25"/>
        <v>0</v>
      </c>
      <c r="O20" s="33">
        <f t="shared" si="2"/>
        <v>50000</v>
      </c>
      <c r="P20" s="8" t="s">
        <v>110</v>
      </c>
      <c r="Q20" s="9">
        <f t="shared" si="9"/>
        <v>50000</v>
      </c>
      <c r="R20" s="9">
        <f t="shared" si="10"/>
        <v>50000</v>
      </c>
      <c r="S20" s="9">
        <f t="shared" si="11"/>
        <v>50000</v>
      </c>
      <c r="T20" s="9">
        <f t="shared" si="12"/>
        <v>50000</v>
      </c>
      <c r="U20" s="9">
        <f t="shared" si="13"/>
        <v>50000</v>
      </c>
      <c r="V20" s="9">
        <f t="shared" si="14"/>
        <v>50000</v>
      </c>
      <c r="W20" s="9">
        <f t="shared" si="15"/>
        <v>50000</v>
      </c>
      <c r="X20" s="9">
        <f t="shared" si="16"/>
        <v>50000</v>
      </c>
      <c r="Y20" s="33">
        <f t="shared" si="3"/>
        <v>0</v>
      </c>
      <c r="Z20" s="33" t="str">
        <f t="shared" si="7"/>
        <v>T15</v>
      </c>
      <c r="AA20" s="35">
        <f t="shared" si="17"/>
        <v>0</v>
      </c>
      <c r="AB20" s="35">
        <f t="shared" si="18"/>
        <v>0</v>
      </c>
      <c r="AC20" s="35">
        <f t="shared" si="19"/>
        <v>0</v>
      </c>
      <c r="AD20" s="35">
        <f t="shared" si="20"/>
        <v>0</v>
      </c>
      <c r="AE20" s="35">
        <f t="shared" si="21"/>
        <v>0</v>
      </c>
      <c r="AF20" s="35">
        <f t="shared" si="22"/>
        <v>0</v>
      </c>
      <c r="AG20" s="35">
        <f t="shared" si="23"/>
        <v>0</v>
      </c>
      <c r="AH20" s="35">
        <f t="shared" si="24"/>
        <v>0</v>
      </c>
    </row>
    <row r="21" spans="1:34" s="34" customFormat="1" ht="18" customHeight="1">
      <c r="A21" s="24" t="s">
        <v>44</v>
      </c>
      <c r="B21" s="25">
        <v>79</v>
      </c>
      <c r="C21" s="25">
        <v>40</v>
      </c>
      <c r="D21" s="25"/>
      <c r="E21" s="25">
        <v>16</v>
      </c>
      <c r="F21" s="171">
        <f t="shared" si="4"/>
        <v>0</v>
      </c>
      <c r="G21" s="28">
        <f t="shared" si="5"/>
        <v>0</v>
      </c>
      <c r="H21" s="28">
        <f t="shared" si="8"/>
        <v>50000</v>
      </c>
      <c r="I21" s="29">
        <f t="shared" si="6"/>
        <v>50000</v>
      </c>
      <c r="J21" s="30"/>
      <c r="K21" s="31">
        <v>0.01</v>
      </c>
      <c r="L21" s="32">
        <f t="shared" si="0"/>
        <v>50000</v>
      </c>
      <c r="M21" s="33">
        <v>0</v>
      </c>
      <c r="N21" s="33">
        <f t="shared" si="25"/>
        <v>0</v>
      </c>
      <c r="O21" s="33">
        <f t="shared" si="2"/>
        <v>50000</v>
      </c>
      <c r="P21" s="8" t="s">
        <v>111</v>
      </c>
      <c r="Q21" s="9">
        <f t="shared" si="9"/>
        <v>50000</v>
      </c>
      <c r="R21" s="9">
        <f t="shared" si="10"/>
        <v>50000</v>
      </c>
      <c r="S21" s="9">
        <f t="shared" si="11"/>
        <v>50000</v>
      </c>
      <c r="T21" s="9">
        <f t="shared" si="12"/>
        <v>50000</v>
      </c>
      <c r="U21" s="9">
        <f t="shared" si="13"/>
        <v>50000</v>
      </c>
      <c r="V21" s="9">
        <f t="shared" si="14"/>
        <v>50000</v>
      </c>
      <c r="W21" s="9">
        <f t="shared" si="15"/>
        <v>50000</v>
      </c>
      <c r="X21" s="9">
        <f t="shared" si="16"/>
        <v>50000</v>
      </c>
      <c r="Y21" s="33">
        <f t="shared" si="3"/>
        <v>0</v>
      </c>
      <c r="Z21" s="33" t="str">
        <f t="shared" si="7"/>
        <v>T16</v>
      </c>
      <c r="AA21" s="35">
        <f t="shared" si="17"/>
        <v>0</v>
      </c>
      <c r="AB21" s="35">
        <f t="shared" si="18"/>
        <v>0</v>
      </c>
      <c r="AC21" s="35">
        <f t="shared" si="19"/>
        <v>0</v>
      </c>
      <c r="AD21" s="35">
        <f t="shared" si="20"/>
        <v>0</v>
      </c>
      <c r="AE21" s="35">
        <f t="shared" si="21"/>
        <v>0</v>
      </c>
      <c r="AF21" s="35">
        <f t="shared" si="22"/>
        <v>0</v>
      </c>
      <c r="AG21" s="35">
        <f t="shared" si="23"/>
        <v>0</v>
      </c>
      <c r="AH21" s="35">
        <f t="shared" si="24"/>
        <v>0</v>
      </c>
    </row>
    <row r="22" spans="1:34" s="8" customFormat="1" ht="18" customHeight="1">
      <c r="A22" s="24" t="s">
        <v>36</v>
      </c>
      <c r="B22" s="25">
        <v>86</v>
      </c>
      <c r="C22" s="25">
        <v>38</v>
      </c>
      <c r="D22" s="25"/>
      <c r="E22" s="25">
        <v>17</v>
      </c>
      <c r="F22" s="171">
        <f t="shared" si="4"/>
        <v>0</v>
      </c>
      <c r="G22" s="28">
        <f t="shared" si="5"/>
        <v>0</v>
      </c>
      <c r="H22" s="28">
        <f t="shared" si="8"/>
        <v>50000</v>
      </c>
      <c r="I22" s="29">
        <f t="shared" si="6"/>
        <v>50000</v>
      </c>
      <c r="J22" s="30"/>
      <c r="K22" s="31">
        <v>0.01</v>
      </c>
      <c r="L22" s="32">
        <f t="shared" si="0"/>
        <v>50000</v>
      </c>
      <c r="M22" s="33">
        <v>0</v>
      </c>
      <c r="N22" s="33">
        <f t="shared" si="25"/>
        <v>0</v>
      </c>
      <c r="O22" s="33">
        <f t="shared" si="2"/>
        <v>50000</v>
      </c>
      <c r="P22" s="8" t="s">
        <v>112</v>
      </c>
      <c r="Q22" s="9">
        <f t="shared" si="9"/>
        <v>50000</v>
      </c>
      <c r="R22" s="9">
        <f t="shared" si="10"/>
        <v>50000</v>
      </c>
      <c r="S22" s="9">
        <f t="shared" si="11"/>
        <v>50000</v>
      </c>
      <c r="T22" s="9">
        <f t="shared" si="12"/>
        <v>50000</v>
      </c>
      <c r="U22" s="9">
        <f t="shared" si="13"/>
        <v>50000</v>
      </c>
      <c r="V22" s="9">
        <f t="shared" si="14"/>
        <v>50000</v>
      </c>
      <c r="W22" s="9">
        <f t="shared" si="15"/>
        <v>50000</v>
      </c>
      <c r="X22" s="9">
        <f t="shared" si="16"/>
        <v>44444.444444444445</v>
      </c>
      <c r="Y22" s="33">
        <f t="shared" si="3"/>
        <v>0</v>
      </c>
      <c r="Z22" s="33" t="str">
        <f t="shared" si="7"/>
        <v>T17</v>
      </c>
      <c r="AA22" s="35">
        <f t="shared" si="17"/>
        <v>0</v>
      </c>
      <c r="AB22" s="35">
        <f t="shared" si="18"/>
        <v>0</v>
      </c>
      <c r="AC22" s="35">
        <f t="shared" si="19"/>
        <v>0</v>
      </c>
      <c r="AD22" s="35">
        <f t="shared" si="20"/>
        <v>0</v>
      </c>
      <c r="AE22" s="35">
        <f t="shared" si="21"/>
        <v>0</v>
      </c>
      <c r="AF22" s="35">
        <f t="shared" si="22"/>
        <v>0</v>
      </c>
      <c r="AG22" s="35">
        <f t="shared" si="23"/>
        <v>0</v>
      </c>
      <c r="AH22" s="35">
        <f t="shared" si="24"/>
        <v>0</v>
      </c>
    </row>
    <row r="23" spans="1:34" s="8" customFormat="1" ht="18" customHeight="1">
      <c r="A23" s="24"/>
      <c r="B23" s="25"/>
      <c r="C23" s="25"/>
      <c r="D23" s="25"/>
      <c r="E23" s="25"/>
      <c r="F23" s="171">
        <f t="shared" si="4"/>
        <v>0</v>
      </c>
      <c r="G23" s="28">
        <f t="shared" si="5"/>
        <v>0</v>
      </c>
      <c r="H23" s="28">
        <f t="shared" si="8"/>
        <v>0</v>
      </c>
      <c r="I23" s="29">
        <f t="shared" si="6"/>
        <v>0</v>
      </c>
      <c r="J23" s="30"/>
      <c r="K23" s="31">
        <v>0.01</v>
      </c>
      <c r="L23" s="32">
        <f t="shared" si="0"/>
        <v>50000</v>
      </c>
      <c r="M23" s="33">
        <v>0</v>
      </c>
      <c r="N23" s="33">
        <f t="shared" si="25"/>
        <v>0</v>
      </c>
      <c r="O23" s="33">
        <f t="shared" si="2"/>
        <v>0</v>
      </c>
      <c r="P23" s="8" t="s">
        <v>113</v>
      </c>
      <c r="Q23" s="9">
        <f t="shared" si="9"/>
        <v>50000</v>
      </c>
      <c r="R23" s="9">
        <f t="shared" si="10"/>
        <v>50000</v>
      </c>
      <c r="S23" s="9">
        <f t="shared" si="11"/>
        <v>50000</v>
      </c>
      <c r="T23" s="9">
        <f t="shared" si="12"/>
        <v>50000</v>
      </c>
      <c r="U23" s="9">
        <f t="shared" si="13"/>
        <v>50000</v>
      </c>
      <c r="V23" s="9">
        <f t="shared" si="14"/>
        <v>50000</v>
      </c>
      <c r="W23" s="9">
        <f t="shared" si="15"/>
        <v>43750</v>
      </c>
      <c r="X23" s="9">
        <f t="shared" si="16"/>
        <v>38888.888888888891</v>
      </c>
      <c r="Y23" s="33">
        <f t="shared" si="3"/>
        <v>0</v>
      </c>
      <c r="Z23" s="33" t="str">
        <f t="shared" si="7"/>
        <v>T18</v>
      </c>
      <c r="AA23" s="35">
        <f t="shared" si="17"/>
        <v>0</v>
      </c>
      <c r="AB23" s="35">
        <f t="shared" si="18"/>
        <v>0</v>
      </c>
      <c r="AC23" s="35">
        <f t="shared" si="19"/>
        <v>0</v>
      </c>
      <c r="AD23" s="35">
        <f t="shared" si="20"/>
        <v>0</v>
      </c>
      <c r="AE23" s="35">
        <f t="shared" si="21"/>
        <v>0</v>
      </c>
      <c r="AF23" s="35">
        <f t="shared" si="22"/>
        <v>0</v>
      </c>
      <c r="AG23" s="35">
        <f t="shared" si="23"/>
        <v>0</v>
      </c>
      <c r="AH23" s="35">
        <f t="shared" si="24"/>
        <v>0</v>
      </c>
    </row>
    <row r="24" spans="1:34" s="8" customFormat="1" ht="18" customHeight="1">
      <c r="A24" s="24"/>
      <c r="B24" s="25"/>
      <c r="C24" s="25"/>
      <c r="D24" s="25"/>
      <c r="E24" s="25" t="s">
        <v>201</v>
      </c>
      <c r="F24" s="171"/>
      <c r="G24" s="28">
        <f t="shared" si="5"/>
        <v>0</v>
      </c>
      <c r="H24" s="28">
        <f t="shared" si="8"/>
        <v>0</v>
      </c>
      <c r="I24" s="29">
        <f t="shared" si="6"/>
        <v>0</v>
      </c>
      <c r="J24" s="30"/>
      <c r="K24" s="31">
        <v>0.01</v>
      </c>
      <c r="L24" s="32">
        <f t="shared" si="0"/>
        <v>50000</v>
      </c>
      <c r="M24" s="33">
        <v>0</v>
      </c>
      <c r="N24" s="33" t="e">
        <f t="shared" si="25"/>
        <v>#N/A</v>
      </c>
      <c r="O24" s="33" t="e">
        <f t="shared" si="2"/>
        <v>#N/A</v>
      </c>
      <c r="P24" s="8" t="s">
        <v>114</v>
      </c>
      <c r="Q24" s="9">
        <f t="shared" si="9"/>
        <v>50000</v>
      </c>
      <c r="R24" s="9">
        <f t="shared" si="10"/>
        <v>50000</v>
      </c>
      <c r="S24" s="9">
        <f t="shared" si="11"/>
        <v>50000</v>
      </c>
      <c r="T24" s="9">
        <f t="shared" si="12"/>
        <v>50000</v>
      </c>
      <c r="U24" s="9">
        <f t="shared" si="13"/>
        <v>50000</v>
      </c>
      <c r="V24" s="9">
        <f t="shared" si="14"/>
        <v>42857.142857142855</v>
      </c>
      <c r="W24" s="9">
        <f t="shared" si="15"/>
        <v>37500</v>
      </c>
      <c r="X24" s="9">
        <f t="shared" si="16"/>
        <v>33333.333333333336</v>
      </c>
      <c r="Y24" s="33">
        <f t="shared" si="3"/>
        <v>0</v>
      </c>
      <c r="Z24" s="33" t="str">
        <f t="shared" si="7"/>
        <v>T19</v>
      </c>
      <c r="AA24" s="35">
        <f t="shared" si="17"/>
        <v>0</v>
      </c>
      <c r="AB24" s="35">
        <f t="shared" si="18"/>
        <v>0</v>
      </c>
      <c r="AC24" s="35">
        <f t="shared" si="19"/>
        <v>0</v>
      </c>
      <c r="AD24" s="35">
        <f t="shared" si="20"/>
        <v>0</v>
      </c>
      <c r="AE24" s="35">
        <f t="shared" si="21"/>
        <v>0</v>
      </c>
      <c r="AF24" s="35">
        <f t="shared" si="22"/>
        <v>0</v>
      </c>
      <c r="AG24" s="35">
        <f t="shared" si="23"/>
        <v>0</v>
      </c>
      <c r="AH24" s="35">
        <f t="shared" si="24"/>
        <v>0</v>
      </c>
    </row>
    <row r="25" spans="1:34" s="8" customFormat="1" ht="18" customHeight="1">
      <c r="A25" s="24"/>
      <c r="B25" s="25"/>
      <c r="C25" s="25"/>
      <c r="D25" s="25"/>
      <c r="E25" s="25" t="s">
        <v>201</v>
      </c>
      <c r="F25" s="171"/>
      <c r="G25" s="28">
        <f t="shared" si="5"/>
        <v>0</v>
      </c>
      <c r="H25" s="28">
        <f t="shared" si="8"/>
        <v>0</v>
      </c>
      <c r="I25" s="29">
        <f t="shared" si="6"/>
        <v>0</v>
      </c>
      <c r="J25" s="30"/>
      <c r="K25" s="31">
        <v>0.01</v>
      </c>
      <c r="L25" s="32">
        <f t="shared" si="0"/>
        <v>50000</v>
      </c>
      <c r="M25" s="33">
        <v>0</v>
      </c>
      <c r="N25" s="33" t="e">
        <f t="shared" si="25"/>
        <v>#N/A</v>
      </c>
      <c r="O25" s="33" t="e">
        <f t="shared" si="2"/>
        <v>#N/A</v>
      </c>
      <c r="P25" s="8" t="s">
        <v>115</v>
      </c>
      <c r="Q25" s="9">
        <f t="shared" si="9"/>
        <v>50000</v>
      </c>
      <c r="R25" s="9">
        <f t="shared" si="10"/>
        <v>50000</v>
      </c>
      <c r="S25" s="9">
        <f t="shared" si="11"/>
        <v>50000</v>
      </c>
      <c r="T25" s="9">
        <f t="shared" si="12"/>
        <v>50000</v>
      </c>
      <c r="U25" s="9">
        <f t="shared" si="13"/>
        <v>41666.666666666664</v>
      </c>
      <c r="V25" s="9">
        <f t="shared" si="14"/>
        <v>35714.285714285717</v>
      </c>
      <c r="W25" s="9">
        <f t="shared" si="15"/>
        <v>31250</v>
      </c>
      <c r="X25" s="9">
        <f t="shared" si="16"/>
        <v>27777.777777777777</v>
      </c>
      <c r="Y25" s="33">
        <f t="shared" si="3"/>
        <v>0</v>
      </c>
      <c r="Z25" s="33" t="str">
        <f t="shared" si="7"/>
        <v>T20</v>
      </c>
      <c r="AA25" s="35">
        <f t="shared" si="17"/>
        <v>0</v>
      </c>
      <c r="AB25" s="35">
        <f t="shared" si="18"/>
        <v>0</v>
      </c>
      <c r="AC25" s="35">
        <f t="shared" si="19"/>
        <v>0</v>
      </c>
      <c r="AD25" s="35">
        <f t="shared" si="20"/>
        <v>0</v>
      </c>
      <c r="AE25" s="35">
        <f t="shared" si="21"/>
        <v>0</v>
      </c>
      <c r="AF25" s="35">
        <f t="shared" si="22"/>
        <v>0</v>
      </c>
      <c r="AG25" s="35">
        <f t="shared" si="23"/>
        <v>0</v>
      </c>
      <c r="AH25" s="35">
        <f t="shared" si="24"/>
        <v>0</v>
      </c>
    </row>
    <row r="26" spans="1:34" s="8" customFormat="1" ht="18" customHeight="1">
      <c r="A26" s="24"/>
      <c r="B26" s="25"/>
      <c r="C26" s="25"/>
      <c r="D26" s="25"/>
      <c r="E26" s="25" t="s">
        <v>201</v>
      </c>
      <c r="F26" s="171"/>
      <c r="G26" s="28">
        <f t="shared" si="5"/>
        <v>0</v>
      </c>
      <c r="H26" s="28">
        <f t="shared" si="8"/>
        <v>0</v>
      </c>
      <c r="I26" s="29">
        <f t="shared" si="6"/>
        <v>0</v>
      </c>
      <c r="J26" s="30"/>
      <c r="K26" s="31">
        <v>0.01</v>
      </c>
      <c r="L26" s="32">
        <f t="shared" si="0"/>
        <v>50000</v>
      </c>
      <c r="M26" s="33">
        <v>0</v>
      </c>
      <c r="N26" s="33" t="e">
        <f t="shared" si="25"/>
        <v>#N/A</v>
      </c>
      <c r="O26" s="33" t="e">
        <f>IF(E26=0,0,IF(E26=E25,VLOOKUP(E26,P:X,VLOOKUP(E26,P:Y,10,0),0),IF(P26=E26,VLOOKUP(E26,P:X,VLOOKUP(E26,P:Y,10,0),0),L26)))</f>
        <v>#N/A</v>
      </c>
      <c r="P26" s="8" t="s">
        <v>116</v>
      </c>
      <c r="Q26" s="9">
        <f t="shared" si="9"/>
        <v>50000</v>
      </c>
      <c r="R26" s="9">
        <f t="shared" si="10"/>
        <v>50000</v>
      </c>
      <c r="S26" s="9">
        <f t="shared" si="11"/>
        <v>50000</v>
      </c>
      <c r="T26" s="9">
        <f t="shared" si="12"/>
        <v>40000</v>
      </c>
      <c r="U26" s="9">
        <f t="shared" si="13"/>
        <v>33333.333333333336</v>
      </c>
      <c r="V26" s="9">
        <f t="shared" si="14"/>
        <v>28571.428571428572</v>
      </c>
      <c r="W26" s="9">
        <f t="shared" si="15"/>
        <v>25000</v>
      </c>
      <c r="X26" s="9">
        <f t="shared" si="16"/>
        <v>22222.222222222223</v>
      </c>
      <c r="Y26" s="33">
        <f t="shared" si="3"/>
        <v>0</v>
      </c>
      <c r="Z26" s="33" t="str">
        <f t="shared" si="7"/>
        <v>T21</v>
      </c>
      <c r="AA26" s="35">
        <f t="shared" si="17"/>
        <v>0</v>
      </c>
      <c r="AB26" s="35">
        <f t="shared" si="18"/>
        <v>0</v>
      </c>
      <c r="AC26" s="35">
        <f t="shared" si="19"/>
        <v>0</v>
      </c>
      <c r="AD26" s="35">
        <f t="shared" si="20"/>
        <v>0</v>
      </c>
      <c r="AE26" s="35">
        <f t="shared" si="21"/>
        <v>0</v>
      </c>
      <c r="AF26" s="35">
        <f t="shared" si="22"/>
        <v>0</v>
      </c>
      <c r="AG26" s="35">
        <f t="shared" si="23"/>
        <v>0</v>
      </c>
      <c r="AH26" s="35">
        <f t="shared" si="24"/>
        <v>0</v>
      </c>
    </row>
    <row r="27" spans="1:34" s="8" customFormat="1" ht="18" customHeight="1">
      <c r="A27" s="24"/>
      <c r="B27" s="25"/>
      <c r="C27" s="25"/>
      <c r="D27" s="25"/>
      <c r="E27" s="25" t="s">
        <v>201</v>
      </c>
      <c r="F27" s="171"/>
      <c r="G27" s="28">
        <f t="shared" si="5"/>
        <v>0</v>
      </c>
      <c r="H27" s="28">
        <f t="shared" si="8"/>
        <v>0</v>
      </c>
      <c r="I27" s="29">
        <f t="shared" si="6"/>
        <v>0</v>
      </c>
      <c r="J27" s="30"/>
      <c r="K27" s="31">
        <v>0.01</v>
      </c>
      <c r="L27" s="32">
        <f t="shared" si="0"/>
        <v>50000</v>
      </c>
      <c r="M27" s="33">
        <v>0</v>
      </c>
      <c r="N27" s="33" t="e">
        <f t="shared" si="25"/>
        <v>#N/A</v>
      </c>
      <c r="O27" s="33" t="e">
        <f t="shared" ref="O27:O29" si="26">IF(E27=0,0,IF(E27=E26,VLOOKUP(E27,P:X,VLOOKUP(E27,P:Y,10,0),0),IF(P27=E27,VLOOKUP(E27,P:X,VLOOKUP(E27,P:Y,10,0),0),L27)))</f>
        <v>#N/A</v>
      </c>
      <c r="P27" s="8" t="s">
        <v>117</v>
      </c>
      <c r="Q27" s="9">
        <f t="shared" si="9"/>
        <v>50000</v>
      </c>
      <c r="R27" s="9">
        <f t="shared" si="10"/>
        <v>50000</v>
      </c>
      <c r="S27" s="9">
        <f t="shared" si="11"/>
        <v>37500</v>
      </c>
      <c r="T27" s="9">
        <f t="shared" si="12"/>
        <v>30000</v>
      </c>
      <c r="U27" s="9">
        <f t="shared" si="13"/>
        <v>25000</v>
      </c>
      <c r="V27" s="9">
        <f t="shared" si="14"/>
        <v>21428.571428571428</v>
      </c>
      <c r="W27" s="9">
        <f t="shared" si="15"/>
        <v>18750</v>
      </c>
      <c r="X27" s="9">
        <f t="shared" si="16"/>
        <v>16666.666666666668</v>
      </c>
      <c r="Y27" s="33">
        <f t="shared" si="3"/>
        <v>0</v>
      </c>
      <c r="Z27" s="33" t="str">
        <f t="shared" si="7"/>
        <v>T22</v>
      </c>
      <c r="AA27" s="35">
        <f t="shared" si="17"/>
        <v>0</v>
      </c>
      <c r="AB27" s="35">
        <f t="shared" si="18"/>
        <v>0</v>
      </c>
      <c r="AC27" s="35">
        <f t="shared" si="19"/>
        <v>0</v>
      </c>
      <c r="AD27" s="35">
        <f t="shared" si="20"/>
        <v>0</v>
      </c>
      <c r="AE27" s="35">
        <f t="shared" si="21"/>
        <v>0</v>
      </c>
      <c r="AF27" s="35">
        <f t="shared" si="22"/>
        <v>0</v>
      </c>
      <c r="AG27" s="35">
        <f t="shared" si="23"/>
        <v>0</v>
      </c>
      <c r="AH27" s="35">
        <f t="shared" si="24"/>
        <v>0</v>
      </c>
    </row>
    <row r="28" spans="1:34" s="8" customFormat="1" ht="18" customHeight="1">
      <c r="A28" s="24"/>
      <c r="B28" s="25"/>
      <c r="C28" s="25"/>
      <c r="D28" s="25"/>
      <c r="E28" s="25" t="s">
        <v>201</v>
      </c>
      <c r="F28" s="171"/>
      <c r="G28" s="28">
        <f t="shared" si="5"/>
        <v>0</v>
      </c>
      <c r="H28" s="28">
        <f t="shared" si="8"/>
        <v>0</v>
      </c>
      <c r="I28" s="29">
        <f t="shared" si="6"/>
        <v>0</v>
      </c>
      <c r="J28" s="30"/>
      <c r="K28" s="31">
        <v>0.01</v>
      </c>
      <c r="L28" s="32">
        <f t="shared" si="0"/>
        <v>50000</v>
      </c>
      <c r="M28" s="33">
        <v>0</v>
      </c>
      <c r="N28" s="33" t="e">
        <f t="shared" si="25"/>
        <v>#N/A</v>
      </c>
      <c r="O28" s="33" t="e">
        <f t="shared" si="26"/>
        <v>#N/A</v>
      </c>
      <c r="P28" s="8" t="s">
        <v>118</v>
      </c>
      <c r="Q28" s="9">
        <f t="shared" si="9"/>
        <v>50000</v>
      </c>
      <c r="R28" s="9">
        <f t="shared" si="10"/>
        <v>33333.333333333336</v>
      </c>
      <c r="S28" s="9">
        <f t="shared" si="11"/>
        <v>25000</v>
      </c>
      <c r="T28" s="9">
        <f t="shared" si="12"/>
        <v>20000</v>
      </c>
      <c r="U28" s="9">
        <f t="shared" si="13"/>
        <v>16666.666666666668</v>
      </c>
      <c r="V28" s="9">
        <f t="shared" si="14"/>
        <v>14285.714285714286</v>
      </c>
      <c r="W28" s="9">
        <f t="shared" si="15"/>
        <v>12500</v>
      </c>
      <c r="X28" s="9">
        <f t="shared" si="16"/>
        <v>11111.111111111111</v>
      </c>
      <c r="Y28" s="33">
        <f t="shared" si="3"/>
        <v>0</v>
      </c>
      <c r="Z28" s="33" t="str">
        <f t="shared" si="7"/>
        <v>T23</v>
      </c>
      <c r="AA28" s="35">
        <f t="shared" si="17"/>
        <v>0</v>
      </c>
      <c r="AB28" s="35">
        <f t="shared" si="18"/>
        <v>0</v>
      </c>
      <c r="AC28" s="35">
        <f t="shared" si="19"/>
        <v>0</v>
      </c>
      <c r="AD28" s="35">
        <f t="shared" si="20"/>
        <v>0</v>
      </c>
      <c r="AE28" s="35">
        <f t="shared" si="21"/>
        <v>0</v>
      </c>
      <c r="AF28" s="35">
        <f t="shared" si="22"/>
        <v>0</v>
      </c>
      <c r="AG28" s="35">
        <f t="shared" si="23"/>
        <v>0</v>
      </c>
      <c r="AH28" s="35">
        <f t="shared" si="24"/>
        <v>0</v>
      </c>
    </row>
    <row r="29" spans="1:34" s="8" customFormat="1" ht="18" customHeight="1">
      <c r="A29" s="24"/>
      <c r="B29" s="25"/>
      <c r="C29" s="25"/>
      <c r="D29" s="25"/>
      <c r="E29" s="25" t="s">
        <v>201</v>
      </c>
      <c r="F29" s="171"/>
      <c r="G29" s="28">
        <f t="shared" si="5"/>
        <v>0</v>
      </c>
      <c r="H29" s="28">
        <f t="shared" si="8"/>
        <v>0</v>
      </c>
      <c r="I29" s="29">
        <f t="shared" si="6"/>
        <v>0</v>
      </c>
      <c r="J29" s="30"/>
      <c r="K29" s="31">
        <v>0.01</v>
      </c>
      <c r="L29" s="32">
        <f t="shared" si="0"/>
        <v>50000</v>
      </c>
      <c r="M29" s="33">
        <v>0</v>
      </c>
      <c r="N29" s="33" t="e">
        <f t="shared" si="25"/>
        <v>#N/A</v>
      </c>
      <c r="O29" s="33" t="e">
        <f t="shared" si="26"/>
        <v>#N/A</v>
      </c>
      <c r="P29" s="8" t="s">
        <v>119</v>
      </c>
      <c r="Q29" s="9">
        <f t="shared" si="9"/>
        <v>25000</v>
      </c>
      <c r="R29" s="9">
        <f t="shared" si="10"/>
        <v>16666.666666666668</v>
      </c>
      <c r="S29" s="9">
        <f t="shared" si="11"/>
        <v>12500</v>
      </c>
      <c r="T29" s="9">
        <f t="shared" si="12"/>
        <v>10000</v>
      </c>
      <c r="U29" s="9">
        <f t="shared" si="13"/>
        <v>8333.3333333333339</v>
      </c>
      <c r="V29" s="9">
        <f t="shared" si="14"/>
        <v>7142.8571428571431</v>
      </c>
      <c r="W29" s="9">
        <f t="shared" si="15"/>
        <v>6250</v>
      </c>
      <c r="X29" s="9">
        <f t="shared" si="16"/>
        <v>5555.5555555555557</v>
      </c>
      <c r="Y29" s="33">
        <f t="shared" si="3"/>
        <v>0</v>
      </c>
      <c r="Z29" s="33" t="str">
        <f t="shared" si="7"/>
        <v>T24</v>
      </c>
      <c r="AA29" s="35">
        <f t="shared" si="17"/>
        <v>0</v>
      </c>
      <c r="AB29" s="35">
        <f t="shared" si="18"/>
        <v>0</v>
      </c>
      <c r="AC29" s="35">
        <f t="shared" si="19"/>
        <v>0</v>
      </c>
      <c r="AD29" s="35">
        <f t="shared" si="20"/>
        <v>0</v>
      </c>
      <c r="AE29" s="35">
        <f t="shared" si="21"/>
        <v>0</v>
      </c>
      <c r="AF29" s="35">
        <f t="shared" si="22"/>
        <v>0</v>
      </c>
      <c r="AG29" s="35">
        <f t="shared" si="23"/>
        <v>0</v>
      </c>
      <c r="AH29" s="35">
        <f t="shared" si="24"/>
        <v>0</v>
      </c>
    </row>
    <row r="30" spans="1:34" ht="18" customHeight="1">
      <c r="A30" s="36"/>
      <c r="B30" s="37"/>
      <c r="C30" s="38"/>
      <c r="D30" s="39"/>
      <c r="E30" s="40"/>
      <c r="F30" s="39"/>
      <c r="G30" s="42"/>
      <c r="H30" s="42"/>
      <c r="I30" s="40"/>
      <c r="J30" s="43"/>
      <c r="K30" s="43"/>
      <c r="L30" s="43"/>
      <c r="M30" s="43"/>
      <c r="N30" s="43"/>
      <c r="O30" s="43"/>
      <c r="P30" s="8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4" ht="15">
      <c r="A31" s="36"/>
      <c r="B31" s="45"/>
      <c r="C31" s="46"/>
      <c r="D31" s="46"/>
      <c r="E31" s="46"/>
      <c r="F31" s="173"/>
      <c r="G31" s="48"/>
      <c r="H31" s="48"/>
      <c r="I31" s="36"/>
      <c r="J31" s="36"/>
      <c r="K31" s="36"/>
      <c r="L31" s="36"/>
      <c r="M31" s="36"/>
      <c r="N31" s="36"/>
      <c r="O31" s="36"/>
      <c r="P31" s="36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34" ht="15">
      <c r="A32" s="36"/>
      <c r="B32" s="45"/>
      <c r="C32" s="46"/>
      <c r="D32" s="46"/>
      <c r="E32" s="46"/>
      <c r="F32" s="173"/>
      <c r="G32" s="48"/>
      <c r="H32" s="48"/>
      <c r="I32" s="36"/>
      <c r="J32" s="36"/>
      <c r="K32" s="36"/>
      <c r="L32" s="36"/>
      <c r="M32" s="36"/>
      <c r="N32" s="36"/>
      <c r="O32" s="36"/>
      <c r="P32" s="36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">
      <c r="A33" s="36"/>
      <c r="B33" s="45"/>
      <c r="C33" s="46"/>
      <c r="D33" s="46"/>
      <c r="E33" s="46"/>
      <c r="F33" s="173"/>
      <c r="G33" s="48"/>
      <c r="H33" s="48"/>
      <c r="I33" s="36"/>
      <c r="J33" s="36"/>
      <c r="K33" s="36"/>
      <c r="L33" s="36"/>
      <c r="M33" s="36"/>
      <c r="N33" s="36"/>
      <c r="O33" s="36"/>
      <c r="P33" s="36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">
      <c r="A34" s="36"/>
      <c r="B34" s="45"/>
      <c r="C34" s="37"/>
      <c r="D34" s="39"/>
      <c r="E34" s="40"/>
      <c r="F34" s="39"/>
      <c r="G34" s="42"/>
      <c r="H34" s="42"/>
      <c r="I34" s="40"/>
      <c r="J34" s="43"/>
      <c r="K34" s="43"/>
      <c r="L34" s="43"/>
      <c r="M34" s="43"/>
      <c r="N34" s="43"/>
      <c r="O34" s="43"/>
      <c r="P34" s="8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>
      <c r="B35" s="45"/>
      <c r="P35" s="8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>
      <c r="A36" s="50"/>
      <c r="B36" s="50"/>
      <c r="I36" s="44"/>
      <c r="P36" s="8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>
      <c r="A37" s="50"/>
      <c r="B37" s="50"/>
      <c r="I37" s="44"/>
      <c r="P37" s="8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>
      <c r="A38" s="50"/>
      <c r="B38" s="50"/>
      <c r="I38" s="44"/>
      <c r="P38" s="8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>
      <c r="A39" s="50"/>
      <c r="B39" s="50"/>
      <c r="I39" s="44"/>
      <c r="P39" s="8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>
      <c r="A40" s="50"/>
      <c r="B40" s="50"/>
      <c r="I40" s="44"/>
      <c r="P40" s="8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>
      <c r="A41" s="50"/>
      <c r="B41" s="50"/>
      <c r="I41" s="44"/>
      <c r="P41" s="8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>
      <c r="A42" s="50"/>
      <c r="B42" s="50"/>
      <c r="I42" s="44"/>
      <c r="P42" s="8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>
      <c r="A43" s="50"/>
      <c r="B43" s="50"/>
      <c r="I43" s="44"/>
      <c r="P43" s="8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>
      <c r="A44" s="50"/>
      <c r="B44" s="50"/>
      <c r="I44" s="44"/>
      <c r="P44" s="8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>
      <c r="A45" s="50"/>
      <c r="B45" s="50"/>
      <c r="I45" s="44"/>
      <c r="P45" s="8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>
      <c r="A46" s="50"/>
      <c r="B46" s="50"/>
      <c r="I46" s="44"/>
      <c r="P46" s="8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>
      <c r="A47" s="50"/>
      <c r="B47" s="50"/>
      <c r="I47" s="44"/>
      <c r="P47" s="8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>
      <c r="A48" s="50"/>
      <c r="B48" s="50"/>
      <c r="I48" s="44"/>
      <c r="P48" s="8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>
      <c r="A49" s="50"/>
      <c r="B49" s="50"/>
      <c r="I49" s="44"/>
      <c r="P49" s="8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>
      <c r="A50" s="50"/>
      <c r="B50" s="50"/>
      <c r="I50" s="44"/>
      <c r="P50" s="8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>
      <c r="A51" s="50"/>
      <c r="B51" s="50"/>
      <c r="I51" s="44"/>
      <c r="P51" s="8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>
      <c r="A52" s="50"/>
      <c r="B52" s="50"/>
      <c r="I52" s="44"/>
      <c r="P52" s="8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>
      <c r="A53" s="50"/>
      <c r="B53" s="50"/>
      <c r="I53" s="44"/>
      <c r="P53" s="8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>
      <c r="A54" s="50"/>
      <c r="B54" s="50"/>
      <c r="I54" s="44"/>
      <c r="P54" s="8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>
      <c r="A55" s="50"/>
      <c r="B55" s="50"/>
      <c r="I55" s="44"/>
      <c r="P55" s="8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>
      <c r="A56" s="50"/>
      <c r="B56" s="50"/>
      <c r="I56" s="44"/>
      <c r="P56" s="8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>
      <c r="A57" s="50"/>
      <c r="B57" s="50"/>
      <c r="I57" s="44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>
      <c r="A58" s="50"/>
      <c r="B58" s="50"/>
      <c r="I58" s="44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>
      <c r="A59" s="50"/>
      <c r="B59" s="50"/>
      <c r="I59" s="44"/>
      <c r="P59" s="8"/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>
      <c r="A60" s="50"/>
      <c r="B60" s="50"/>
      <c r="I60" s="44"/>
      <c r="P60" s="8"/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>
      <c r="A61" s="50"/>
      <c r="B61" s="50"/>
      <c r="I61" s="44"/>
      <c r="P61" s="8"/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>
      <c r="A62" s="50"/>
      <c r="B62" s="50"/>
      <c r="I62" s="44"/>
      <c r="P62" s="8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>
      <c r="A63" s="50"/>
      <c r="B63" s="50"/>
      <c r="I63" s="44"/>
      <c r="P63" s="8"/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>
      <c r="A64" s="50"/>
      <c r="B64" s="50"/>
      <c r="I64" s="44"/>
      <c r="P64" s="8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>
      <c r="A65" s="50"/>
      <c r="B65" s="50"/>
      <c r="I65" s="44"/>
      <c r="P65" s="8"/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>
      <c r="A66" s="50"/>
      <c r="B66" s="50"/>
      <c r="I66" s="44"/>
      <c r="P66" s="8"/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>
      <c r="A67" s="50"/>
      <c r="B67" s="50"/>
      <c r="I67" s="44"/>
      <c r="P67" s="8"/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>
      <c r="A68" s="50"/>
      <c r="B68" s="50"/>
      <c r="I68" s="44"/>
      <c r="P68" s="8"/>
      <c r="Q68" s="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>
      <c r="A69" s="50"/>
      <c r="B69" s="50"/>
      <c r="I69" s="44"/>
      <c r="P69" s="8"/>
      <c r="Q69" s="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>
      <c r="A70" s="50"/>
      <c r="B70" s="50"/>
      <c r="I70" s="44"/>
      <c r="P70" s="8"/>
      <c r="Q70" s="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>
      <c r="A71" s="50"/>
      <c r="B71" s="50"/>
      <c r="I71" s="44"/>
      <c r="P71" s="8"/>
      <c r="Q71" s="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>
      <c r="A72" s="50"/>
      <c r="B72" s="50"/>
      <c r="I72" s="44"/>
      <c r="P72" s="8"/>
      <c r="Q72" s="9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>
      <c r="A73" s="50"/>
      <c r="B73" s="50"/>
      <c r="I73" s="44"/>
      <c r="P73" s="8"/>
      <c r="Q73" s="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>
      <c r="A74" s="50"/>
      <c r="B74" s="50"/>
      <c r="I74" s="44"/>
      <c r="P74" s="8"/>
      <c r="Q74" s="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>
      <c r="A75" s="50"/>
      <c r="B75" s="50"/>
      <c r="I75" s="44"/>
      <c r="P75" s="8"/>
      <c r="Q75" s="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>
      <c r="A76" s="50"/>
      <c r="B76" s="50"/>
      <c r="I76" s="44"/>
      <c r="P76" s="8"/>
      <c r="Q76" s="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>
      <c r="A77" s="50"/>
      <c r="B77" s="50"/>
      <c r="I77" s="44"/>
      <c r="P77" s="8"/>
      <c r="Q77" s="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>
      <c r="A78" s="50"/>
      <c r="B78" s="50"/>
      <c r="I78" s="44"/>
      <c r="P78" s="8"/>
      <c r="Q78" s="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>
      <c r="A79" s="50"/>
      <c r="B79" s="50"/>
      <c r="I79" s="44"/>
      <c r="P79" s="8"/>
      <c r="Q79" s="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>
      <c r="A80" s="50"/>
      <c r="B80" s="50"/>
      <c r="I80" s="44"/>
      <c r="P80" s="8"/>
      <c r="Q80" s="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>
      <c r="A81" s="50"/>
      <c r="B81" s="50"/>
      <c r="I81" s="44"/>
      <c r="P81" s="8"/>
      <c r="Q81" s="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>
      <c r="A82" s="50"/>
      <c r="B82" s="50"/>
      <c r="I82" s="44"/>
      <c r="P82" s="8"/>
      <c r="Q82" s="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>
      <c r="A83" s="50"/>
      <c r="B83" s="50"/>
      <c r="I83" s="44"/>
      <c r="P83" s="8"/>
      <c r="Q83" s="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>
      <c r="A84" s="50"/>
      <c r="B84" s="50"/>
      <c r="I84" s="44"/>
      <c r="P84" s="8"/>
      <c r="Q84" s="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>
      <c r="A85" s="50"/>
      <c r="B85" s="50"/>
      <c r="I85" s="44"/>
      <c r="P85" s="8"/>
      <c r="Q85" s="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>
      <c r="A86" s="50"/>
      <c r="B86" s="50"/>
      <c r="I86" s="44"/>
      <c r="P86" s="8"/>
      <c r="Q86" s="9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>
      <c r="A87" s="50"/>
      <c r="B87" s="50"/>
      <c r="I87" s="44"/>
      <c r="P87" s="8"/>
      <c r="Q87" s="9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>
      <c r="A88" s="50"/>
      <c r="B88" s="50"/>
      <c r="I88" s="44"/>
      <c r="P88" s="8"/>
      <c r="Q88" s="9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>
      <c r="A89" s="50"/>
      <c r="B89" s="50"/>
      <c r="I89" s="44"/>
      <c r="P89" s="8"/>
      <c r="Q89" s="9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>
      <c r="A90" s="50"/>
      <c r="B90" s="50"/>
      <c r="I90" s="44"/>
      <c r="P90" s="8"/>
      <c r="Q90" s="9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>
      <c r="A91" s="50"/>
      <c r="B91" s="50"/>
      <c r="I91" s="44"/>
      <c r="P91" s="8"/>
      <c r="Q91" s="9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>
      <c r="A92" s="50"/>
      <c r="B92" s="50"/>
      <c r="I92" s="44"/>
      <c r="P92" s="8"/>
      <c r="Q92" s="9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>
      <c r="A93" s="50"/>
      <c r="B93" s="50"/>
      <c r="I93" s="44"/>
      <c r="P93" s="8"/>
      <c r="Q93" s="9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>
      <c r="A94" s="50"/>
      <c r="B94" s="50"/>
      <c r="I94" s="44"/>
      <c r="P94" s="53"/>
      <c r="Q94" s="44"/>
    </row>
    <row r="95" spans="1:28">
      <c r="A95" s="50"/>
      <c r="B95" s="50"/>
      <c r="I95" s="44"/>
      <c r="P95" s="53"/>
      <c r="Q95" s="44"/>
    </row>
    <row r="96" spans="1:28">
      <c r="A96" s="50"/>
      <c r="B96" s="50"/>
      <c r="I96" s="44"/>
      <c r="P96" s="53"/>
      <c r="Q96" s="44"/>
    </row>
    <row r="97" spans="1:17">
      <c r="A97" s="50"/>
      <c r="B97" s="50"/>
      <c r="I97" s="44"/>
      <c r="P97" s="53"/>
      <c r="Q97" s="44"/>
    </row>
    <row r="98" spans="1:17">
      <c r="A98" s="50"/>
      <c r="B98" s="50"/>
      <c r="I98" s="44"/>
      <c r="P98" s="53"/>
      <c r="Q98" s="44"/>
    </row>
    <row r="99" spans="1:17">
      <c r="A99" s="50"/>
      <c r="B99" s="50"/>
      <c r="I99" s="44"/>
      <c r="P99" s="53"/>
      <c r="Q99" s="44"/>
    </row>
    <row r="100" spans="1:17">
      <c r="A100" s="50"/>
      <c r="B100" s="50"/>
      <c r="I100" s="44"/>
      <c r="P100" s="53"/>
      <c r="Q100" s="44"/>
    </row>
    <row r="101" spans="1:17">
      <c r="A101" s="50"/>
      <c r="B101" s="50"/>
      <c r="I101" s="44"/>
      <c r="P101" s="53"/>
      <c r="Q101" s="44"/>
    </row>
    <row r="102" spans="1:17">
      <c r="A102" s="50"/>
      <c r="B102" s="50"/>
      <c r="I102" s="44"/>
      <c r="P102" s="53"/>
      <c r="Q102" s="44"/>
    </row>
    <row r="103" spans="1:17">
      <c r="A103" s="50"/>
      <c r="B103" s="50"/>
      <c r="I103" s="44"/>
      <c r="P103" s="53"/>
      <c r="Q103" s="44"/>
    </row>
    <row r="104" spans="1:17">
      <c r="A104" s="50"/>
      <c r="B104" s="50"/>
      <c r="I104" s="44"/>
      <c r="P104" s="53"/>
      <c r="Q104" s="44"/>
    </row>
  </sheetData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H104"/>
  <sheetViews>
    <sheetView showZeros="0" topLeftCell="A9" workbookViewId="0">
      <selection activeCell="A7" sqref="A7"/>
    </sheetView>
  </sheetViews>
  <sheetFormatPr defaultColWidth="9.15234375" defaultRowHeight="17.600000000000001"/>
  <cols>
    <col min="1" max="1" width="29.23046875" style="49" customWidth="1"/>
    <col min="2" max="2" width="8.4609375" style="54" customWidth="1"/>
    <col min="3" max="3" width="6.84375" style="50" customWidth="1"/>
    <col min="4" max="4" width="16.69140625" style="50" customWidth="1"/>
    <col min="5" max="5" width="8.23046875" style="50" customWidth="1"/>
    <col min="6" max="6" width="9.53515625" style="54" customWidth="1"/>
    <col min="7" max="7" width="10.15234375" style="52" customWidth="1"/>
    <col min="8" max="8" width="11.84375" style="52" customWidth="1"/>
    <col min="9" max="9" width="14.4609375" style="50" customWidth="1"/>
    <col min="10" max="10" width="6.4609375" style="44" customWidth="1"/>
    <col min="11" max="11" width="5.69140625" style="44" customWidth="1"/>
    <col min="12" max="12" width="10.4609375" style="44" customWidth="1"/>
    <col min="13" max="15" width="10.4609375" style="44" hidden="1" customWidth="1"/>
    <col min="16" max="16" width="7.4609375" style="44" hidden="1" customWidth="1"/>
    <col min="17" max="17" width="9.23046875" style="53" hidden="1" customWidth="1"/>
    <col min="18" max="34" width="9.15234375" style="44" hidden="1" customWidth="1"/>
    <col min="35" max="35" width="0" style="44" hidden="1" customWidth="1"/>
    <col min="36" max="16384" width="9.15234375" style="44"/>
  </cols>
  <sheetData>
    <row r="1" spans="1:34" s="6" customFormat="1" ht="33.65" customHeight="1">
      <c r="A1" s="262" t="s">
        <v>82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4"/>
      <c r="N1" s="4"/>
      <c r="O1" s="4"/>
      <c r="P1" s="5"/>
      <c r="Q1" s="5"/>
      <c r="R1" s="5"/>
      <c r="S1" s="5"/>
      <c r="T1" s="5"/>
      <c r="U1" s="5"/>
    </row>
    <row r="2" spans="1:34" s="8" customFormat="1" ht="36" customHeight="1" thickBot="1">
      <c r="A2" s="263" t="s">
        <v>163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7"/>
      <c r="N2" s="7"/>
      <c r="O2" s="7"/>
      <c r="Q2" s="9"/>
    </row>
    <row r="3" spans="1:34" s="8" customFormat="1" ht="18.649999999999999" customHeight="1">
      <c r="A3" s="264" t="s">
        <v>249</v>
      </c>
      <c r="B3" s="264"/>
      <c r="C3" s="264"/>
      <c r="D3" s="264"/>
      <c r="E3" s="264"/>
      <c r="F3" s="264"/>
      <c r="G3" s="264"/>
      <c r="H3" s="264"/>
      <c r="I3" s="264"/>
      <c r="J3" s="10"/>
      <c r="K3" s="265" t="s">
        <v>85</v>
      </c>
      <c r="L3" s="266"/>
      <c r="M3" s="11"/>
      <c r="N3" s="11"/>
      <c r="O3" s="11"/>
      <c r="Q3" s="9"/>
    </row>
    <row r="4" spans="1:34" s="8" customFormat="1" ht="21.65" customHeight="1" thickBot="1">
      <c r="A4" s="264"/>
      <c r="B4" s="264"/>
      <c r="C4" s="264"/>
      <c r="D4" s="264"/>
      <c r="E4" s="264"/>
      <c r="F4" s="264"/>
      <c r="G4" s="264"/>
      <c r="H4" s="264"/>
      <c r="I4" s="264"/>
      <c r="J4" s="12"/>
      <c r="K4" s="267">
        <f>Tourp!C23</f>
        <v>7000000</v>
      </c>
      <c r="L4" s="268"/>
      <c r="M4" s="13"/>
      <c r="N4" s="13"/>
      <c r="O4" s="13"/>
      <c r="Q4" s="9"/>
    </row>
    <row r="5" spans="1:34" s="8" customFormat="1" ht="27" customHeight="1">
      <c r="A5" s="161" t="s">
        <v>86</v>
      </c>
      <c r="B5" s="15" t="s">
        <v>49</v>
      </c>
      <c r="C5" s="16" t="s">
        <v>87</v>
      </c>
      <c r="D5" s="17" t="s">
        <v>88</v>
      </c>
      <c r="E5" s="18" t="s">
        <v>89</v>
      </c>
      <c r="F5" s="172" t="s">
        <v>90</v>
      </c>
      <c r="G5" s="20" t="s">
        <v>91</v>
      </c>
      <c r="H5" s="20" t="s">
        <v>92</v>
      </c>
      <c r="I5" s="21" t="s">
        <v>93</v>
      </c>
      <c r="J5" s="22"/>
      <c r="K5" s="269" t="s">
        <v>94</v>
      </c>
      <c r="L5" s="270"/>
      <c r="M5" s="23"/>
      <c r="N5" s="23"/>
      <c r="O5" s="23"/>
      <c r="Q5" s="9">
        <v>2</v>
      </c>
      <c r="R5" s="8">
        <v>3</v>
      </c>
      <c r="S5" s="8">
        <v>4</v>
      </c>
      <c r="T5" s="8">
        <v>5</v>
      </c>
      <c r="U5" s="8">
        <v>6</v>
      </c>
      <c r="V5" s="8">
        <v>7</v>
      </c>
      <c r="W5" s="8">
        <v>8</v>
      </c>
      <c r="X5" s="8">
        <v>9</v>
      </c>
      <c r="Y5" s="8" t="s">
        <v>95</v>
      </c>
      <c r="AA5" s="9">
        <v>2</v>
      </c>
      <c r="AB5" s="8">
        <v>3</v>
      </c>
      <c r="AC5" s="8">
        <v>4</v>
      </c>
      <c r="AD5" s="8">
        <v>5</v>
      </c>
      <c r="AE5" s="8">
        <v>6</v>
      </c>
      <c r="AF5" s="8">
        <v>7</v>
      </c>
      <c r="AG5" s="8">
        <v>8</v>
      </c>
      <c r="AH5" s="8">
        <v>9</v>
      </c>
    </row>
    <row r="6" spans="1:34" s="34" customFormat="1" ht="18" customHeight="1">
      <c r="A6" s="24" t="s">
        <v>20</v>
      </c>
      <c r="B6" s="25">
        <v>66</v>
      </c>
      <c r="C6" s="25">
        <v>31</v>
      </c>
      <c r="D6" s="26">
        <v>0</v>
      </c>
      <c r="E6" s="25">
        <v>1</v>
      </c>
      <c r="F6" s="171">
        <f>N6</f>
        <v>12</v>
      </c>
      <c r="G6" s="28">
        <f>IF(D6&gt;0,L$12,0)</f>
        <v>0</v>
      </c>
      <c r="H6" s="28">
        <f>IF(E6="",0,IFERROR(O6,0))</f>
        <v>1400000</v>
      </c>
      <c r="I6" s="29">
        <f>G6+H6</f>
        <v>1400000</v>
      </c>
      <c r="J6" s="30"/>
      <c r="K6" s="31">
        <v>0.2</v>
      </c>
      <c r="L6" s="32">
        <f t="shared" ref="L6:L29" si="0">$K$4*K6</f>
        <v>1400000</v>
      </c>
      <c r="M6" s="33">
        <v>12</v>
      </c>
      <c r="N6" s="33">
        <f t="shared" ref="N6:N7" si="1">IF(E6=0,0,IF(E6=E5,VLOOKUP(E6,Z:AH,VLOOKUP(E6,P:Y,10,0),0),IF(P6=E6,VLOOKUP(E6,Z:AH,VLOOKUP(E6,P:Y,10,0),0),M6)))</f>
        <v>12</v>
      </c>
      <c r="O6" s="33">
        <f t="shared" ref="O6:O25" si="2">IF(E6=0,0,IF(E6=E5,VLOOKUP(E6,P:X,VLOOKUP(E6,P:Y,10,0),0),IF(P6=E6,VLOOKUP(E6,P:X,VLOOKUP(E6,P:Y,10,0),0),L6)))</f>
        <v>1400000</v>
      </c>
      <c r="P6" s="8" t="s">
        <v>96</v>
      </c>
      <c r="Q6" s="9"/>
      <c r="R6" s="8"/>
      <c r="S6" s="8"/>
      <c r="T6" s="8"/>
      <c r="U6" s="8"/>
      <c r="V6" s="8"/>
      <c r="W6" s="8"/>
      <c r="X6" s="8"/>
      <c r="Y6" s="33">
        <f t="shared" ref="Y6:Y29" si="3">COUNTIF(E6:E29,P6)</f>
        <v>0</v>
      </c>
      <c r="Z6" s="33" t="str">
        <f>+P6</f>
        <v>T1</v>
      </c>
      <c r="AA6" s="9"/>
      <c r="AB6" s="8"/>
      <c r="AC6" s="8"/>
      <c r="AD6" s="8"/>
      <c r="AE6" s="8"/>
      <c r="AF6" s="8"/>
      <c r="AG6" s="8"/>
      <c r="AH6" s="8"/>
    </row>
    <row r="7" spans="1:34" s="34" customFormat="1" ht="18" customHeight="1">
      <c r="A7" s="24" t="s">
        <v>22</v>
      </c>
      <c r="B7" s="25">
        <v>72</v>
      </c>
      <c r="C7" s="25">
        <v>31</v>
      </c>
      <c r="D7" s="25">
        <v>0</v>
      </c>
      <c r="E7" s="25">
        <v>2</v>
      </c>
      <c r="F7" s="171">
        <f t="shared" ref="F7:F23" si="4">N7</f>
        <v>10</v>
      </c>
      <c r="G7" s="28">
        <f t="shared" ref="G7:G29" si="5">IF(D7&gt;0,L$12,0)</f>
        <v>0</v>
      </c>
      <c r="H7" s="28">
        <f>IF(E7="",0,IFERROR(O7,0))</f>
        <v>1120000</v>
      </c>
      <c r="I7" s="29">
        <f t="shared" ref="I7:I29" si="6">G7+H7</f>
        <v>1120000</v>
      </c>
      <c r="J7" s="30"/>
      <c r="K7" s="31">
        <v>0.16</v>
      </c>
      <c r="L7" s="32">
        <f t="shared" si="0"/>
        <v>1120000</v>
      </c>
      <c r="M7" s="33">
        <v>10</v>
      </c>
      <c r="N7" s="33">
        <f t="shared" si="1"/>
        <v>10</v>
      </c>
      <c r="O7" s="33">
        <f t="shared" si="2"/>
        <v>1120000</v>
      </c>
      <c r="P7" s="8" t="s">
        <v>97</v>
      </c>
      <c r="Q7" s="9">
        <f>SUM($L7:$L8)/Q$5</f>
        <v>1015000</v>
      </c>
      <c r="R7" s="9">
        <f>SUM($L7:$L9)/R$5</f>
        <v>910000</v>
      </c>
      <c r="S7" s="9">
        <f>SUM($L7:$L10)/S$5</f>
        <v>822500</v>
      </c>
      <c r="T7" s="9">
        <f>SUM($L7:$L11)/T$5</f>
        <v>756000</v>
      </c>
      <c r="U7" s="9">
        <f>SUM($L7:$L12)/U$5</f>
        <v>700000</v>
      </c>
      <c r="V7" s="9">
        <f>SUM($L7:$L13)/V$5</f>
        <v>650000</v>
      </c>
      <c r="W7" s="9">
        <f>SUM($L7:$L14)/W$5</f>
        <v>595000</v>
      </c>
      <c r="X7" s="9">
        <f>SUM($L7:$L15)/X$5</f>
        <v>544444.4444444445</v>
      </c>
      <c r="Y7" s="33">
        <f t="shared" si="3"/>
        <v>0</v>
      </c>
      <c r="Z7" s="33" t="str">
        <f t="shared" ref="Z7:Z29" si="7">+P7</f>
        <v>T2</v>
      </c>
      <c r="AA7" s="35">
        <f>SUM($M7:$M8)/AA$5</f>
        <v>9</v>
      </c>
      <c r="AB7" s="35">
        <f>SUM($M7:$M9)/AB$5</f>
        <v>8.3333333333333339</v>
      </c>
      <c r="AC7" s="35">
        <f>SUM($M7:$M10)/AC$5</f>
        <v>7.75</v>
      </c>
      <c r="AD7" s="35">
        <f>SUM($M7:$M11)/AD$5</f>
        <v>7.2</v>
      </c>
      <c r="AE7" s="35">
        <f>SUM($M7:$M12)/AE$5</f>
        <v>6.666666666666667</v>
      </c>
      <c r="AF7" s="35">
        <f>SUM($M7:$M13)/AF$5</f>
        <v>6.1428571428571432</v>
      </c>
      <c r="AG7" s="35">
        <f>SUM($M7:$M14)/AG$5</f>
        <v>5.625</v>
      </c>
      <c r="AH7" s="35">
        <f>SUM($M7:$M15)/AH$5</f>
        <v>5.1111111111111107</v>
      </c>
    </row>
    <row r="8" spans="1:34" s="34" customFormat="1" ht="18" customHeight="1">
      <c r="A8" s="24" t="s">
        <v>14</v>
      </c>
      <c r="B8" s="25">
        <v>73</v>
      </c>
      <c r="C8" s="25">
        <v>31</v>
      </c>
      <c r="D8" s="25">
        <v>0</v>
      </c>
      <c r="E8" s="25">
        <v>3</v>
      </c>
      <c r="F8" s="171">
        <f t="shared" si="4"/>
        <v>8</v>
      </c>
      <c r="G8" s="28">
        <f t="shared" si="5"/>
        <v>0</v>
      </c>
      <c r="H8" s="28">
        <f t="shared" ref="H8:H29" si="8">IF(E8="",0,IFERROR(O8,0))</f>
        <v>910000</v>
      </c>
      <c r="I8" s="29">
        <f t="shared" si="6"/>
        <v>910000</v>
      </c>
      <c r="J8" s="30"/>
      <c r="K8" s="31">
        <v>0.13</v>
      </c>
      <c r="L8" s="32">
        <f t="shared" si="0"/>
        <v>910000</v>
      </c>
      <c r="M8" s="33">
        <v>8</v>
      </c>
      <c r="N8" s="33">
        <f>IF(E8=0,0,IF(E8=E7,VLOOKUP(E8,Z:AH,VLOOKUP(E8,P:Y,10,0),0),IF(P8=E8,VLOOKUP(E8,Z:AH,VLOOKUP(E8,P:Y,10,0),0),M8)))</f>
        <v>8</v>
      </c>
      <c r="O8" s="33">
        <f t="shared" si="2"/>
        <v>910000</v>
      </c>
      <c r="P8" s="8" t="s">
        <v>98</v>
      </c>
      <c r="Q8" s="9">
        <f t="shared" ref="Q8:Q29" si="9">SUM($L8:$L9)/Q$5</f>
        <v>805000</v>
      </c>
      <c r="R8" s="9">
        <f t="shared" ref="R8:R29" si="10">SUM($L8:$L10)/R$5</f>
        <v>723333.33333333337</v>
      </c>
      <c r="S8" s="9">
        <f t="shared" ref="S8:S29" si="11">SUM($L8:$L11)/S$5</f>
        <v>665000</v>
      </c>
      <c r="T8" s="9">
        <f t="shared" ref="T8:T29" si="12">SUM($L8:$L12)/T$5</f>
        <v>616000</v>
      </c>
      <c r="U8" s="9">
        <f t="shared" ref="U8:U29" si="13">SUM($L8:$L13)/U$5</f>
        <v>571666.66666666663</v>
      </c>
      <c r="V8" s="9">
        <f t="shared" ref="V8:V29" si="14">SUM($L8:$L14)/V$5</f>
        <v>520000</v>
      </c>
      <c r="W8" s="9">
        <f t="shared" ref="W8:W29" si="15">SUM($L8:$L15)/W$5</f>
        <v>472500</v>
      </c>
      <c r="X8" s="9">
        <f t="shared" ref="X8:X29" si="16">SUM($L8:$L16)/X$5</f>
        <v>427777.77777777775</v>
      </c>
      <c r="Y8" s="33">
        <f t="shared" si="3"/>
        <v>0</v>
      </c>
      <c r="Z8" s="33" t="str">
        <f t="shared" si="7"/>
        <v>T3</v>
      </c>
      <c r="AA8" s="35">
        <f t="shared" ref="AA8:AA29" si="17">SUM($M8:$M9)/AA$5</f>
        <v>7.5</v>
      </c>
      <c r="AB8" s="35">
        <f t="shared" ref="AB8:AB29" si="18">SUM($M8:$M10)/AB$5</f>
        <v>7</v>
      </c>
      <c r="AC8" s="35">
        <f t="shared" ref="AC8:AC29" si="19">SUM($M8:$M11)/AC$5</f>
        <v>6.5</v>
      </c>
      <c r="AD8" s="35">
        <f t="shared" ref="AD8:AD29" si="20">SUM($M8:$M12)/AD$5</f>
        <v>6</v>
      </c>
      <c r="AE8" s="35">
        <f t="shared" ref="AE8:AE29" si="21">SUM($M8:$M13)/AE$5</f>
        <v>5.5</v>
      </c>
      <c r="AF8" s="35">
        <f t="shared" ref="AF8:AF29" si="22">SUM($M8:$M14)/AF$5</f>
        <v>5</v>
      </c>
      <c r="AG8" s="35">
        <f t="shared" ref="AG8:AG29" si="23">SUM($M8:$M15)/AG$5</f>
        <v>4.5</v>
      </c>
      <c r="AH8" s="35">
        <f t="shared" ref="AH8:AH29" si="24">SUM($M8:$M16)/AH$5</f>
        <v>4</v>
      </c>
    </row>
    <row r="9" spans="1:34" s="34" customFormat="1" ht="18" customHeight="1">
      <c r="A9" s="24" t="s">
        <v>34</v>
      </c>
      <c r="B9" s="25">
        <v>73</v>
      </c>
      <c r="C9" s="25">
        <v>37</v>
      </c>
      <c r="D9" s="25">
        <v>0</v>
      </c>
      <c r="E9" s="25">
        <v>4</v>
      </c>
      <c r="F9" s="171">
        <f t="shared" si="4"/>
        <v>7</v>
      </c>
      <c r="G9" s="28">
        <f t="shared" si="5"/>
        <v>0</v>
      </c>
      <c r="H9" s="28">
        <f t="shared" si="8"/>
        <v>700000</v>
      </c>
      <c r="I9" s="29">
        <f t="shared" si="6"/>
        <v>700000</v>
      </c>
      <c r="J9" s="30"/>
      <c r="K9" s="31">
        <v>0.1</v>
      </c>
      <c r="L9" s="32">
        <f t="shared" si="0"/>
        <v>700000</v>
      </c>
      <c r="M9" s="33">
        <v>7</v>
      </c>
      <c r="N9" s="33">
        <f t="shared" ref="N9:N29" si="25">IF(E9=0,0,IF(E9=E8,VLOOKUP(E9,Z:AH,VLOOKUP(E9,P:Y,10,0),0),IF(P9=E9,VLOOKUP(E9,Z:AH,VLOOKUP(E9,P:Y,10,0),0),M9)))</f>
        <v>7</v>
      </c>
      <c r="O9" s="33">
        <f t="shared" si="2"/>
        <v>700000</v>
      </c>
      <c r="P9" s="8" t="s">
        <v>99</v>
      </c>
      <c r="Q9" s="9">
        <f t="shared" si="9"/>
        <v>630000</v>
      </c>
      <c r="R9" s="9">
        <f t="shared" si="10"/>
        <v>583333.33333333337</v>
      </c>
      <c r="S9" s="9">
        <f t="shared" si="11"/>
        <v>542500</v>
      </c>
      <c r="T9" s="9">
        <f t="shared" si="12"/>
        <v>504000</v>
      </c>
      <c r="U9" s="9">
        <f t="shared" si="13"/>
        <v>455000</v>
      </c>
      <c r="V9" s="9">
        <f t="shared" si="14"/>
        <v>410000</v>
      </c>
      <c r="W9" s="9">
        <f t="shared" si="15"/>
        <v>367500</v>
      </c>
      <c r="X9" s="9">
        <f t="shared" si="16"/>
        <v>334444.44444444444</v>
      </c>
      <c r="Y9" s="33">
        <f t="shared" si="3"/>
        <v>0</v>
      </c>
      <c r="Z9" s="33" t="str">
        <f t="shared" si="7"/>
        <v>T4</v>
      </c>
      <c r="AA9" s="35">
        <f t="shared" si="17"/>
        <v>6.5</v>
      </c>
      <c r="AB9" s="35">
        <f t="shared" si="18"/>
        <v>6</v>
      </c>
      <c r="AC9" s="35">
        <f t="shared" si="19"/>
        <v>5.5</v>
      </c>
      <c r="AD9" s="35">
        <f t="shared" si="20"/>
        <v>5</v>
      </c>
      <c r="AE9" s="35">
        <f t="shared" si="21"/>
        <v>4.5</v>
      </c>
      <c r="AF9" s="35">
        <f t="shared" si="22"/>
        <v>4</v>
      </c>
      <c r="AG9" s="35">
        <f t="shared" si="23"/>
        <v>3.5</v>
      </c>
      <c r="AH9" s="35">
        <f t="shared" si="24"/>
        <v>3.1111111111111112</v>
      </c>
    </row>
    <row r="10" spans="1:34" s="34" customFormat="1" ht="18" customHeight="1">
      <c r="A10" s="24" t="s">
        <v>10</v>
      </c>
      <c r="B10" s="25">
        <v>74</v>
      </c>
      <c r="C10" s="25">
        <v>33</v>
      </c>
      <c r="D10" s="25">
        <v>0</v>
      </c>
      <c r="E10" s="25">
        <v>5</v>
      </c>
      <c r="F10" s="171">
        <f t="shared" si="4"/>
        <v>6</v>
      </c>
      <c r="G10" s="28">
        <f t="shared" si="5"/>
        <v>0</v>
      </c>
      <c r="H10" s="28">
        <f t="shared" si="8"/>
        <v>560000</v>
      </c>
      <c r="I10" s="29">
        <f t="shared" si="6"/>
        <v>560000</v>
      </c>
      <c r="J10" s="30"/>
      <c r="K10" s="31">
        <v>0.08</v>
      </c>
      <c r="L10" s="32">
        <f t="shared" si="0"/>
        <v>560000</v>
      </c>
      <c r="M10" s="33">
        <v>6</v>
      </c>
      <c r="N10" s="33">
        <f t="shared" si="25"/>
        <v>6</v>
      </c>
      <c r="O10" s="33">
        <f t="shared" si="2"/>
        <v>560000</v>
      </c>
      <c r="P10" s="8" t="s">
        <v>100</v>
      </c>
      <c r="Q10" s="9">
        <f t="shared" si="9"/>
        <v>525000</v>
      </c>
      <c r="R10" s="9">
        <f t="shared" si="10"/>
        <v>490000</v>
      </c>
      <c r="S10" s="9">
        <f t="shared" si="11"/>
        <v>455000</v>
      </c>
      <c r="T10" s="9">
        <f t="shared" si="12"/>
        <v>406000</v>
      </c>
      <c r="U10" s="9">
        <f t="shared" si="13"/>
        <v>361666.66666666669</v>
      </c>
      <c r="V10" s="9">
        <f t="shared" si="14"/>
        <v>320000</v>
      </c>
      <c r="W10" s="9">
        <f t="shared" si="15"/>
        <v>288750</v>
      </c>
      <c r="X10" s="9">
        <f t="shared" si="16"/>
        <v>264444.44444444444</v>
      </c>
      <c r="Y10" s="33">
        <f t="shared" si="3"/>
        <v>0</v>
      </c>
      <c r="Z10" s="33" t="str">
        <f t="shared" si="7"/>
        <v>T5</v>
      </c>
      <c r="AA10" s="35">
        <f t="shared" si="17"/>
        <v>5.5</v>
      </c>
      <c r="AB10" s="35">
        <f t="shared" si="18"/>
        <v>5</v>
      </c>
      <c r="AC10" s="35">
        <f t="shared" si="19"/>
        <v>4.5</v>
      </c>
      <c r="AD10" s="35">
        <f t="shared" si="20"/>
        <v>4</v>
      </c>
      <c r="AE10" s="35">
        <f t="shared" si="21"/>
        <v>3.5</v>
      </c>
      <c r="AF10" s="35">
        <f t="shared" si="22"/>
        <v>3</v>
      </c>
      <c r="AG10" s="35">
        <f t="shared" si="23"/>
        <v>2.625</v>
      </c>
      <c r="AH10" s="35">
        <f t="shared" si="24"/>
        <v>2.3333333333333335</v>
      </c>
    </row>
    <row r="11" spans="1:34" s="34" customFormat="1" ht="18" customHeight="1">
      <c r="A11" s="24" t="s">
        <v>0</v>
      </c>
      <c r="B11" s="25">
        <v>74</v>
      </c>
      <c r="C11" s="25">
        <v>36</v>
      </c>
      <c r="D11" s="25" t="s">
        <v>255</v>
      </c>
      <c r="E11" s="25">
        <v>6</v>
      </c>
      <c r="F11" s="171">
        <f t="shared" si="4"/>
        <v>5</v>
      </c>
      <c r="G11" s="28">
        <f t="shared" si="5"/>
        <v>420000</v>
      </c>
      <c r="H11" s="28">
        <f t="shared" si="8"/>
        <v>490000.00000000006</v>
      </c>
      <c r="I11" s="29">
        <f t="shared" si="6"/>
        <v>910000</v>
      </c>
      <c r="J11" s="30"/>
      <c r="K11" s="31">
        <v>7.0000000000000007E-2</v>
      </c>
      <c r="L11" s="32">
        <f t="shared" si="0"/>
        <v>490000.00000000006</v>
      </c>
      <c r="M11" s="33">
        <v>5</v>
      </c>
      <c r="N11" s="33">
        <f t="shared" si="25"/>
        <v>5</v>
      </c>
      <c r="O11" s="33">
        <f t="shared" si="2"/>
        <v>490000.00000000006</v>
      </c>
      <c r="P11" s="8" t="s">
        <v>101</v>
      </c>
      <c r="Q11" s="9">
        <f t="shared" si="9"/>
        <v>455000</v>
      </c>
      <c r="R11" s="9">
        <f t="shared" si="10"/>
        <v>420000</v>
      </c>
      <c r="S11" s="9">
        <f t="shared" si="11"/>
        <v>367500</v>
      </c>
      <c r="T11" s="9">
        <f t="shared" si="12"/>
        <v>322000</v>
      </c>
      <c r="U11" s="9">
        <f t="shared" si="13"/>
        <v>280000</v>
      </c>
      <c r="V11" s="9">
        <f t="shared" si="14"/>
        <v>250000</v>
      </c>
      <c r="W11" s="9">
        <f t="shared" si="15"/>
        <v>227500</v>
      </c>
      <c r="X11" s="9">
        <f t="shared" si="16"/>
        <v>210000</v>
      </c>
      <c r="Y11" s="33">
        <f t="shared" si="3"/>
        <v>0</v>
      </c>
      <c r="Z11" s="33" t="str">
        <f t="shared" si="7"/>
        <v>T6</v>
      </c>
      <c r="AA11" s="35">
        <f t="shared" si="17"/>
        <v>4.5</v>
      </c>
      <c r="AB11" s="35">
        <f t="shared" si="18"/>
        <v>4</v>
      </c>
      <c r="AC11" s="35">
        <f t="shared" si="19"/>
        <v>3.5</v>
      </c>
      <c r="AD11" s="35">
        <f t="shared" si="20"/>
        <v>3</v>
      </c>
      <c r="AE11" s="35">
        <f t="shared" si="21"/>
        <v>2.5</v>
      </c>
      <c r="AF11" s="35">
        <f t="shared" si="22"/>
        <v>2.1428571428571428</v>
      </c>
      <c r="AG11" s="35">
        <f t="shared" si="23"/>
        <v>1.875</v>
      </c>
      <c r="AH11" s="35">
        <f t="shared" si="24"/>
        <v>1.6666666666666667</v>
      </c>
    </row>
    <row r="12" spans="1:34" s="34" customFormat="1" ht="18" customHeight="1">
      <c r="A12" s="24" t="s">
        <v>2</v>
      </c>
      <c r="B12" s="25">
        <v>76</v>
      </c>
      <c r="C12" s="25">
        <v>31</v>
      </c>
      <c r="D12" s="25">
        <v>0</v>
      </c>
      <c r="E12" s="25">
        <v>7</v>
      </c>
      <c r="F12" s="171">
        <f t="shared" si="4"/>
        <v>4</v>
      </c>
      <c r="G12" s="28">
        <f t="shared" si="5"/>
        <v>0</v>
      </c>
      <c r="H12" s="28">
        <f t="shared" si="8"/>
        <v>420000</v>
      </c>
      <c r="I12" s="29">
        <f t="shared" si="6"/>
        <v>420000</v>
      </c>
      <c r="J12" s="30"/>
      <c r="K12" s="31">
        <v>0.06</v>
      </c>
      <c r="L12" s="32">
        <f t="shared" si="0"/>
        <v>420000</v>
      </c>
      <c r="M12" s="33">
        <v>4</v>
      </c>
      <c r="N12" s="33">
        <f t="shared" si="25"/>
        <v>4</v>
      </c>
      <c r="O12" s="33">
        <f t="shared" si="2"/>
        <v>420000</v>
      </c>
      <c r="P12" s="8" t="s">
        <v>102</v>
      </c>
      <c r="Q12" s="9">
        <f t="shared" si="9"/>
        <v>385000</v>
      </c>
      <c r="R12" s="9">
        <f t="shared" si="10"/>
        <v>326666.66666666669</v>
      </c>
      <c r="S12" s="9">
        <f t="shared" si="11"/>
        <v>280000</v>
      </c>
      <c r="T12" s="9">
        <f t="shared" si="12"/>
        <v>238000</v>
      </c>
      <c r="U12" s="9">
        <f t="shared" si="13"/>
        <v>210000</v>
      </c>
      <c r="V12" s="9">
        <f t="shared" si="14"/>
        <v>190000</v>
      </c>
      <c r="W12" s="9">
        <f t="shared" si="15"/>
        <v>175000</v>
      </c>
      <c r="X12" s="9">
        <f t="shared" si="16"/>
        <v>163333.33333333334</v>
      </c>
      <c r="Y12" s="33">
        <f t="shared" si="3"/>
        <v>0</v>
      </c>
      <c r="Z12" s="33" t="str">
        <f t="shared" si="7"/>
        <v>T7</v>
      </c>
      <c r="AA12" s="35">
        <f t="shared" si="17"/>
        <v>3.5</v>
      </c>
      <c r="AB12" s="35">
        <f t="shared" si="18"/>
        <v>3</v>
      </c>
      <c r="AC12" s="35">
        <f t="shared" si="19"/>
        <v>2.5</v>
      </c>
      <c r="AD12" s="35">
        <f t="shared" si="20"/>
        <v>2</v>
      </c>
      <c r="AE12" s="35">
        <f t="shared" si="21"/>
        <v>1.6666666666666667</v>
      </c>
      <c r="AF12" s="35">
        <f t="shared" si="22"/>
        <v>1.4285714285714286</v>
      </c>
      <c r="AG12" s="35">
        <f t="shared" si="23"/>
        <v>1.25</v>
      </c>
      <c r="AH12" s="35">
        <f t="shared" si="24"/>
        <v>1.1111111111111112</v>
      </c>
    </row>
    <row r="13" spans="1:34" s="34" customFormat="1" ht="18" customHeight="1">
      <c r="A13" s="24" t="s">
        <v>32</v>
      </c>
      <c r="B13" s="25">
        <v>77</v>
      </c>
      <c r="C13" s="25">
        <v>34</v>
      </c>
      <c r="D13" s="25">
        <v>0</v>
      </c>
      <c r="E13" s="25">
        <v>8</v>
      </c>
      <c r="F13" s="171">
        <f t="shared" si="4"/>
        <v>3</v>
      </c>
      <c r="G13" s="28">
        <f t="shared" si="5"/>
        <v>0</v>
      </c>
      <c r="H13" s="28">
        <f t="shared" si="8"/>
        <v>350000</v>
      </c>
      <c r="I13" s="29">
        <f t="shared" si="6"/>
        <v>350000</v>
      </c>
      <c r="J13" s="30"/>
      <c r="K13" s="31">
        <v>0.05</v>
      </c>
      <c r="L13" s="32">
        <f t="shared" si="0"/>
        <v>350000</v>
      </c>
      <c r="M13" s="33">
        <v>3</v>
      </c>
      <c r="N13" s="33">
        <f t="shared" si="25"/>
        <v>3</v>
      </c>
      <c r="O13" s="33">
        <f t="shared" si="2"/>
        <v>350000</v>
      </c>
      <c r="P13" s="8" t="s">
        <v>103</v>
      </c>
      <c r="Q13" s="9">
        <f t="shared" si="9"/>
        <v>280000</v>
      </c>
      <c r="R13" s="9">
        <f t="shared" si="10"/>
        <v>233333.33333333334</v>
      </c>
      <c r="S13" s="9">
        <f t="shared" si="11"/>
        <v>192500</v>
      </c>
      <c r="T13" s="9">
        <f t="shared" si="12"/>
        <v>168000</v>
      </c>
      <c r="U13" s="9">
        <f t="shared" si="13"/>
        <v>151666.66666666666</v>
      </c>
      <c r="V13" s="9">
        <f t="shared" si="14"/>
        <v>140000</v>
      </c>
      <c r="W13" s="9">
        <f t="shared" si="15"/>
        <v>131250</v>
      </c>
      <c r="X13" s="9">
        <f t="shared" si="16"/>
        <v>124444.44444444444</v>
      </c>
      <c r="Y13" s="33">
        <f t="shared" si="3"/>
        <v>0</v>
      </c>
      <c r="Z13" s="33" t="str">
        <f t="shared" si="7"/>
        <v>T8</v>
      </c>
      <c r="AA13" s="35">
        <f t="shared" si="17"/>
        <v>2.5</v>
      </c>
      <c r="AB13" s="35">
        <f t="shared" si="18"/>
        <v>2</v>
      </c>
      <c r="AC13" s="35">
        <f t="shared" si="19"/>
        <v>1.5</v>
      </c>
      <c r="AD13" s="35">
        <f t="shared" si="20"/>
        <v>1.2</v>
      </c>
      <c r="AE13" s="35">
        <f t="shared" si="21"/>
        <v>1</v>
      </c>
      <c r="AF13" s="35">
        <f t="shared" si="22"/>
        <v>0.8571428571428571</v>
      </c>
      <c r="AG13" s="35">
        <f t="shared" si="23"/>
        <v>0.75</v>
      </c>
      <c r="AH13" s="35">
        <f t="shared" si="24"/>
        <v>0.66666666666666663</v>
      </c>
    </row>
    <row r="14" spans="1:34" s="34" customFormat="1" ht="18" customHeight="1">
      <c r="A14" s="24" t="s">
        <v>16</v>
      </c>
      <c r="B14" s="25">
        <v>78</v>
      </c>
      <c r="C14" s="25">
        <v>31</v>
      </c>
      <c r="D14" s="25">
        <v>0</v>
      </c>
      <c r="E14" s="25">
        <v>9</v>
      </c>
      <c r="F14" s="171">
        <f t="shared" si="4"/>
        <v>2</v>
      </c>
      <c r="G14" s="28">
        <f t="shared" si="5"/>
        <v>0</v>
      </c>
      <c r="H14" s="28">
        <f t="shared" si="8"/>
        <v>210000</v>
      </c>
      <c r="I14" s="29">
        <f t="shared" si="6"/>
        <v>210000</v>
      </c>
      <c r="J14" s="30"/>
      <c r="K14" s="31">
        <v>0.03</v>
      </c>
      <c r="L14" s="32">
        <f t="shared" si="0"/>
        <v>210000</v>
      </c>
      <c r="M14" s="33">
        <v>2</v>
      </c>
      <c r="N14" s="33">
        <f t="shared" si="25"/>
        <v>2</v>
      </c>
      <c r="O14" s="33">
        <f t="shared" si="2"/>
        <v>210000</v>
      </c>
      <c r="P14" s="8" t="s">
        <v>104</v>
      </c>
      <c r="Q14" s="9">
        <f t="shared" si="9"/>
        <v>175000</v>
      </c>
      <c r="R14" s="9">
        <f t="shared" si="10"/>
        <v>140000</v>
      </c>
      <c r="S14" s="9">
        <f t="shared" si="11"/>
        <v>122500</v>
      </c>
      <c r="T14" s="9">
        <f t="shared" si="12"/>
        <v>112000</v>
      </c>
      <c r="U14" s="9">
        <f t="shared" si="13"/>
        <v>105000</v>
      </c>
      <c r="V14" s="9">
        <f t="shared" si="14"/>
        <v>100000</v>
      </c>
      <c r="W14" s="9">
        <f t="shared" si="15"/>
        <v>96250</v>
      </c>
      <c r="X14" s="9">
        <f t="shared" si="16"/>
        <v>93333.333333333328</v>
      </c>
      <c r="Y14" s="33">
        <f t="shared" si="3"/>
        <v>0</v>
      </c>
      <c r="Z14" s="33" t="str">
        <f t="shared" si="7"/>
        <v>T9</v>
      </c>
      <c r="AA14" s="35">
        <f t="shared" si="17"/>
        <v>1.5</v>
      </c>
      <c r="AB14" s="35">
        <f t="shared" si="18"/>
        <v>1</v>
      </c>
      <c r="AC14" s="35">
        <f t="shared" si="19"/>
        <v>0.75</v>
      </c>
      <c r="AD14" s="35">
        <f t="shared" si="20"/>
        <v>0.6</v>
      </c>
      <c r="AE14" s="35">
        <f t="shared" si="21"/>
        <v>0.5</v>
      </c>
      <c r="AF14" s="35">
        <f t="shared" si="22"/>
        <v>0.42857142857142855</v>
      </c>
      <c r="AG14" s="35">
        <f t="shared" si="23"/>
        <v>0.375</v>
      </c>
      <c r="AH14" s="35">
        <f t="shared" si="24"/>
        <v>0.33333333333333331</v>
      </c>
    </row>
    <row r="15" spans="1:34" s="34" customFormat="1" ht="18" customHeight="1">
      <c r="A15" s="24" t="s">
        <v>6</v>
      </c>
      <c r="B15" s="25">
        <v>80</v>
      </c>
      <c r="C15" s="25">
        <v>32</v>
      </c>
      <c r="D15" s="25">
        <v>0</v>
      </c>
      <c r="E15" s="25">
        <v>10</v>
      </c>
      <c r="F15" s="171">
        <f t="shared" si="4"/>
        <v>1</v>
      </c>
      <c r="G15" s="28">
        <f t="shared" si="5"/>
        <v>0</v>
      </c>
      <c r="H15" s="28">
        <f t="shared" si="8"/>
        <v>140000</v>
      </c>
      <c r="I15" s="29">
        <f t="shared" si="6"/>
        <v>140000</v>
      </c>
      <c r="J15" s="30"/>
      <c r="K15" s="31">
        <v>0.02</v>
      </c>
      <c r="L15" s="32">
        <f t="shared" si="0"/>
        <v>140000</v>
      </c>
      <c r="M15" s="33">
        <v>1</v>
      </c>
      <c r="N15" s="33">
        <f t="shared" si="25"/>
        <v>1</v>
      </c>
      <c r="O15" s="33">
        <f t="shared" si="2"/>
        <v>140000</v>
      </c>
      <c r="P15" s="8" t="s">
        <v>105</v>
      </c>
      <c r="Q15" s="9">
        <f t="shared" si="9"/>
        <v>105000</v>
      </c>
      <c r="R15" s="9">
        <f t="shared" si="10"/>
        <v>93333.333333333328</v>
      </c>
      <c r="S15" s="9">
        <f t="shared" si="11"/>
        <v>87500</v>
      </c>
      <c r="T15" s="9">
        <f t="shared" si="12"/>
        <v>84000</v>
      </c>
      <c r="U15" s="9">
        <f t="shared" si="13"/>
        <v>81666.666666666672</v>
      </c>
      <c r="V15" s="9">
        <f t="shared" si="14"/>
        <v>80000</v>
      </c>
      <c r="W15" s="9">
        <f t="shared" si="15"/>
        <v>78750</v>
      </c>
      <c r="X15" s="9">
        <f t="shared" si="16"/>
        <v>77777.777777777781</v>
      </c>
      <c r="Y15" s="33">
        <f t="shared" si="3"/>
        <v>0</v>
      </c>
      <c r="Z15" s="33" t="str">
        <f t="shared" si="7"/>
        <v>T10</v>
      </c>
      <c r="AA15" s="35">
        <f t="shared" si="17"/>
        <v>0.5</v>
      </c>
      <c r="AB15" s="35">
        <f t="shared" si="18"/>
        <v>0.33333333333333331</v>
      </c>
      <c r="AC15" s="35">
        <f t="shared" si="19"/>
        <v>0.25</v>
      </c>
      <c r="AD15" s="35">
        <f t="shared" si="20"/>
        <v>0.2</v>
      </c>
      <c r="AE15" s="35">
        <f t="shared" si="21"/>
        <v>0.16666666666666666</v>
      </c>
      <c r="AF15" s="35">
        <f t="shared" si="22"/>
        <v>0.14285714285714285</v>
      </c>
      <c r="AG15" s="35">
        <f t="shared" si="23"/>
        <v>0.125</v>
      </c>
      <c r="AH15" s="35">
        <f t="shared" si="24"/>
        <v>0.1111111111111111</v>
      </c>
    </row>
    <row r="16" spans="1:34" s="34" customFormat="1" ht="18" customHeight="1">
      <c r="A16" s="24" t="s">
        <v>4</v>
      </c>
      <c r="B16" s="25">
        <v>82</v>
      </c>
      <c r="C16" s="25">
        <v>37</v>
      </c>
      <c r="D16" s="25">
        <v>0</v>
      </c>
      <c r="E16" s="25">
        <v>11</v>
      </c>
      <c r="F16" s="171">
        <f t="shared" si="4"/>
        <v>0</v>
      </c>
      <c r="G16" s="28">
        <f t="shared" si="5"/>
        <v>0</v>
      </c>
      <c r="H16" s="28">
        <f t="shared" si="8"/>
        <v>70000</v>
      </c>
      <c r="I16" s="29">
        <f t="shared" si="6"/>
        <v>70000</v>
      </c>
      <c r="J16" s="30"/>
      <c r="K16" s="31">
        <v>0.01</v>
      </c>
      <c r="L16" s="32">
        <f t="shared" si="0"/>
        <v>70000</v>
      </c>
      <c r="M16" s="33">
        <v>0</v>
      </c>
      <c r="N16" s="33">
        <f t="shared" si="25"/>
        <v>0</v>
      </c>
      <c r="O16" s="33">
        <f t="shared" si="2"/>
        <v>70000</v>
      </c>
      <c r="P16" s="8" t="s">
        <v>106</v>
      </c>
      <c r="Q16" s="9">
        <f t="shared" si="9"/>
        <v>70000</v>
      </c>
      <c r="R16" s="9">
        <f t="shared" si="10"/>
        <v>70000</v>
      </c>
      <c r="S16" s="9">
        <f t="shared" si="11"/>
        <v>70000</v>
      </c>
      <c r="T16" s="9">
        <f t="shared" si="12"/>
        <v>70000</v>
      </c>
      <c r="U16" s="9">
        <f t="shared" si="13"/>
        <v>70000</v>
      </c>
      <c r="V16" s="9">
        <f t="shared" si="14"/>
        <v>70000</v>
      </c>
      <c r="W16" s="9">
        <f t="shared" si="15"/>
        <v>70000</v>
      </c>
      <c r="X16" s="9">
        <f t="shared" si="16"/>
        <v>70000</v>
      </c>
      <c r="Y16" s="33">
        <f t="shared" si="3"/>
        <v>0</v>
      </c>
      <c r="Z16" s="33" t="str">
        <f t="shared" si="7"/>
        <v>T11</v>
      </c>
      <c r="AA16" s="35">
        <f t="shared" si="17"/>
        <v>0</v>
      </c>
      <c r="AB16" s="35">
        <f t="shared" si="18"/>
        <v>0</v>
      </c>
      <c r="AC16" s="35">
        <f t="shared" si="19"/>
        <v>0</v>
      </c>
      <c r="AD16" s="35">
        <f t="shared" si="20"/>
        <v>0</v>
      </c>
      <c r="AE16" s="35">
        <f t="shared" si="21"/>
        <v>0</v>
      </c>
      <c r="AF16" s="35">
        <f t="shared" si="22"/>
        <v>0</v>
      </c>
      <c r="AG16" s="35">
        <f t="shared" si="23"/>
        <v>0</v>
      </c>
      <c r="AH16" s="35">
        <f t="shared" si="24"/>
        <v>0</v>
      </c>
    </row>
    <row r="17" spans="1:34" s="34" customFormat="1" ht="18" customHeight="1">
      <c r="A17" s="24" t="s">
        <v>28</v>
      </c>
      <c r="B17" s="25">
        <v>87</v>
      </c>
      <c r="C17" s="25">
        <v>40</v>
      </c>
      <c r="D17" s="25">
        <v>0</v>
      </c>
      <c r="E17" s="25">
        <v>12</v>
      </c>
      <c r="F17" s="171">
        <f t="shared" si="4"/>
        <v>0</v>
      </c>
      <c r="G17" s="28">
        <f t="shared" si="5"/>
        <v>0</v>
      </c>
      <c r="H17" s="28">
        <f t="shared" si="8"/>
        <v>70000</v>
      </c>
      <c r="I17" s="29">
        <f t="shared" si="6"/>
        <v>70000</v>
      </c>
      <c r="J17" s="30"/>
      <c r="K17" s="31">
        <v>0.01</v>
      </c>
      <c r="L17" s="32">
        <f t="shared" si="0"/>
        <v>70000</v>
      </c>
      <c r="M17" s="33">
        <v>0</v>
      </c>
      <c r="N17" s="33">
        <f t="shared" si="25"/>
        <v>0</v>
      </c>
      <c r="O17" s="33">
        <f t="shared" si="2"/>
        <v>70000</v>
      </c>
      <c r="P17" s="8" t="s">
        <v>107</v>
      </c>
      <c r="Q17" s="9">
        <f t="shared" si="9"/>
        <v>70000</v>
      </c>
      <c r="R17" s="9">
        <f t="shared" si="10"/>
        <v>70000</v>
      </c>
      <c r="S17" s="9">
        <f t="shared" si="11"/>
        <v>70000</v>
      </c>
      <c r="T17" s="9">
        <f t="shared" si="12"/>
        <v>70000</v>
      </c>
      <c r="U17" s="9">
        <f t="shared" si="13"/>
        <v>70000</v>
      </c>
      <c r="V17" s="9">
        <f t="shared" si="14"/>
        <v>70000</v>
      </c>
      <c r="W17" s="9">
        <f t="shared" si="15"/>
        <v>70000</v>
      </c>
      <c r="X17" s="9">
        <f t="shared" si="16"/>
        <v>70000</v>
      </c>
      <c r="Y17" s="33">
        <f t="shared" si="3"/>
        <v>0</v>
      </c>
      <c r="Z17" s="33" t="str">
        <f t="shared" si="7"/>
        <v>T12</v>
      </c>
      <c r="AA17" s="35">
        <f t="shared" si="17"/>
        <v>0</v>
      </c>
      <c r="AB17" s="35">
        <f t="shared" si="18"/>
        <v>0</v>
      </c>
      <c r="AC17" s="35">
        <f t="shared" si="19"/>
        <v>0</v>
      </c>
      <c r="AD17" s="35">
        <f t="shared" si="20"/>
        <v>0</v>
      </c>
      <c r="AE17" s="35">
        <f t="shared" si="21"/>
        <v>0</v>
      </c>
      <c r="AF17" s="35">
        <f t="shared" si="22"/>
        <v>0</v>
      </c>
      <c r="AG17" s="35">
        <f t="shared" si="23"/>
        <v>0</v>
      </c>
      <c r="AH17" s="35">
        <f t="shared" si="24"/>
        <v>0</v>
      </c>
    </row>
    <row r="18" spans="1:34" s="34" customFormat="1" ht="18" customHeight="1">
      <c r="A18" s="24"/>
      <c r="B18" s="25"/>
      <c r="C18" s="25"/>
      <c r="D18" s="25"/>
      <c r="E18" s="25"/>
      <c r="F18" s="171">
        <f t="shared" si="4"/>
        <v>0</v>
      </c>
      <c r="G18" s="28">
        <f t="shared" si="5"/>
        <v>0</v>
      </c>
      <c r="H18" s="28">
        <f t="shared" si="8"/>
        <v>0</v>
      </c>
      <c r="I18" s="29">
        <f t="shared" si="6"/>
        <v>0</v>
      </c>
      <c r="J18" s="30"/>
      <c r="K18" s="31">
        <v>0.01</v>
      </c>
      <c r="L18" s="32">
        <f t="shared" si="0"/>
        <v>70000</v>
      </c>
      <c r="M18" s="33">
        <v>0</v>
      </c>
      <c r="N18" s="33">
        <f t="shared" si="25"/>
        <v>0</v>
      </c>
      <c r="O18" s="33">
        <f t="shared" si="2"/>
        <v>0</v>
      </c>
      <c r="P18" s="8" t="s">
        <v>108</v>
      </c>
      <c r="Q18" s="9">
        <f t="shared" si="9"/>
        <v>70000</v>
      </c>
      <c r="R18" s="9">
        <f t="shared" si="10"/>
        <v>70000</v>
      </c>
      <c r="S18" s="9">
        <f t="shared" si="11"/>
        <v>70000</v>
      </c>
      <c r="T18" s="9">
        <f t="shared" si="12"/>
        <v>70000</v>
      </c>
      <c r="U18" s="9">
        <f t="shared" si="13"/>
        <v>70000</v>
      </c>
      <c r="V18" s="9">
        <f t="shared" si="14"/>
        <v>70000</v>
      </c>
      <c r="W18" s="9">
        <f t="shared" si="15"/>
        <v>70000</v>
      </c>
      <c r="X18" s="9">
        <f t="shared" si="16"/>
        <v>70000</v>
      </c>
      <c r="Y18" s="33">
        <f t="shared" si="3"/>
        <v>0</v>
      </c>
      <c r="Z18" s="33" t="str">
        <f t="shared" si="7"/>
        <v>T13</v>
      </c>
      <c r="AA18" s="35">
        <f t="shared" si="17"/>
        <v>0</v>
      </c>
      <c r="AB18" s="35">
        <f t="shared" si="18"/>
        <v>0</v>
      </c>
      <c r="AC18" s="35">
        <f t="shared" si="19"/>
        <v>0</v>
      </c>
      <c r="AD18" s="35">
        <f t="shared" si="20"/>
        <v>0</v>
      </c>
      <c r="AE18" s="35">
        <f t="shared" si="21"/>
        <v>0</v>
      </c>
      <c r="AF18" s="35">
        <f t="shared" si="22"/>
        <v>0</v>
      </c>
      <c r="AG18" s="35">
        <f t="shared" si="23"/>
        <v>0</v>
      </c>
      <c r="AH18" s="35">
        <f t="shared" si="24"/>
        <v>0</v>
      </c>
    </row>
    <row r="19" spans="1:34" s="34" customFormat="1" ht="18" customHeight="1">
      <c r="A19" s="24"/>
      <c r="B19" s="25"/>
      <c r="C19" s="25"/>
      <c r="D19" s="25"/>
      <c r="E19" s="25"/>
      <c r="F19" s="171">
        <f t="shared" si="4"/>
        <v>0</v>
      </c>
      <c r="G19" s="28">
        <f t="shared" si="5"/>
        <v>0</v>
      </c>
      <c r="H19" s="28">
        <f t="shared" si="8"/>
        <v>0</v>
      </c>
      <c r="I19" s="29">
        <f t="shared" si="6"/>
        <v>0</v>
      </c>
      <c r="J19" s="30"/>
      <c r="K19" s="31">
        <v>0.01</v>
      </c>
      <c r="L19" s="32">
        <f t="shared" si="0"/>
        <v>70000</v>
      </c>
      <c r="M19" s="33">
        <v>0</v>
      </c>
      <c r="N19" s="33">
        <f t="shared" si="25"/>
        <v>0</v>
      </c>
      <c r="O19" s="33">
        <f t="shared" si="2"/>
        <v>0</v>
      </c>
      <c r="P19" s="8" t="s">
        <v>109</v>
      </c>
      <c r="Q19" s="9">
        <f t="shared" si="9"/>
        <v>70000</v>
      </c>
      <c r="R19" s="9">
        <f t="shared" si="10"/>
        <v>70000</v>
      </c>
      <c r="S19" s="9">
        <f t="shared" si="11"/>
        <v>70000</v>
      </c>
      <c r="T19" s="9">
        <f t="shared" si="12"/>
        <v>70000</v>
      </c>
      <c r="U19" s="9">
        <f t="shared" si="13"/>
        <v>70000</v>
      </c>
      <c r="V19" s="9">
        <f t="shared" si="14"/>
        <v>70000</v>
      </c>
      <c r="W19" s="9">
        <f t="shared" si="15"/>
        <v>70000</v>
      </c>
      <c r="X19" s="9">
        <f t="shared" si="16"/>
        <v>70000</v>
      </c>
      <c r="Y19" s="33">
        <f t="shared" si="3"/>
        <v>0</v>
      </c>
      <c r="Z19" s="33" t="str">
        <f t="shared" si="7"/>
        <v>T14</v>
      </c>
      <c r="AA19" s="35">
        <f t="shared" si="17"/>
        <v>0</v>
      </c>
      <c r="AB19" s="35">
        <f t="shared" si="18"/>
        <v>0</v>
      </c>
      <c r="AC19" s="35">
        <f t="shared" si="19"/>
        <v>0</v>
      </c>
      <c r="AD19" s="35">
        <f t="shared" si="20"/>
        <v>0</v>
      </c>
      <c r="AE19" s="35">
        <f t="shared" si="21"/>
        <v>0</v>
      </c>
      <c r="AF19" s="35">
        <f t="shared" si="22"/>
        <v>0</v>
      </c>
      <c r="AG19" s="35">
        <f t="shared" si="23"/>
        <v>0</v>
      </c>
      <c r="AH19" s="35">
        <f t="shared" si="24"/>
        <v>0</v>
      </c>
    </row>
    <row r="20" spans="1:34" s="34" customFormat="1" ht="18" customHeight="1">
      <c r="A20" s="24"/>
      <c r="B20" s="25"/>
      <c r="C20" s="25"/>
      <c r="D20" s="25"/>
      <c r="E20" s="25"/>
      <c r="F20" s="171">
        <f t="shared" si="4"/>
        <v>0</v>
      </c>
      <c r="G20" s="28">
        <f t="shared" si="5"/>
        <v>0</v>
      </c>
      <c r="H20" s="28">
        <f t="shared" si="8"/>
        <v>0</v>
      </c>
      <c r="I20" s="29">
        <f t="shared" si="6"/>
        <v>0</v>
      </c>
      <c r="J20" s="30"/>
      <c r="K20" s="31">
        <v>0.01</v>
      </c>
      <c r="L20" s="32">
        <f t="shared" si="0"/>
        <v>70000</v>
      </c>
      <c r="M20" s="33">
        <v>0</v>
      </c>
      <c r="N20" s="33">
        <f t="shared" si="25"/>
        <v>0</v>
      </c>
      <c r="O20" s="33">
        <f t="shared" si="2"/>
        <v>0</v>
      </c>
      <c r="P20" s="8" t="s">
        <v>110</v>
      </c>
      <c r="Q20" s="9">
        <f t="shared" si="9"/>
        <v>70000</v>
      </c>
      <c r="R20" s="9">
        <f t="shared" si="10"/>
        <v>70000</v>
      </c>
      <c r="S20" s="9">
        <f t="shared" si="11"/>
        <v>70000</v>
      </c>
      <c r="T20" s="9">
        <f t="shared" si="12"/>
        <v>70000</v>
      </c>
      <c r="U20" s="9">
        <f t="shared" si="13"/>
        <v>70000</v>
      </c>
      <c r="V20" s="9">
        <f t="shared" si="14"/>
        <v>70000</v>
      </c>
      <c r="W20" s="9">
        <f t="shared" si="15"/>
        <v>70000</v>
      </c>
      <c r="X20" s="9">
        <f t="shared" si="16"/>
        <v>70000</v>
      </c>
      <c r="Y20" s="33">
        <f t="shared" si="3"/>
        <v>0</v>
      </c>
      <c r="Z20" s="33" t="str">
        <f t="shared" si="7"/>
        <v>T15</v>
      </c>
      <c r="AA20" s="35">
        <f t="shared" si="17"/>
        <v>0</v>
      </c>
      <c r="AB20" s="35">
        <f t="shared" si="18"/>
        <v>0</v>
      </c>
      <c r="AC20" s="35">
        <f t="shared" si="19"/>
        <v>0</v>
      </c>
      <c r="AD20" s="35">
        <f t="shared" si="20"/>
        <v>0</v>
      </c>
      <c r="AE20" s="35">
        <f t="shared" si="21"/>
        <v>0</v>
      </c>
      <c r="AF20" s="35">
        <f t="shared" si="22"/>
        <v>0</v>
      </c>
      <c r="AG20" s="35">
        <f t="shared" si="23"/>
        <v>0</v>
      </c>
      <c r="AH20" s="35">
        <f t="shared" si="24"/>
        <v>0</v>
      </c>
    </row>
    <row r="21" spans="1:34" s="34" customFormat="1" ht="18" customHeight="1">
      <c r="A21" s="24"/>
      <c r="B21" s="25"/>
      <c r="C21" s="25"/>
      <c r="D21" s="25"/>
      <c r="E21" s="25"/>
      <c r="F21" s="171">
        <f t="shared" si="4"/>
        <v>0</v>
      </c>
      <c r="G21" s="28">
        <f t="shared" si="5"/>
        <v>0</v>
      </c>
      <c r="H21" s="28">
        <f t="shared" si="8"/>
        <v>0</v>
      </c>
      <c r="I21" s="29">
        <f t="shared" si="6"/>
        <v>0</v>
      </c>
      <c r="J21" s="30"/>
      <c r="K21" s="31">
        <v>0.01</v>
      </c>
      <c r="L21" s="32">
        <f t="shared" si="0"/>
        <v>70000</v>
      </c>
      <c r="M21" s="33">
        <v>0</v>
      </c>
      <c r="N21" s="33">
        <f t="shared" si="25"/>
        <v>0</v>
      </c>
      <c r="O21" s="33">
        <f t="shared" si="2"/>
        <v>0</v>
      </c>
      <c r="P21" s="8" t="s">
        <v>111</v>
      </c>
      <c r="Q21" s="9">
        <f t="shared" si="9"/>
        <v>70000</v>
      </c>
      <c r="R21" s="9">
        <f t="shared" si="10"/>
        <v>70000</v>
      </c>
      <c r="S21" s="9">
        <f t="shared" si="11"/>
        <v>70000</v>
      </c>
      <c r="T21" s="9">
        <f t="shared" si="12"/>
        <v>70000</v>
      </c>
      <c r="U21" s="9">
        <f t="shared" si="13"/>
        <v>70000</v>
      </c>
      <c r="V21" s="9">
        <f t="shared" si="14"/>
        <v>70000</v>
      </c>
      <c r="W21" s="9">
        <f t="shared" si="15"/>
        <v>70000</v>
      </c>
      <c r="X21" s="9">
        <f t="shared" si="16"/>
        <v>70000</v>
      </c>
      <c r="Y21" s="33">
        <f t="shared" si="3"/>
        <v>0</v>
      </c>
      <c r="Z21" s="33" t="str">
        <f t="shared" si="7"/>
        <v>T16</v>
      </c>
      <c r="AA21" s="35">
        <f t="shared" si="17"/>
        <v>0</v>
      </c>
      <c r="AB21" s="35">
        <f t="shared" si="18"/>
        <v>0</v>
      </c>
      <c r="AC21" s="35">
        <f t="shared" si="19"/>
        <v>0</v>
      </c>
      <c r="AD21" s="35">
        <f t="shared" si="20"/>
        <v>0</v>
      </c>
      <c r="AE21" s="35">
        <f t="shared" si="21"/>
        <v>0</v>
      </c>
      <c r="AF21" s="35">
        <f t="shared" si="22"/>
        <v>0</v>
      </c>
      <c r="AG21" s="35">
        <f t="shared" si="23"/>
        <v>0</v>
      </c>
      <c r="AH21" s="35">
        <f t="shared" si="24"/>
        <v>0</v>
      </c>
    </row>
    <row r="22" spans="1:34" s="8" customFormat="1" ht="18" customHeight="1">
      <c r="A22" s="24"/>
      <c r="B22" s="25"/>
      <c r="C22" s="25"/>
      <c r="D22" s="25"/>
      <c r="E22" s="25"/>
      <c r="F22" s="171">
        <f t="shared" si="4"/>
        <v>0</v>
      </c>
      <c r="G22" s="28">
        <f t="shared" si="5"/>
        <v>0</v>
      </c>
      <c r="H22" s="28">
        <f t="shared" si="8"/>
        <v>0</v>
      </c>
      <c r="I22" s="29">
        <f t="shared" si="6"/>
        <v>0</v>
      </c>
      <c r="J22" s="30"/>
      <c r="K22" s="31">
        <v>0.01</v>
      </c>
      <c r="L22" s="32">
        <f t="shared" si="0"/>
        <v>70000</v>
      </c>
      <c r="M22" s="33">
        <v>0</v>
      </c>
      <c r="N22" s="33">
        <f t="shared" si="25"/>
        <v>0</v>
      </c>
      <c r="O22" s="33">
        <f t="shared" si="2"/>
        <v>0</v>
      </c>
      <c r="P22" s="8" t="s">
        <v>112</v>
      </c>
      <c r="Q22" s="9">
        <f t="shared" si="9"/>
        <v>70000</v>
      </c>
      <c r="R22" s="9">
        <f t="shared" si="10"/>
        <v>70000</v>
      </c>
      <c r="S22" s="9">
        <f t="shared" si="11"/>
        <v>70000</v>
      </c>
      <c r="T22" s="9">
        <f t="shared" si="12"/>
        <v>70000</v>
      </c>
      <c r="U22" s="9">
        <f t="shared" si="13"/>
        <v>70000</v>
      </c>
      <c r="V22" s="9">
        <f t="shared" si="14"/>
        <v>70000</v>
      </c>
      <c r="W22" s="9">
        <f t="shared" si="15"/>
        <v>70000</v>
      </c>
      <c r="X22" s="9">
        <f t="shared" si="16"/>
        <v>62222.222222222219</v>
      </c>
      <c r="Y22" s="33">
        <f t="shared" si="3"/>
        <v>0</v>
      </c>
      <c r="Z22" s="33" t="str">
        <f t="shared" si="7"/>
        <v>T17</v>
      </c>
      <c r="AA22" s="35">
        <f t="shared" si="17"/>
        <v>0</v>
      </c>
      <c r="AB22" s="35">
        <f t="shared" si="18"/>
        <v>0</v>
      </c>
      <c r="AC22" s="35">
        <f t="shared" si="19"/>
        <v>0</v>
      </c>
      <c r="AD22" s="35">
        <f t="shared" si="20"/>
        <v>0</v>
      </c>
      <c r="AE22" s="35">
        <f t="shared" si="21"/>
        <v>0</v>
      </c>
      <c r="AF22" s="35">
        <f t="shared" si="22"/>
        <v>0</v>
      </c>
      <c r="AG22" s="35">
        <f t="shared" si="23"/>
        <v>0</v>
      </c>
      <c r="AH22" s="35">
        <f t="shared" si="24"/>
        <v>0</v>
      </c>
    </row>
    <row r="23" spans="1:34" s="8" customFormat="1" ht="18" customHeight="1">
      <c r="A23" s="24"/>
      <c r="B23" s="25"/>
      <c r="C23" s="25"/>
      <c r="D23" s="25"/>
      <c r="E23" s="25"/>
      <c r="F23" s="171">
        <f t="shared" si="4"/>
        <v>0</v>
      </c>
      <c r="G23" s="28">
        <f t="shared" si="5"/>
        <v>0</v>
      </c>
      <c r="H23" s="28">
        <f t="shared" si="8"/>
        <v>0</v>
      </c>
      <c r="I23" s="29">
        <f t="shared" si="6"/>
        <v>0</v>
      </c>
      <c r="J23" s="30"/>
      <c r="K23" s="31">
        <v>0.01</v>
      </c>
      <c r="L23" s="32">
        <f t="shared" si="0"/>
        <v>70000</v>
      </c>
      <c r="M23" s="33">
        <v>0</v>
      </c>
      <c r="N23" s="33">
        <f t="shared" si="25"/>
        <v>0</v>
      </c>
      <c r="O23" s="33">
        <f t="shared" si="2"/>
        <v>0</v>
      </c>
      <c r="P23" s="8" t="s">
        <v>113</v>
      </c>
      <c r="Q23" s="9">
        <f t="shared" si="9"/>
        <v>70000</v>
      </c>
      <c r="R23" s="9">
        <f t="shared" si="10"/>
        <v>70000</v>
      </c>
      <c r="S23" s="9">
        <f t="shared" si="11"/>
        <v>70000</v>
      </c>
      <c r="T23" s="9">
        <f t="shared" si="12"/>
        <v>70000</v>
      </c>
      <c r="U23" s="9">
        <f t="shared" si="13"/>
        <v>70000</v>
      </c>
      <c r="V23" s="9">
        <f t="shared" si="14"/>
        <v>70000</v>
      </c>
      <c r="W23" s="9">
        <f t="shared" si="15"/>
        <v>61250</v>
      </c>
      <c r="X23" s="9">
        <f t="shared" si="16"/>
        <v>54444.444444444445</v>
      </c>
      <c r="Y23" s="33">
        <f t="shared" si="3"/>
        <v>0</v>
      </c>
      <c r="Z23" s="33" t="str">
        <f t="shared" si="7"/>
        <v>T18</v>
      </c>
      <c r="AA23" s="35">
        <f t="shared" si="17"/>
        <v>0</v>
      </c>
      <c r="AB23" s="35">
        <f t="shared" si="18"/>
        <v>0</v>
      </c>
      <c r="AC23" s="35">
        <f t="shared" si="19"/>
        <v>0</v>
      </c>
      <c r="AD23" s="35">
        <f t="shared" si="20"/>
        <v>0</v>
      </c>
      <c r="AE23" s="35">
        <f t="shared" si="21"/>
        <v>0</v>
      </c>
      <c r="AF23" s="35">
        <f t="shared" si="22"/>
        <v>0</v>
      </c>
      <c r="AG23" s="35">
        <f t="shared" si="23"/>
        <v>0</v>
      </c>
      <c r="AH23" s="35">
        <f t="shared" si="24"/>
        <v>0</v>
      </c>
    </row>
    <row r="24" spans="1:34" s="8" customFormat="1" ht="18" customHeight="1">
      <c r="A24" s="24"/>
      <c r="B24" s="25"/>
      <c r="C24" s="25"/>
      <c r="D24" s="25"/>
      <c r="E24" s="25" t="s">
        <v>201</v>
      </c>
      <c r="F24" s="171"/>
      <c r="G24" s="28">
        <f t="shared" si="5"/>
        <v>0</v>
      </c>
      <c r="H24" s="28">
        <f t="shared" si="8"/>
        <v>0</v>
      </c>
      <c r="I24" s="29">
        <f t="shared" si="6"/>
        <v>0</v>
      </c>
      <c r="J24" s="30"/>
      <c r="K24" s="31">
        <v>0.01</v>
      </c>
      <c r="L24" s="32">
        <f t="shared" si="0"/>
        <v>70000</v>
      </c>
      <c r="M24" s="33">
        <v>0</v>
      </c>
      <c r="N24" s="33" t="e">
        <f t="shared" si="25"/>
        <v>#N/A</v>
      </c>
      <c r="O24" s="33" t="e">
        <f t="shared" si="2"/>
        <v>#N/A</v>
      </c>
      <c r="P24" s="8" t="s">
        <v>114</v>
      </c>
      <c r="Q24" s="9">
        <f t="shared" si="9"/>
        <v>70000</v>
      </c>
      <c r="R24" s="9">
        <f t="shared" si="10"/>
        <v>70000</v>
      </c>
      <c r="S24" s="9">
        <f t="shared" si="11"/>
        <v>70000</v>
      </c>
      <c r="T24" s="9">
        <f t="shared" si="12"/>
        <v>70000</v>
      </c>
      <c r="U24" s="9">
        <f t="shared" si="13"/>
        <v>70000</v>
      </c>
      <c r="V24" s="9">
        <f t="shared" si="14"/>
        <v>60000</v>
      </c>
      <c r="W24" s="9">
        <f t="shared" si="15"/>
        <v>52500</v>
      </c>
      <c r="X24" s="9">
        <f t="shared" si="16"/>
        <v>46666.666666666664</v>
      </c>
      <c r="Y24" s="33">
        <f t="shared" si="3"/>
        <v>0</v>
      </c>
      <c r="Z24" s="33" t="str">
        <f t="shared" si="7"/>
        <v>T19</v>
      </c>
      <c r="AA24" s="35">
        <f t="shared" si="17"/>
        <v>0</v>
      </c>
      <c r="AB24" s="35">
        <f t="shared" si="18"/>
        <v>0</v>
      </c>
      <c r="AC24" s="35">
        <f t="shared" si="19"/>
        <v>0</v>
      </c>
      <c r="AD24" s="35">
        <f t="shared" si="20"/>
        <v>0</v>
      </c>
      <c r="AE24" s="35">
        <f t="shared" si="21"/>
        <v>0</v>
      </c>
      <c r="AF24" s="35">
        <f t="shared" si="22"/>
        <v>0</v>
      </c>
      <c r="AG24" s="35">
        <f t="shared" si="23"/>
        <v>0</v>
      </c>
      <c r="AH24" s="35">
        <f t="shared" si="24"/>
        <v>0</v>
      </c>
    </row>
    <row r="25" spans="1:34" s="8" customFormat="1" ht="18" customHeight="1">
      <c r="A25" s="24"/>
      <c r="B25" s="25"/>
      <c r="C25" s="25"/>
      <c r="D25" s="25"/>
      <c r="E25" s="25" t="s">
        <v>201</v>
      </c>
      <c r="F25" s="171"/>
      <c r="G25" s="28">
        <f t="shared" si="5"/>
        <v>0</v>
      </c>
      <c r="H25" s="28">
        <f t="shared" si="8"/>
        <v>0</v>
      </c>
      <c r="I25" s="29">
        <f t="shared" si="6"/>
        <v>0</v>
      </c>
      <c r="J25" s="30"/>
      <c r="K25" s="31">
        <v>0.01</v>
      </c>
      <c r="L25" s="32">
        <f t="shared" si="0"/>
        <v>70000</v>
      </c>
      <c r="M25" s="33">
        <v>0</v>
      </c>
      <c r="N25" s="33" t="e">
        <f t="shared" si="25"/>
        <v>#N/A</v>
      </c>
      <c r="O25" s="33" t="e">
        <f t="shared" si="2"/>
        <v>#N/A</v>
      </c>
      <c r="P25" s="8" t="s">
        <v>115</v>
      </c>
      <c r="Q25" s="9">
        <f t="shared" si="9"/>
        <v>70000</v>
      </c>
      <c r="R25" s="9">
        <f t="shared" si="10"/>
        <v>70000</v>
      </c>
      <c r="S25" s="9">
        <f t="shared" si="11"/>
        <v>70000</v>
      </c>
      <c r="T25" s="9">
        <f t="shared" si="12"/>
        <v>70000</v>
      </c>
      <c r="U25" s="9">
        <f t="shared" si="13"/>
        <v>58333.333333333336</v>
      </c>
      <c r="V25" s="9">
        <f t="shared" si="14"/>
        <v>50000</v>
      </c>
      <c r="W25" s="9">
        <f t="shared" si="15"/>
        <v>43750</v>
      </c>
      <c r="X25" s="9">
        <f t="shared" si="16"/>
        <v>38888.888888888891</v>
      </c>
      <c r="Y25" s="33">
        <f t="shared" si="3"/>
        <v>0</v>
      </c>
      <c r="Z25" s="33" t="str">
        <f t="shared" si="7"/>
        <v>T20</v>
      </c>
      <c r="AA25" s="35">
        <f t="shared" si="17"/>
        <v>0</v>
      </c>
      <c r="AB25" s="35">
        <f t="shared" si="18"/>
        <v>0</v>
      </c>
      <c r="AC25" s="35">
        <f t="shared" si="19"/>
        <v>0</v>
      </c>
      <c r="AD25" s="35">
        <f t="shared" si="20"/>
        <v>0</v>
      </c>
      <c r="AE25" s="35">
        <f t="shared" si="21"/>
        <v>0</v>
      </c>
      <c r="AF25" s="35">
        <f t="shared" si="22"/>
        <v>0</v>
      </c>
      <c r="AG25" s="35">
        <f t="shared" si="23"/>
        <v>0</v>
      </c>
      <c r="AH25" s="35">
        <f t="shared" si="24"/>
        <v>0</v>
      </c>
    </row>
    <row r="26" spans="1:34" s="8" customFormat="1" ht="18" customHeight="1">
      <c r="A26" s="24"/>
      <c r="B26" s="25"/>
      <c r="C26" s="25"/>
      <c r="D26" s="25"/>
      <c r="E26" s="25" t="s">
        <v>201</v>
      </c>
      <c r="F26" s="171"/>
      <c r="G26" s="28">
        <f t="shared" si="5"/>
        <v>0</v>
      </c>
      <c r="H26" s="28">
        <f t="shared" si="8"/>
        <v>0</v>
      </c>
      <c r="I26" s="29">
        <f t="shared" si="6"/>
        <v>0</v>
      </c>
      <c r="J26" s="30"/>
      <c r="K26" s="31">
        <v>0.01</v>
      </c>
      <c r="L26" s="32">
        <f t="shared" si="0"/>
        <v>70000</v>
      </c>
      <c r="M26" s="33">
        <v>0</v>
      </c>
      <c r="N26" s="33" t="e">
        <f t="shared" si="25"/>
        <v>#N/A</v>
      </c>
      <c r="O26" s="33" t="e">
        <f>IF(E26=0,0,IF(E26=E25,VLOOKUP(E26,P:X,VLOOKUP(E26,P:Y,10,0),0),IF(P26=E26,VLOOKUP(E26,P:X,VLOOKUP(E26,P:Y,10,0),0),L26)))</f>
        <v>#N/A</v>
      </c>
      <c r="P26" s="8" t="s">
        <v>116</v>
      </c>
      <c r="Q26" s="9">
        <f t="shared" si="9"/>
        <v>70000</v>
      </c>
      <c r="R26" s="9">
        <f t="shared" si="10"/>
        <v>70000</v>
      </c>
      <c r="S26" s="9">
        <f t="shared" si="11"/>
        <v>70000</v>
      </c>
      <c r="T26" s="9">
        <f t="shared" si="12"/>
        <v>56000</v>
      </c>
      <c r="U26" s="9">
        <f t="shared" si="13"/>
        <v>46666.666666666664</v>
      </c>
      <c r="V26" s="9">
        <f t="shared" si="14"/>
        <v>40000</v>
      </c>
      <c r="W26" s="9">
        <f t="shared" si="15"/>
        <v>35000</v>
      </c>
      <c r="X26" s="9">
        <f t="shared" si="16"/>
        <v>31111.111111111109</v>
      </c>
      <c r="Y26" s="33">
        <f t="shared" si="3"/>
        <v>0</v>
      </c>
      <c r="Z26" s="33" t="str">
        <f t="shared" si="7"/>
        <v>T21</v>
      </c>
      <c r="AA26" s="35">
        <f t="shared" si="17"/>
        <v>0</v>
      </c>
      <c r="AB26" s="35">
        <f t="shared" si="18"/>
        <v>0</v>
      </c>
      <c r="AC26" s="35">
        <f t="shared" si="19"/>
        <v>0</v>
      </c>
      <c r="AD26" s="35">
        <f t="shared" si="20"/>
        <v>0</v>
      </c>
      <c r="AE26" s="35">
        <f t="shared" si="21"/>
        <v>0</v>
      </c>
      <c r="AF26" s="35">
        <f t="shared" si="22"/>
        <v>0</v>
      </c>
      <c r="AG26" s="35">
        <f t="shared" si="23"/>
        <v>0</v>
      </c>
      <c r="AH26" s="35">
        <f t="shared" si="24"/>
        <v>0</v>
      </c>
    </row>
    <row r="27" spans="1:34" s="8" customFormat="1" ht="18" customHeight="1">
      <c r="A27" s="24"/>
      <c r="B27" s="25"/>
      <c r="C27" s="25"/>
      <c r="D27" s="25"/>
      <c r="E27" s="25" t="s">
        <v>201</v>
      </c>
      <c r="F27" s="171"/>
      <c r="G27" s="28">
        <f t="shared" si="5"/>
        <v>0</v>
      </c>
      <c r="H27" s="28">
        <f t="shared" si="8"/>
        <v>0</v>
      </c>
      <c r="I27" s="29">
        <f t="shared" si="6"/>
        <v>0</v>
      </c>
      <c r="J27" s="30"/>
      <c r="K27" s="31">
        <v>0.01</v>
      </c>
      <c r="L27" s="32">
        <f t="shared" si="0"/>
        <v>70000</v>
      </c>
      <c r="M27" s="33">
        <v>0</v>
      </c>
      <c r="N27" s="33" t="e">
        <f t="shared" si="25"/>
        <v>#N/A</v>
      </c>
      <c r="O27" s="33" t="e">
        <f t="shared" ref="O27:O29" si="26">IF(E27=0,0,IF(E27=E26,VLOOKUP(E27,P:X,VLOOKUP(E27,P:Y,10,0),0),IF(P27=E27,VLOOKUP(E27,P:X,VLOOKUP(E27,P:Y,10,0),0),L27)))</f>
        <v>#N/A</v>
      </c>
      <c r="P27" s="8" t="s">
        <v>117</v>
      </c>
      <c r="Q27" s="9">
        <f t="shared" si="9"/>
        <v>70000</v>
      </c>
      <c r="R27" s="9">
        <f t="shared" si="10"/>
        <v>70000</v>
      </c>
      <c r="S27" s="9">
        <f t="shared" si="11"/>
        <v>52500</v>
      </c>
      <c r="T27" s="9">
        <f t="shared" si="12"/>
        <v>42000</v>
      </c>
      <c r="U27" s="9">
        <f t="shared" si="13"/>
        <v>35000</v>
      </c>
      <c r="V27" s="9">
        <f t="shared" si="14"/>
        <v>30000</v>
      </c>
      <c r="W27" s="9">
        <f t="shared" si="15"/>
        <v>26250</v>
      </c>
      <c r="X27" s="9">
        <f t="shared" si="16"/>
        <v>23333.333333333332</v>
      </c>
      <c r="Y27" s="33">
        <f t="shared" si="3"/>
        <v>0</v>
      </c>
      <c r="Z27" s="33" t="str">
        <f t="shared" si="7"/>
        <v>T22</v>
      </c>
      <c r="AA27" s="35">
        <f t="shared" si="17"/>
        <v>0</v>
      </c>
      <c r="AB27" s="35">
        <f t="shared" si="18"/>
        <v>0</v>
      </c>
      <c r="AC27" s="35">
        <f t="shared" si="19"/>
        <v>0</v>
      </c>
      <c r="AD27" s="35">
        <f t="shared" si="20"/>
        <v>0</v>
      </c>
      <c r="AE27" s="35">
        <f t="shared" si="21"/>
        <v>0</v>
      </c>
      <c r="AF27" s="35">
        <f t="shared" si="22"/>
        <v>0</v>
      </c>
      <c r="AG27" s="35">
        <f t="shared" si="23"/>
        <v>0</v>
      </c>
      <c r="AH27" s="35">
        <f t="shared" si="24"/>
        <v>0</v>
      </c>
    </row>
    <row r="28" spans="1:34" s="8" customFormat="1" ht="18" customHeight="1">
      <c r="A28" s="24"/>
      <c r="B28" s="25"/>
      <c r="C28" s="25"/>
      <c r="D28" s="25"/>
      <c r="E28" s="25" t="s">
        <v>201</v>
      </c>
      <c r="F28" s="171"/>
      <c r="G28" s="28">
        <f t="shared" si="5"/>
        <v>0</v>
      </c>
      <c r="H28" s="28">
        <f t="shared" si="8"/>
        <v>0</v>
      </c>
      <c r="I28" s="29">
        <f t="shared" si="6"/>
        <v>0</v>
      </c>
      <c r="J28" s="30"/>
      <c r="K28" s="31">
        <v>0.01</v>
      </c>
      <c r="L28" s="32">
        <f t="shared" si="0"/>
        <v>70000</v>
      </c>
      <c r="M28" s="33">
        <v>0</v>
      </c>
      <c r="N28" s="33" t="e">
        <f t="shared" si="25"/>
        <v>#N/A</v>
      </c>
      <c r="O28" s="33" t="e">
        <f t="shared" si="26"/>
        <v>#N/A</v>
      </c>
      <c r="P28" s="8" t="s">
        <v>118</v>
      </c>
      <c r="Q28" s="9">
        <f t="shared" si="9"/>
        <v>70000</v>
      </c>
      <c r="R28" s="9">
        <f t="shared" si="10"/>
        <v>46666.666666666664</v>
      </c>
      <c r="S28" s="9">
        <f t="shared" si="11"/>
        <v>35000</v>
      </c>
      <c r="T28" s="9">
        <f t="shared" si="12"/>
        <v>28000</v>
      </c>
      <c r="U28" s="9">
        <f t="shared" si="13"/>
        <v>23333.333333333332</v>
      </c>
      <c r="V28" s="9">
        <f t="shared" si="14"/>
        <v>20000</v>
      </c>
      <c r="W28" s="9">
        <f t="shared" si="15"/>
        <v>17500</v>
      </c>
      <c r="X28" s="9">
        <f t="shared" si="16"/>
        <v>15555.555555555555</v>
      </c>
      <c r="Y28" s="33">
        <f t="shared" si="3"/>
        <v>0</v>
      </c>
      <c r="Z28" s="33" t="str">
        <f t="shared" si="7"/>
        <v>T23</v>
      </c>
      <c r="AA28" s="35">
        <f t="shared" si="17"/>
        <v>0</v>
      </c>
      <c r="AB28" s="35">
        <f t="shared" si="18"/>
        <v>0</v>
      </c>
      <c r="AC28" s="35">
        <f t="shared" si="19"/>
        <v>0</v>
      </c>
      <c r="AD28" s="35">
        <f t="shared" si="20"/>
        <v>0</v>
      </c>
      <c r="AE28" s="35">
        <f t="shared" si="21"/>
        <v>0</v>
      </c>
      <c r="AF28" s="35">
        <f t="shared" si="22"/>
        <v>0</v>
      </c>
      <c r="AG28" s="35">
        <f t="shared" si="23"/>
        <v>0</v>
      </c>
      <c r="AH28" s="35">
        <f t="shared" si="24"/>
        <v>0</v>
      </c>
    </row>
    <row r="29" spans="1:34" s="8" customFormat="1" ht="18" customHeight="1">
      <c r="A29" s="24"/>
      <c r="B29" s="25"/>
      <c r="C29" s="25"/>
      <c r="D29" s="25"/>
      <c r="E29" s="25" t="s">
        <v>201</v>
      </c>
      <c r="F29" s="171"/>
      <c r="G29" s="28">
        <f t="shared" si="5"/>
        <v>0</v>
      </c>
      <c r="H29" s="28">
        <f t="shared" si="8"/>
        <v>0</v>
      </c>
      <c r="I29" s="29">
        <f t="shared" si="6"/>
        <v>0</v>
      </c>
      <c r="J29" s="30"/>
      <c r="K29" s="31">
        <v>0.01</v>
      </c>
      <c r="L29" s="32">
        <f t="shared" si="0"/>
        <v>70000</v>
      </c>
      <c r="M29" s="33">
        <v>0</v>
      </c>
      <c r="N29" s="33" t="e">
        <f t="shared" si="25"/>
        <v>#N/A</v>
      </c>
      <c r="O29" s="33" t="e">
        <f t="shared" si="26"/>
        <v>#N/A</v>
      </c>
      <c r="P29" s="8" t="s">
        <v>119</v>
      </c>
      <c r="Q29" s="9">
        <f t="shared" si="9"/>
        <v>35000</v>
      </c>
      <c r="R29" s="9">
        <f t="shared" si="10"/>
        <v>23333.333333333332</v>
      </c>
      <c r="S29" s="9">
        <f t="shared" si="11"/>
        <v>17500</v>
      </c>
      <c r="T29" s="9">
        <f t="shared" si="12"/>
        <v>14000</v>
      </c>
      <c r="U29" s="9">
        <f t="shared" si="13"/>
        <v>11666.666666666666</v>
      </c>
      <c r="V29" s="9">
        <f t="shared" si="14"/>
        <v>10000</v>
      </c>
      <c r="W29" s="9">
        <f t="shared" si="15"/>
        <v>8750</v>
      </c>
      <c r="X29" s="9">
        <f t="shared" si="16"/>
        <v>7777.7777777777774</v>
      </c>
      <c r="Y29" s="33">
        <f t="shared" si="3"/>
        <v>0</v>
      </c>
      <c r="Z29" s="33" t="str">
        <f t="shared" si="7"/>
        <v>T24</v>
      </c>
      <c r="AA29" s="35">
        <f t="shared" si="17"/>
        <v>0</v>
      </c>
      <c r="AB29" s="35">
        <f t="shared" si="18"/>
        <v>0</v>
      </c>
      <c r="AC29" s="35">
        <f t="shared" si="19"/>
        <v>0</v>
      </c>
      <c r="AD29" s="35">
        <f t="shared" si="20"/>
        <v>0</v>
      </c>
      <c r="AE29" s="35">
        <f t="shared" si="21"/>
        <v>0</v>
      </c>
      <c r="AF29" s="35">
        <f t="shared" si="22"/>
        <v>0</v>
      </c>
      <c r="AG29" s="35">
        <f t="shared" si="23"/>
        <v>0</v>
      </c>
      <c r="AH29" s="35">
        <f t="shared" si="24"/>
        <v>0</v>
      </c>
    </row>
    <row r="30" spans="1:34" ht="18" customHeight="1">
      <c r="A30" s="36"/>
      <c r="B30" s="37"/>
      <c r="C30" s="38"/>
      <c r="D30" s="39"/>
      <c r="E30" s="40"/>
      <c r="F30" s="39"/>
      <c r="G30" s="42"/>
      <c r="H30" s="42"/>
      <c r="I30" s="40"/>
      <c r="J30" s="43"/>
      <c r="K30" s="43"/>
      <c r="L30" s="43"/>
      <c r="M30" s="43"/>
      <c r="N30" s="43"/>
      <c r="O30" s="43"/>
      <c r="P30" s="8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4" ht="15">
      <c r="A31" s="36"/>
      <c r="B31" s="45"/>
      <c r="C31" s="46"/>
      <c r="D31" s="46"/>
      <c r="E31" s="46"/>
      <c r="F31" s="173"/>
      <c r="G31" s="48"/>
      <c r="H31" s="48"/>
      <c r="I31" s="36"/>
      <c r="J31" s="36"/>
      <c r="K31" s="36"/>
      <c r="L31" s="36"/>
      <c r="M31" s="36"/>
      <c r="N31" s="36"/>
      <c r="O31" s="36"/>
      <c r="P31" s="36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34" ht="15">
      <c r="A32" s="36"/>
      <c r="B32" s="45"/>
      <c r="C32" s="46"/>
      <c r="D32" s="46"/>
      <c r="E32" s="46"/>
      <c r="F32" s="173"/>
      <c r="G32" s="48"/>
      <c r="H32" s="48"/>
      <c r="I32" s="36"/>
      <c r="J32" s="36"/>
      <c r="K32" s="36"/>
      <c r="L32" s="36"/>
      <c r="M32" s="36"/>
      <c r="N32" s="36"/>
      <c r="O32" s="36"/>
      <c r="P32" s="36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">
      <c r="A33" s="36"/>
      <c r="B33" s="45"/>
      <c r="C33" s="46"/>
      <c r="D33" s="46"/>
      <c r="E33" s="46"/>
      <c r="F33" s="173"/>
      <c r="G33" s="48"/>
      <c r="H33" s="48"/>
      <c r="I33" s="36"/>
      <c r="J33" s="36"/>
      <c r="K33" s="36"/>
      <c r="L33" s="36"/>
      <c r="M33" s="36"/>
      <c r="N33" s="36"/>
      <c r="O33" s="36"/>
      <c r="P33" s="36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">
      <c r="A34" s="36"/>
      <c r="B34" s="45"/>
      <c r="C34" s="37"/>
      <c r="D34" s="39"/>
      <c r="E34" s="40"/>
      <c r="F34" s="39"/>
      <c r="G34" s="42"/>
      <c r="H34" s="42"/>
      <c r="I34" s="40"/>
      <c r="J34" s="43"/>
      <c r="K34" s="43"/>
      <c r="L34" s="43"/>
      <c r="M34" s="43"/>
      <c r="N34" s="43"/>
      <c r="O34" s="43"/>
      <c r="P34" s="8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>
      <c r="B35" s="45"/>
      <c r="P35" s="8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>
      <c r="A36" s="50"/>
      <c r="B36" s="50"/>
      <c r="I36" s="44"/>
      <c r="P36" s="8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>
      <c r="A37" s="50"/>
      <c r="B37" s="50"/>
      <c r="I37" s="44"/>
      <c r="P37" s="8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>
      <c r="A38" s="50"/>
      <c r="B38" s="50"/>
      <c r="I38" s="44"/>
      <c r="P38" s="8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>
      <c r="A39" s="50"/>
      <c r="B39" s="50"/>
      <c r="I39" s="44"/>
      <c r="P39" s="8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>
      <c r="A40" s="50"/>
      <c r="B40" s="50"/>
      <c r="I40" s="44"/>
      <c r="P40" s="8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>
      <c r="A41" s="50"/>
      <c r="B41" s="50"/>
      <c r="I41" s="44"/>
      <c r="P41" s="8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>
      <c r="A42" s="50"/>
      <c r="B42" s="50"/>
      <c r="I42" s="44"/>
      <c r="P42" s="8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>
      <c r="A43" s="50"/>
      <c r="B43" s="50"/>
      <c r="I43" s="44"/>
      <c r="P43" s="8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>
      <c r="A44" s="50"/>
      <c r="B44" s="50"/>
      <c r="I44" s="44"/>
      <c r="P44" s="8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>
      <c r="A45" s="50"/>
      <c r="B45" s="50"/>
      <c r="I45" s="44"/>
      <c r="P45" s="8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>
      <c r="A46" s="50"/>
      <c r="B46" s="50"/>
      <c r="I46" s="44"/>
      <c r="P46" s="8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>
      <c r="A47" s="50"/>
      <c r="B47" s="50"/>
      <c r="I47" s="44"/>
      <c r="P47" s="8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>
      <c r="A48" s="50"/>
      <c r="B48" s="50"/>
      <c r="I48" s="44"/>
      <c r="P48" s="8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>
      <c r="A49" s="50"/>
      <c r="B49" s="50"/>
      <c r="I49" s="44"/>
      <c r="P49" s="8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>
      <c r="A50" s="50"/>
      <c r="B50" s="50"/>
      <c r="I50" s="44"/>
      <c r="P50" s="8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>
      <c r="A51" s="50"/>
      <c r="B51" s="50"/>
      <c r="I51" s="44"/>
      <c r="P51" s="8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>
      <c r="A52" s="50"/>
      <c r="B52" s="50"/>
      <c r="I52" s="44"/>
      <c r="P52" s="8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>
      <c r="A53" s="50"/>
      <c r="B53" s="50"/>
      <c r="I53" s="44"/>
      <c r="P53" s="8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>
      <c r="A54" s="50"/>
      <c r="B54" s="50"/>
      <c r="I54" s="44"/>
      <c r="P54" s="8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>
      <c r="A55" s="50"/>
      <c r="B55" s="50"/>
      <c r="I55" s="44"/>
      <c r="P55" s="8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>
      <c r="A56" s="50"/>
      <c r="B56" s="50"/>
      <c r="I56" s="44"/>
      <c r="P56" s="8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>
      <c r="A57" s="50"/>
      <c r="B57" s="50"/>
      <c r="I57" s="44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>
      <c r="A58" s="50"/>
      <c r="B58" s="50"/>
      <c r="I58" s="44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>
      <c r="A59" s="50"/>
      <c r="B59" s="50"/>
      <c r="I59" s="44"/>
      <c r="P59" s="8"/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>
      <c r="A60" s="50"/>
      <c r="B60" s="50"/>
      <c r="I60" s="44"/>
      <c r="P60" s="8"/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>
      <c r="A61" s="50"/>
      <c r="B61" s="50"/>
      <c r="I61" s="44"/>
      <c r="P61" s="8"/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>
      <c r="A62" s="50"/>
      <c r="B62" s="50"/>
      <c r="I62" s="44"/>
      <c r="P62" s="8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>
      <c r="A63" s="50"/>
      <c r="B63" s="50"/>
      <c r="I63" s="44"/>
      <c r="P63" s="8"/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>
      <c r="A64" s="50"/>
      <c r="B64" s="50"/>
      <c r="I64" s="44"/>
      <c r="P64" s="8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>
      <c r="A65" s="50"/>
      <c r="B65" s="50"/>
      <c r="I65" s="44"/>
      <c r="P65" s="8"/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>
      <c r="A66" s="50"/>
      <c r="B66" s="50"/>
      <c r="I66" s="44"/>
      <c r="P66" s="8"/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>
      <c r="A67" s="50"/>
      <c r="B67" s="50"/>
      <c r="I67" s="44"/>
      <c r="P67" s="8"/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>
      <c r="A68" s="50"/>
      <c r="B68" s="50"/>
      <c r="I68" s="44"/>
      <c r="P68" s="8"/>
      <c r="Q68" s="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>
      <c r="A69" s="50"/>
      <c r="B69" s="50"/>
      <c r="I69" s="44"/>
      <c r="P69" s="8"/>
      <c r="Q69" s="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>
      <c r="A70" s="50"/>
      <c r="B70" s="50"/>
      <c r="I70" s="44"/>
      <c r="P70" s="8"/>
      <c r="Q70" s="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>
      <c r="A71" s="50"/>
      <c r="B71" s="50"/>
      <c r="I71" s="44"/>
      <c r="P71" s="8"/>
      <c r="Q71" s="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>
      <c r="A72" s="50"/>
      <c r="B72" s="50"/>
      <c r="I72" s="44"/>
      <c r="P72" s="8"/>
      <c r="Q72" s="9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>
      <c r="A73" s="50"/>
      <c r="B73" s="50"/>
      <c r="I73" s="44"/>
      <c r="P73" s="8"/>
      <c r="Q73" s="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>
      <c r="A74" s="50"/>
      <c r="B74" s="50"/>
      <c r="I74" s="44"/>
      <c r="P74" s="8"/>
      <c r="Q74" s="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>
      <c r="A75" s="50"/>
      <c r="B75" s="50"/>
      <c r="I75" s="44"/>
      <c r="P75" s="8"/>
      <c r="Q75" s="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>
      <c r="A76" s="50"/>
      <c r="B76" s="50"/>
      <c r="I76" s="44"/>
      <c r="P76" s="8"/>
      <c r="Q76" s="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>
      <c r="A77" s="50"/>
      <c r="B77" s="50"/>
      <c r="I77" s="44"/>
      <c r="P77" s="8"/>
      <c r="Q77" s="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>
      <c r="A78" s="50"/>
      <c r="B78" s="50"/>
      <c r="I78" s="44"/>
      <c r="P78" s="8"/>
      <c r="Q78" s="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>
      <c r="A79" s="50"/>
      <c r="B79" s="50"/>
      <c r="I79" s="44"/>
      <c r="P79" s="8"/>
      <c r="Q79" s="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>
      <c r="A80" s="50"/>
      <c r="B80" s="50"/>
      <c r="I80" s="44"/>
      <c r="P80" s="8"/>
      <c r="Q80" s="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>
      <c r="A81" s="50"/>
      <c r="B81" s="50"/>
      <c r="I81" s="44"/>
      <c r="P81" s="8"/>
      <c r="Q81" s="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>
      <c r="A82" s="50"/>
      <c r="B82" s="50"/>
      <c r="I82" s="44"/>
      <c r="P82" s="8"/>
      <c r="Q82" s="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>
      <c r="A83" s="50"/>
      <c r="B83" s="50"/>
      <c r="I83" s="44"/>
      <c r="P83" s="8"/>
      <c r="Q83" s="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>
      <c r="A84" s="50"/>
      <c r="B84" s="50"/>
      <c r="I84" s="44"/>
      <c r="P84" s="8"/>
      <c r="Q84" s="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>
      <c r="A85" s="50"/>
      <c r="B85" s="50"/>
      <c r="I85" s="44"/>
      <c r="P85" s="8"/>
      <c r="Q85" s="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>
      <c r="A86" s="50"/>
      <c r="B86" s="50"/>
      <c r="I86" s="44"/>
      <c r="P86" s="8"/>
      <c r="Q86" s="9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>
      <c r="A87" s="50"/>
      <c r="B87" s="50"/>
      <c r="I87" s="44"/>
      <c r="P87" s="8"/>
      <c r="Q87" s="9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>
      <c r="A88" s="50"/>
      <c r="B88" s="50"/>
      <c r="I88" s="44"/>
      <c r="P88" s="8"/>
      <c r="Q88" s="9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>
      <c r="A89" s="50"/>
      <c r="B89" s="50"/>
      <c r="I89" s="44"/>
      <c r="P89" s="8"/>
      <c r="Q89" s="9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>
      <c r="A90" s="50"/>
      <c r="B90" s="50"/>
      <c r="I90" s="44"/>
      <c r="P90" s="8"/>
      <c r="Q90" s="9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>
      <c r="A91" s="50"/>
      <c r="B91" s="50"/>
      <c r="I91" s="44"/>
      <c r="P91" s="8"/>
      <c r="Q91" s="9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>
      <c r="A92" s="50"/>
      <c r="B92" s="50"/>
      <c r="I92" s="44"/>
      <c r="P92" s="8"/>
      <c r="Q92" s="9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>
      <c r="A93" s="50"/>
      <c r="B93" s="50"/>
      <c r="I93" s="44"/>
      <c r="P93" s="8"/>
      <c r="Q93" s="9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>
      <c r="A94" s="50"/>
      <c r="B94" s="50"/>
      <c r="I94" s="44"/>
      <c r="P94" s="53"/>
      <c r="Q94" s="44"/>
    </row>
    <row r="95" spans="1:28">
      <c r="A95" s="50"/>
      <c r="B95" s="50"/>
      <c r="I95" s="44"/>
      <c r="P95" s="53"/>
      <c r="Q95" s="44"/>
    </row>
    <row r="96" spans="1:28">
      <c r="A96" s="50"/>
      <c r="B96" s="50"/>
      <c r="I96" s="44"/>
      <c r="P96" s="53"/>
      <c r="Q96" s="44"/>
    </row>
    <row r="97" spans="1:17">
      <c r="A97" s="50"/>
      <c r="B97" s="50"/>
      <c r="I97" s="44"/>
      <c r="P97" s="53"/>
      <c r="Q97" s="44"/>
    </row>
    <row r="98" spans="1:17">
      <c r="A98" s="50"/>
      <c r="B98" s="50"/>
      <c r="I98" s="44"/>
      <c r="P98" s="53"/>
      <c r="Q98" s="44"/>
    </row>
    <row r="99" spans="1:17">
      <c r="A99" s="50"/>
      <c r="B99" s="50"/>
      <c r="I99" s="44"/>
      <c r="P99" s="53"/>
      <c r="Q99" s="44"/>
    </row>
    <row r="100" spans="1:17">
      <c r="A100" s="50"/>
      <c r="B100" s="50"/>
      <c r="I100" s="44"/>
      <c r="P100" s="53"/>
      <c r="Q100" s="44"/>
    </row>
    <row r="101" spans="1:17">
      <c r="A101" s="50"/>
      <c r="B101" s="50"/>
      <c r="I101" s="44"/>
      <c r="P101" s="53"/>
      <c r="Q101" s="44"/>
    </row>
    <row r="102" spans="1:17">
      <c r="A102" s="50"/>
      <c r="B102" s="50"/>
      <c r="I102" s="44"/>
      <c r="P102" s="53"/>
      <c r="Q102" s="44"/>
    </row>
    <row r="103" spans="1:17">
      <c r="A103" s="50"/>
      <c r="B103" s="50"/>
      <c r="I103" s="44"/>
      <c r="P103" s="53"/>
      <c r="Q103" s="44"/>
    </row>
    <row r="104" spans="1:17">
      <c r="A104" s="50"/>
      <c r="B104" s="50"/>
      <c r="I104" s="44"/>
      <c r="P104" s="53"/>
      <c r="Q104" s="44"/>
    </row>
  </sheetData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H104"/>
  <sheetViews>
    <sheetView showZeros="0" workbookViewId="0">
      <selection activeCell="A7" sqref="A7"/>
    </sheetView>
  </sheetViews>
  <sheetFormatPr defaultColWidth="9.15234375" defaultRowHeight="17.600000000000001"/>
  <cols>
    <col min="1" max="1" width="29.23046875" style="49" customWidth="1"/>
    <col min="2" max="2" width="8.4609375" style="54" customWidth="1"/>
    <col min="3" max="3" width="6.84375" style="50" customWidth="1"/>
    <col min="4" max="4" width="16.69140625" style="50" customWidth="1"/>
    <col min="5" max="5" width="8.23046875" style="50" customWidth="1"/>
    <col min="6" max="6" width="9.53515625" style="54" customWidth="1"/>
    <col min="7" max="7" width="10.15234375" style="52" customWidth="1"/>
    <col min="8" max="8" width="11.84375" style="52" customWidth="1"/>
    <col min="9" max="9" width="14.4609375" style="50" customWidth="1"/>
    <col min="10" max="10" width="6.4609375" style="44" customWidth="1"/>
    <col min="11" max="11" width="5.69140625" style="44" customWidth="1"/>
    <col min="12" max="12" width="10.4609375" style="44" customWidth="1"/>
    <col min="13" max="15" width="10.4609375" style="44" hidden="1" customWidth="1"/>
    <col min="16" max="16" width="7.4609375" style="44" hidden="1" customWidth="1"/>
    <col min="17" max="17" width="9.23046875" style="53" hidden="1" customWidth="1"/>
    <col min="18" max="34" width="9.15234375" style="44" hidden="1" customWidth="1"/>
    <col min="35" max="35" width="0" style="44" hidden="1" customWidth="1"/>
    <col min="36" max="16384" width="9.15234375" style="44"/>
  </cols>
  <sheetData>
    <row r="1" spans="1:34" s="6" customFormat="1" ht="33.65" customHeight="1">
      <c r="A1" s="262" t="s">
        <v>82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4"/>
      <c r="N1" s="4"/>
      <c r="O1" s="4"/>
      <c r="P1" s="5"/>
      <c r="Q1" s="5"/>
      <c r="R1" s="5"/>
      <c r="S1" s="5"/>
      <c r="T1" s="5"/>
      <c r="U1" s="5"/>
    </row>
    <row r="2" spans="1:34" s="8" customFormat="1" ht="36" customHeight="1" thickBot="1">
      <c r="A2" s="263" t="s">
        <v>161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7"/>
      <c r="N2" s="7"/>
      <c r="O2" s="7"/>
      <c r="Q2" s="9"/>
    </row>
    <row r="3" spans="1:34" s="8" customFormat="1" ht="18.649999999999999" customHeight="1">
      <c r="A3" s="264" t="s">
        <v>251</v>
      </c>
      <c r="B3" s="264"/>
      <c r="C3" s="264"/>
      <c r="D3" s="264"/>
      <c r="E3" s="264"/>
      <c r="F3" s="264"/>
      <c r="G3" s="264"/>
      <c r="H3" s="264"/>
      <c r="I3" s="264"/>
      <c r="J3" s="10"/>
      <c r="K3" s="265" t="s">
        <v>85</v>
      </c>
      <c r="L3" s="266"/>
      <c r="M3" s="11"/>
      <c r="N3" s="11"/>
      <c r="O3" s="11"/>
      <c r="Q3" s="9"/>
    </row>
    <row r="4" spans="1:34" s="8" customFormat="1" ht="21.65" customHeight="1" thickBot="1">
      <c r="A4" s="264"/>
      <c r="B4" s="264"/>
      <c r="C4" s="264"/>
      <c r="D4" s="264"/>
      <c r="E4" s="264"/>
      <c r="F4" s="264"/>
      <c r="G4" s="264"/>
      <c r="H4" s="264"/>
      <c r="I4" s="264"/>
      <c r="J4" s="12"/>
      <c r="K4" s="267">
        <f>Tourp!C21</f>
        <v>6000000</v>
      </c>
      <c r="L4" s="268"/>
      <c r="M4" s="13"/>
      <c r="N4" s="13"/>
      <c r="O4" s="13"/>
      <c r="Q4" s="9"/>
    </row>
    <row r="5" spans="1:34" s="8" customFormat="1" ht="27" customHeight="1">
      <c r="A5" s="161" t="s">
        <v>86</v>
      </c>
      <c r="B5" s="15" t="s">
        <v>49</v>
      </c>
      <c r="C5" s="16" t="s">
        <v>87</v>
      </c>
      <c r="D5" s="17" t="s">
        <v>88</v>
      </c>
      <c r="E5" s="18" t="s">
        <v>89</v>
      </c>
      <c r="F5" s="172" t="s">
        <v>90</v>
      </c>
      <c r="G5" s="20" t="s">
        <v>91</v>
      </c>
      <c r="H5" s="20" t="s">
        <v>92</v>
      </c>
      <c r="I5" s="21" t="s">
        <v>93</v>
      </c>
      <c r="J5" s="22"/>
      <c r="K5" s="269" t="s">
        <v>94</v>
      </c>
      <c r="L5" s="270"/>
      <c r="M5" s="23"/>
      <c r="N5" s="23"/>
      <c r="O5" s="23"/>
      <c r="Q5" s="9">
        <v>2</v>
      </c>
      <c r="R5" s="8">
        <v>3</v>
      </c>
      <c r="S5" s="8">
        <v>4</v>
      </c>
      <c r="T5" s="8">
        <v>5</v>
      </c>
      <c r="U5" s="8">
        <v>6</v>
      </c>
      <c r="V5" s="8">
        <v>7</v>
      </c>
      <c r="W5" s="8">
        <v>8</v>
      </c>
      <c r="X5" s="8">
        <v>9</v>
      </c>
      <c r="Y5" s="8" t="s">
        <v>95</v>
      </c>
      <c r="AA5" s="9">
        <v>2</v>
      </c>
      <c r="AB5" s="8">
        <v>3</v>
      </c>
      <c r="AC5" s="8">
        <v>4</v>
      </c>
      <c r="AD5" s="8">
        <v>5</v>
      </c>
      <c r="AE5" s="8">
        <v>6</v>
      </c>
      <c r="AF5" s="8">
        <v>7</v>
      </c>
      <c r="AG5" s="8">
        <v>8</v>
      </c>
      <c r="AH5" s="8">
        <v>9</v>
      </c>
    </row>
    <row r="6" spans="1:34" s="34" customFormat="1" ht="18" customHeight="1">
      <c r="A6" s="24" t="s">
        <v>14</v>
      </c>
      <c r="B6" s="25">
        <v>83</v>
      </c>
      <c r="C6" s="25"/>
      <c r="D6" s="26"/>
      <c r="E6" s="25">
        <v>1</v>
      </c>
      <c r="F6" s="171">
        <f>N6</f>
        <v>12</v>
      </c>
      <c r="G6" s="28">
        <f>IF(D6&gt;0,L$12,0)</f>
        <v>0</v>
      </c>
      <c r="H6" s="28">
        <v>900000</v>
      </c>
      <c r="I6" s="29">
        <f>G6+H6</f>
        <v>900000</v>
      </c>
      <c r="J6" s="30"/>
      <c r="K6" s="31">
        <v>0.2</v>
      </c>
      <c r="L6" s="32">
        <f t="shared" ref="L6:L29" si="0">$K$4*K6</f>
        <v>1200000</v>
      </c>
      <c r="M6" s="33">
        <v>12</v>
      </c>
      <c r="N6" s="33">
        <f t="shared" ref="N6:N7" si="1">IF(E6=0,0,IF(E6=E5,VLOOKUP(E6,Z:AH,VLOOKUP(E6,P:Y,10,0),0),IF(P6=E6,VLOOKUP(E6,Z:AH,VLOOKUP(E6,P:Y,10,0),0),M6)))</f>
        <v>12</v>
      </c>
      <c r="O6" s="33">
        <f t="shared" ref="O6:O25" si="2">IF(E6=0,0,IF(E6=E5,VLOOKUP(E6,P:X,VLOOKUP(E6,P:Y,10,0),0),IF(P6=E6,VLOOKUP(E6,P:X,VLOOKUP(E6,P:Y,10,0),0),L6)))</f>
        <v>1200000</v>
      </c>
      <c r="P6" s="8" t="s">
        <v>96</v>
      </c>
      <c r="Q6" s="9"/>
      <c r="R6" s="8"/>
      <c r="S6" s="8"/>
      <c r="T6" s="8"/>
      <c r="U6" s="8"/>
      <c r="V6" s="8"/>
      <c r="W6" s="8"/>
      <c r="X6" s="8"/>
      <c r="Y6" s="33">
        <f t="shared" ref="Y6:Y29" si="3">COUNTIF(E6:E29,P6)</f>
        <v>0</v>
      </c>
      <c r="Z6" s="33" t="str">
        <f>+P6</f>
        <v>T1</v>
      </c>
      <c r="AA6" s="9"/>
      <c r="AB6" s="8"/>
      <c r="AC6" s="8"/>
      <c r="AD6" s="8"/>
      <c r="AE6" s="8"/>
      <c r="AF6" s="8"/>
      <c r="AG6" s="8"/>
      <c r="AH6" s="8"/>
    </row>
    <row r="7" spans="1:34" s="34" customFormat="1" ht="18" customHeight="1">
      <c r="A7" s="24" t="s">
        <v>4</v>
      </c>
      <c r="B7" s="25">
        <v>83</v>
      </c>
      <c r="C7" s="25"/>
      <c r="D7" s="25"/>
      <c r="E7" s="25">
        <v>1</v>
      </c>
      <c r="F7" s="171">
        <v>12</v>
      </c>
      <c r="G7" s="28">
        <f t="shared" ref="G7:G29" si="4">IF(D7&gt;0,L$12,0)</f>
        <v>0</v>
      </c>
      <c r="H7" s="28">
        <v>900000</v>
      </c>
      <c r="I7" s="29">
        <f t="shared" ref="I7:I29" si="5">G7+H7</f>
        <v>900000</v>
      </c>
      <c r="J7" s="30"/>
      <c r="K7" s="31">
        <v>0.16</v>
      </c>
      <c r="L7" s="32">
        <f t="shared" si="0"/>
        <v>960000</v>
      </c>
      <c r="M7" s="33">
        <v>10</v>
      </c>
      <c r="N7" s="33" t="e">
        <f t="shared" si="1"/>
        <v>#N/A</v>
      </c>
      <c r="O7" s="33" t="e">
        <f t="shared" si="2"/>
        <v>#N/A</v>
      </c>
      <c r="P7" s="8" t="s">
        <v>97</v>
      </c>
      <c r="Q7" s="9">
        <f>SUM($L7:$L8)/Q$5</f>
        <v>870000</v>
      </c>
      <c r="R7" s="9">
        <f>SUM($L7:$L9)/R$5</f>
        <v>780000</v>
      </c>
      <c r="S7" s="9">
        <f>SUM($L7:$L10)/S$5</f>
        <v>705000</v>
      </c>
      <c r="T7" s="9">
        <f>SUM($L7:$L11)/T$5</f>
        <v>648000</v>
      </c>
      <c r="U7" s="9">
        <f>SUM($L7:$L12)/U$5</f>
        <v>600000</v>
      </c>
      <c r="V7" s="9">
        <f>SUM($L7:$L13)/V$5</f>
        <v>557142.85714285716</v>
      </c>
      <c r="W7" s="9">
        <f>SUM($L7:$L14)/W$5</f>
        <v>510000</v>
      </c>
      <c r="X7" s="9">
        <f>SUM($L7:$L15)/X$5</f>
        <v>466666.66666666669</v>
      </c>
      <c r="Y7" s="33">
        <f t="shared" si="3"/>
        <v>0</v>
      </c>
      <c r="Z7" s="33" t="str">
        <f t="shared" ref="Z7:Z29" si="6">+P7</f>
        <v>T2</v>
      </c>
      <c r="AA7" s="35">
        <f>SUM($M7:$M8)/AA$5</f>
        <v>9</v>
      </c>
      <c r="AB7" s="35">
        <f>SUM($M7:$M9)/AB$5</f>
        <v>8.3333333333333339</v>
      </c>
      <c r="AC7" s="35">
        <f>SUM($M7:$M10)/AC$5</f>
        <v>7.75</v>
      </c>
      <c r="AD7" s="35">
        <f>SUM($M7:$M11)/AD$5</f>
        <v>7.2</v>
      </c>
      <c r="AE7" s="35">
        <f>SUM($M7:$M12)/AE$5</f>
        <v>6.666666666666667</v>
      </c>
      <c r="AF7" s="35">
        <f>SUM($M7:$M13)/AF$5</f>
        <v>6.1428571428571432</v>
      </c>
      <c r="AG7" s="35">
        <f>SUM($M7:$M14)/AG$5</f>
        <v>5.625</v>
      </c>
      <c r="AH7" s="35">
        <f>SUM($M7:$M15)/AH$5</f>
        <v>5.1111111111111107</v>
      </c>
    </row>
    <row r="8" spans="1:34" s="34" customFormat="1" ht="18" customHeight="1">
      <c r="A8" s="24" t="s">
        <v>22</v>
      </c>
      <c r="B8" s="25">
        <v>83</v>
      </c>
      <c r="C8" s="25"/>
      <c r="D8" s="25"/>
      <c r="E8" s="25">
        <v>1</v>
      </c>
      <c r="F8" s="171">
        <v>12</v>
      </c>
      <c r="G8" s="28">
        <f t="shared" si="4"/>
        <v>0</v>
      </c>
      <c r="H8" s="28">
        <v>900000</v>
      </c>
      <c r="I8" s="29">
        <f t="shared" si="5"/>
        <v>900000</v>
      </c>
      <c r="J8" s="30"/>
      <c r="K8" s="31">
        <v>0.13</v>
      </c>
      <c r="L8" s="32">
        <f t="shared" si="0"/>
        <v>780000</v>
      </c>
      <c r="M8" s="33">
        <v>8</v>
      </c>
      <c r="N8" s="33" t="e">
        <f>IF(E8=0,0,IF(E8=E7,VLOOKUP(E8,Z:AH,VLOOKUP(E8,P:Y,10,0),0),IF(P8=E8,VLOOKUP(E8,Z:AH,VLOOKUP(E8,P:Y,10,0),0),M8)))</f>
        <v>#N/A</v>
      </c>
      <c r="O8" s="33" t="e">
        <f t="shared" si="2"/>
        <v>#N/A</v>
      </c>
      <c r="P8" s="8" t="s">
        <v>98</v>
      </c>
      <c r="Q8" s="9">
        <f t="shared" ref="Q8:Q29" si="7">SUM($L8:$L9)/Q$5</f>
        <v>690000</v>
      </c>
      <c r="R8" s="9">
        <f t="shared" ref="R8:R29" si="8">SUM($L8:$L10)/R$5</f>
        <v>620000</v>
      </c>
      <c r="S8" s="9">
        <f t="shared" ref="S8:S29" si="9">SUM($L8:$L11)/S$5</f>
        <v>570000</v>
      </c>
      <c r="T8" s="9">
        <f t="shared" ref="T8:T29" si="10">SUM($L8:$L12)/T$5</f>
        <v>528000</v>
      </c>
      <c r="U8" s="9">
        <f t="shared" ref="U8:U29" si="11">SUM($L8:$L13)/U$5</f>
        <v>490000</v>
      </c>
      <c r="V8" s="9">
        <f t="shared" ref="V8:V29" si="12">SUM($L8:$L14)/V$5</f>
        <v>445714.28571428574</v>
      </c>
      <c r="W8" s="9">
        <f t="shared" ref="W8:W29" si="13">SUM($L8:$L15)/W$5</f>
        <v>405000</v>
      </c>
      <c r="X8" s="9">
        <f t="shared" ref="X8:X29" si="14">SUM($L8:$L16)/X$5</f>
        <v>366666.66666666669</v>
      </c>
      <c r="Y8" s="33">
        <f t="shared" si="3"/>
        <v>0</v>
      </c>
      <c r="Z8" s="33" t="str">
        <f t="shared" si="6"/>
        <v>T3</v>
      </c>
      <c r="AA8" s="35">
        <f t="shared" ref="AA8:AA29" si="15">SUM($M8:$M9)/AA$5</f>
        <v>7.5</v>
      </c>
      <c r="AB8" s="35">
        <f t="shared" ref="AB8:AB29" si="16">SUM($M8:$M10)/AB$5</f>
        <v>7</v>
      </c>
      <c r="AC8" s="35">
        <f t="shared" ref="AC8:AC29" si="17">SUM($M8:$M11)/AC$5</f>
        <v>6.5</v>
      </c>
      <c r="AD8" s="35">
        <f t="shared" ref="AD8:AD29" si="18">SUM($M8:$M12)/AD$5</f>
        <v>6</v>
      </c>
      <c r="AE8" s="35">
        <f t="shared" ref="AE8:AE29" si="19">SUM($M8:$M13)/AE$5</f>
        <v>5.5</v>
      </c>
      <c r="AF8" s="35">
        <f t="shared" ref="AF8:AF29" si="20">SUM($M8:$M14)/AF$5</f>
        <v>5</v>
      </c>
      <c r="AG8" s="35">
        <f t="shared" ref="AG8:AG29" si="21">SUM($M8:$M15)/AG$5</f>
        <v>4.5</v>
      </c>
      <c r="AH8" s="35">
        <f t="shared" ref="AH8:AH29" si="22">SUM($M8:$M16)/AH$5</f>
        <v>4</v>
      </c>
    </row>
    <row r="9" spans="1:34" s="34" customFormat="1" ht="18" customHeight="1">
      <c r="A9" s="24" t="s">
        <v>34</v>
      </c>
      <c r="B9" s="25">
        <v>82</v>
      </c>
      <c r="C9" s="25"/>
      <c r="D9" s="25"/>
      <c r="E9" s="25">
        <v>2</v>
      </c>
      <c r="F9" s="171">
        <v>7</v>
      </c>
      <c r="G9" s="28">
        <f t="shared" si="4"/>
        <v>0</v>
      </c>
      <c r="H9" s="28">
        <v>600000</v>
      </c>
      <c r="I9" s="29">
        <f t="shared" si="5"/>
        <v>600000</v>
      </c>
      <c r="J9" s="30"/>
      <c r="K9" s="31">
        <v>0.1</v>
      </c>
      <c r="L9" s="32">
        <f t="shared" si="0"/>
        <v>600000</v>
      </c>
      <c r="M9" s="33">
        <v>7</v>
      </c>
      <c r="N9" s="33">
        <f t="shared" ref="N9:N29" si="23">IF(E9=0,0,IF(E9=E8,VLOOKUP(E9,Z:AH,VLOOKUP(E9,P:Y,10,0),0),IF(P9=E9,VLOOKUP(E9,Z:AH,VLOOKUP(E9,P:Y,10,0),0),M9)))</f>
        <v>7</v>
      </c>
      <c r="O9" s="33">
        <f t="shared" si="2"/>
        <v>600000</v>
      </c>
      <c r="P9" s="8" t="s">
        <v>99</v>
      </c>
      <c r="Q9" s="9">
        <f t="shared" si="7"/>
        <v>540000</v>
      </c>
      <c r="R9" s="9">
        <f t="shared" si="8"/>
        <v>500000</v>
      </c>
      <c r="S9" s="9">
        <f t="shared" si="9"/>
        <v>465000</v>
      </c>
      <c r="T9" s="9">
        <f t="shared" si="10"/>
        <v>432000</v>
      </c>
      <c r="U9" s="9">
        <f t="shared" si="11"/>
        <v>390000</v>
      </c>
      <c r="V9" s="9">
        <f t="shared" si="12"/>
        <v>351428.57142857142</v>
      </c>
      <c r="W9" s="9">
        <f t="shared" si="13"/>
        <v>315000</v>
      </c>
      <c r="X9" s="9">
        <f t="shared" si="14"/>
        <v>286666.66666666669</v>
      </c>
      <c r="Y9" s="33">
        <f t="shared" si="3"/>
        <v>0</v>
      </c>
      <c r="Z9" s="33" t="str">
        <f t="shared" si="6"/>
        <v>T4</v>
      </c>
      <c r="AA9" s="35">
        <f t="shared" si="15"/>
        <v>6.5</v>
      </c>
      <c r="AB9" s="35">
        <f t="shared" si="16"/>
        <v>6</v>
      </c>
      <c r="AC9" s="35">
        <f t="shared" si="17"/>
        <v>5.5</v>
      </c>
      <c r="AD9" s="35">
        <f t="shared" si="18"/>
        <v>5</v>
      </c>
      <c r="AE9" s="35">
        <f t="shared" si="19"/>
        <v>4.5</v>
      </c>
      <c r="AF9" s="35">
        <f t="shared" si="20"/>
        <v>4</v>
      </c>
      <c r="AG9" s="35">
        <f t="shared" si="21"/>
        <v>3.5</v>
      </c>
      <c r="AH9" s="35">
        <f t="shared" si="22"/>
        <v>3.1111111111111112</v>
      </c>
    </row>
    <row r="10" spans="1:34" s="34" customFormat="1" ht="18" customHeight="1">
      <c r="A10" s="24" t="s">
        <v>32</v>
      </c>
      <c r="B10" s="25">
        <v>82</v>
      </c>
      <c r="C10" s="25"/>
      <c r="D10" s="25"/>
      <c r="E10" s="25">
        <v>2</v>
      </c>
      <c r="F10" s="171">
        <v>7</v>
      </c>
      <c r="G10" s="28">
        <f t="shared" si="4"/>
        <v>0</v>
      </c>
      <c r="H10" s="28">
        <v>600000</v>
      </c>
      <c r="I10" s="29">
        <f t="shared" si="5"/>
        <v>600000</v>
      </c>
      <c r="J10" s="30"/>
      <c r="K10" s="31">
        <v>0.08</v>
      </c>
      <c r="L10" s="32">
        <f t="shared" si="0"/>
        <v>480000</v>
      </c>
      <c r="M10" s="33">
        <v>6</v>
      </c>
      <c r="N10" s="33" t="e">
        <f t="shared" si="23"/>
        <v>#N/A</v>
      </c>
      <c r="O10" s="33" t="e">
        <f t="shared" si="2"/>
        <v>#N/A</v>
      </c>
      <c r="P10" s="8" t="s">
        <v>100</v>
      </c>
      <c r="Q10" s="9">
        <f t="shared" si="7"/>
        <v>450000</v>
      </c>
      <c r="R10" s="9">
        <f t="shared" si="8"/>
        <v>420000</v>
      </c>
      <c r="S10" s="9">
        <f t="shared" si="9"/>
        <v>390000</v>
      </c>
      <c r="T10" s="9">
        <f t="shared" si="10"/>
        <v>348000</v>
      </c>
      <c r="U10" s="9">
        <f t="shared" si="11"/>
        <v>310000</v>
      </c>
      <c r="V10" s="9">
        <f t="shared" si="12"/>
        <v>274285.71428571426</v>
      </c>
      <c r="W10" s="9">
        <f t="shared" si="13"/>
        <v>247500</v>
      </c>
      <c r="X10" s="9">
        <f t="shared" si="14"/>
        <v>226666.66666666666</v>
      </c>
      <c r="Y10" s="33">
        <f t="shared" si="3"/>
        <v>0</v>
      </c>
      <c r="Z10" s="33" t="str">
        <f t="shared" si="6"/>
        <v>T5</v>
      </c>
      <c r="AA10" s="35">
        <f t="shared" si="15"/>
        <v>5.5</v>
      </c>
      <c r="AB10" s="35">
        <f t="shared" si="16"/>
        <v>5</v>
      </c>
      <c r="AC10" s="35">
        <f t="shared" si="17"/>
        <v>4.5</v>
      </c>
      <c r="AD10" s="35">
        <f t="shared" si="18"/>
        <v>4</v>
      </c>
      <c r="AE10" s="35">
        <f t="shared" si="19"/>
        <v>3.5</v>
      </c>
      <c r="AF10" s="35">
        <f t="shared" si="20"/>
        <v>3</v>
      </c>
      <c r="AG10" s="35">
        <f t="shared" si="21"/>
        <v>2.625</v>
      </c>
      <c r="AH10" s="35">
        <f t="shared" si="22"/>
        <v>2.3333333333333335</v>
      </c>
    </row>
    <row r="11" spans="1:34" s="34" customFormat="1" ht="18" customHeight="1">
      <c r="A11" s="24" t="s">
        <v>20</v>
      </c>
      <c r="B11" s="25">
        <v>82</v>
      </c>
      <c r="C11" s="25"/>
      <c r="D11" s="25"/>
      <c r="E11" s="25">
        <v>2</v>
      </c>
      <c r="F11" s="171">
        <v>7</v>
      </c>
      <c r="G11" s="28">
        <f t="shared" si="4"/>
        <v>0</v>
      </c>
      <c r="H11" s="28">
        <v>600000</v>
      </c>
      <c r="I11" s="29">
        <f t="shared" si="5"/>
        <v>600000</v>
      </c>
      <c r="J11" s="30"/>
      <c r="K11" s="31">
        <v>7.0000000000000007E-2</v>
      </c>
      <c r="L11" s="32">
        <f t="shared" si="0"/>
        <v>420000.00000000006</v>
      </c>
      <c r="M11" s="33">
        <v>5</v>
      </c>
      <c r="N11" s="33" t="e">
        <f t="shared" si="23"/>
        <v>#N/A</v>
      </c>
      <c r="O11" s="33" t="e">
        <f t="shared" si="2"/>
        <v>#N/A</v>
      </c>
      <c r="P11" s="8" t="s">
        <v>101</v>
      </c>
      <c r="Q11" s="9">
        <f t="shared" si="7"/>
        <v>390000</v>
      </c>
      <c r="R11" s="9">
        <f t="shared" si="8"/>
        <v>360000</v>
      </c>
      <c r="S11" s="9">
        <f t="shared" si="9"/>
        <v>315000</v>
      </c>
      <c r="T11" s="9">
        <f t="shared" si="10"/>
        <v>276000</v>
      </c>
      <c r="U11" s="9">
        <f t="shared" si="11"/>
        <v>240000</v>
      </c>
      <c r="V11" s="9">
        <f t="shared" si="12"/>
        <v>214285.71428571429</v>
      </c>
      <c r="W11" s="9">
        <f t="shared" si="13"/>
        <v>195000</v>
      </c>
      <c r="X11" s="9">
        <f t="shared" si="14"/>
        <v>180000</v>
      </c>
      <c r="Y11" s="33">
        <f t="shared" si="3"/>
        <v>0</v>
      </c>
      <c r="Z11" s="33" t="str">
        <f t="shared" si="6"/>
        <v>T6</v>
      </c>
      <c r="AA11" s="35">
        <f t="shared" si="15"/>
        <v>4.5</v>
      </c>
      <c r="AB11" s="35">
        <f t="shared" si="16"/>
        <v>4</v>
      </c>
      <c r="AC11" s="35">
        <f t="shared" si="17"/>
        <v>3.5</v>
      </c>
      <c r="AD11" s="35">
        <f t="shared" si="18"/>
        <v>3</v>
      </c>
      <c r="AE11" s="35">
        <f t="shared" si="19"/>
        <v>2.5</v>
      </c>
      <c r="AF11" s="35">
        <f t="shared" si="20"/>
        <v>2.1428571428571428</v>
      </c>
      <c r="AG11" s="35">
        <f t="shared" si="21"/>
        <v>1.875</v>
      </c>
      <c r="AH11" s="35">
        <f t="shared" si="22"/>
        <v>1.6666666666666667</v>
      </c>
    </row>
    <row r="12" spans="1:34" s="34" customFormat="1" ht="18" customHeight="1">
      <c r="A12" s="24" t="s">
        <v>10</v>
      </c>
      <c r="B12" s="25">
        <v>81</v>
      </c>
      <c r="C12" s="25"/>
      <c r="D12" s="25" t="s">
        <v>254</v>
      </c>
      <c r="E12" s="25">
        <v>3</v>
      </c>
      <c r="F12" s="171">
        <f t="shared" ref="F12:F23" si="24">N12</f>
        <v>4</v>
      </c>
      <c r="G12" s="28">
        <f t="shared" si="4"/>
        <v>360000</v>
      </c>
      <c r="H12" s="28">
        <v>360000</v>
      </c>
      <c r="I12" s="29">
        <f t="shared" si="5"/>
        <v>720000</v>
      </c>
      <c r="J12" s="30"/>
      <c r="K12" s="31">
        <v>0.06</v>
      </c>
      <c r="L12" s="32">
        <f t="shared" si="0"/>
        <v>360000</v>
      </c>
      <c r="M12" s="33">
        <v>4</v>
      </c>
      <c r="N12" s="33">
        <f t="shared" si="23"/>
        <v>4</v>
      </c>
      <c r="O12" s="33">
        <f t="shared" si="2"/>
        <v>360000</v>
      </c>
      <c r="P12" s="8" t="s">
        <v>102</v>
      </c>
      <c r="Q12" s="9">
        <f t="shared" si="7"/>
        <v>330000</v>
      </c>
      <c r="R12" s="9">
        <f t="shared" si="8"/>
        <v>280000</v>
      </c>
      <c r="S12" s="9">
        <f t="shared" si="9"/>
        <v>240000</v>
      </c>
      <c r="T12" s="9">
        <f t="shared" si="10"/>
        <v>204000</v>
      </c>
      <c r="U12" s="9">
        <f t="shared" si="11"/>
        <v>180000</v>
      </c>
      <c r="V12" s="9">
        <f t="shared" si="12"/>
        <v>162857.14285714287</v>
      </c>
      <c r="W12" s="9">
        <f t="shared" si="13"/>
        <v>150000</v>
      </c>
      <c r="X12" s="9">
        <f t="shared" si="14"/>
        <v>140000</v>
      </c>
      <c r="Y12" s="33">
        <f t="shared" si="3"/>
        <v>0</v>
      </c>
      <c r="Z12" s="33" t="str">
        <f t="shared" si="6"/>
        <v>T7</v>
      </c>
      <c r="AA12" s="35">
        <f t="shared" si="15"/>
        <v>3.5</v>
      </c>
      <c r="AB12" s="35">
        <f t="shared" si="16"/>
        <v>3</v>
      </c>
      <c r="AC12" s="35">
        <f t="shared" si="17"/>
        <v>2.5</v>
      </c>
      <c r="AD12" s="35">
        <f t="shared" si="18"/>
        <v>2</v>
      </c>
      <c r="AE12" s="35">
        <f t="shared" si="19"/>
        <v>1.6666666666666667</v>
      </c>
      <c r="AF12" s="35">
        <f t="shared" si="20"/>
        <v>1.4285714285714286</v>
      </c>
      <c r="AG12" s="35">
        <f t="shared" si="21"/>
        <v>1.25</v>
      </c>
      <c r="AH12" s="35">
        <f t="shared" si="22"/>
        <v>1.1111111111111112</v>
      </c>
    </row>
    <row r="13" spans="1:34" s="34" customFormat="1" ht="18" customHeight="1">
      <c r="A13" s="24" t="s">
        <v>2</v>
      </c>
      <c r="B13" s="25">
        <v>81</v>
      </c>
      <c r="C13" s="25"/>
      <c r="D13" s="25"/>
      <c r="E13" s="25">
        <v>3</v>
      </c>
      <c r="F13" s="171">
        <v>4</v>
      </c>
      <c r="G13" s="28">
        <f t="shared" si="4"/>
        <v>0</v>
      </c>
      <c r="H13" s="28">
        <v>360000</v>
      </c>
      <c r="I13" s="29">
        <f t="shared" si="5"/>
        <v>360000</v>
      </c>
      <c r="J13" s="30"/>
      <c r="K13" s="31">
        <v>0.05</v>
      </c>
      <c r="L13" s="32">
        <f t="shared" si="0"/>
        <v>300000</v>
      </c>
      <c r="M13" s="33">
        <v>3</v>
      </c>
      <c r="N13" s="33" t="e">
        <f t="shared" si="23"/>
        <v>#N/A</v>
      </c>
      <c r="O13" s="33" t="e">
        <f t="shared" si="2"/>
        <v>#N/A</v>
      </c>
      <c r="P13" s="8" t="s">
        <v>103</v>
      </c>
      <c r="Q13" s="9">
        <f t="shared" si="7"/>
        <v>240000</v>
      </c>
      <c r="R13" s="9">
        <f t="shared" si="8"/>
        <v>200000</v>
      </c>
      <c r="S13" s="9">
        <f t="shared" si="9"/>
        <v>165000</v>
      </c>
      <c r="T13" s="9">
        <f t="shared" si="10"/>
        <v>144000</v>
      </c>
      <c r="U13" s="9">
        <f t="shared" si="11"/>
        <v>130000</v>
      </c>
      <c r="V13" s="9">
        <f t="shared" si="12"/>
        <v>120000</v>
      </c>
      <c r="W13" s="9">
        <f t="shared" si="13"/>
        <v>112500</v>
      </c>
      <c r="X13" s="9">
        <f t="shared" si="14"/>
        <v>106666.66666666667</v>
      </c>
      <c r="Y13" s="33">
        <f t="shared" si="3"/>
        <v>0</v>
      </c>
      <c r="Z13" s="33" t="str">
        <f t="shared" si="6"/>
        <v>T8</v>
      </c>
      <c r="AA13" s="35">
        <f t="shared" si="15"/>
        <v>2.5</v>
      </c>
      <c r="AB13" s="35">
        <f t="shared" si="16"/>
        <v>2</v>
      </c>
      <c r="AC13" s="35">
        <f t="shared" si="17"/>
        <v>1.5</v>
      </c>
      <c r="AD13" s="35">
        <f t="shared" si="18"/>
        <v>1.2</v>
      </c>
      <c r="AE13" s="35">
        <f t="shared" si="19"/>
        <v>1</v>
      </c>
      <c r="AF13" s="35">
        <f t="shared" si="20"/>
        <v>0.8571428571428571</v>
      </c>
      <c r="AG13" s="35">
        <f t="shared" si="21"/>
        <v>0.75</v>
      </c>
      <c r="AH13" s="35">
        <f t="shared" si="22"/>
        <v>0.66666666666666663</v>
      </c>
    </row>
    <row r="14" spans="1:34" s="34" customFormat="1" ht="18" customHeight="1">
      <c r="A14" s="24" t="s">
        <v>6</v>
      </c>
      <c r="B14" s="25">
        <v>81</v>
      </c>
      <c r="C14" s="25"/>
      <c r="D14" s="25"/>
      <c r="E14" s="25">
        <v>3</v>
      </c>
      <c r="F14" s="171">
        <v>4</v>
      </c>
      <c r="G14" s="28">
        <f t="shared" si="4"/>
        <v>0</v>
      </c>
      <c r="H14" s="28">
        <v>360000</v>
      </c>
      <c r="I14" s="29">
        <f t="shared" si="5"/>
        <v>360000</v>
      </c>
      <c r="J14" s="30"/>
      <c r="K14" s="31">
        <v>0.03</v>
      </c>
      <c r="L14" s="32">
        <f t="shared" si="0"/>
        <v>180000</v>
      </c>
      <c r="M14" s="33">
        <v>2</v>
      </c>
      <c r="N14" s="33" t="e">
        <f t="shared" si="23"/>
        <v>#N/A</v>
      </c>
      <c r="O14" s="33" t="e">
        <f t="shared" si="2"/>
        <v>#N/A</v>
      </c>
      <c r="P14" s="8" t="s">
        <v>104</v>
      </c>
      <c r="Q14" s="9">
        <f t="shared" si="7"/>
        <v>150000</v>
      </c>
      <c r="R14" s="9">
        <f t="shared" si="8"/>
        <v>120000</v>
      </c>
      <c r="S14" s="9">
        <f t="shared" si="9"/>
        <v>105000</v>
      </c>
      <c r="T14" s="9">
        <f t="shared" si="10"/>
        <v>96000</v>
      </c>
      <c r="U14" s="9">
        <f t="shared" si="11"/>
        <v>90000</v>
      </c>
      <c r="V14" s="9">
        <f t="shared" si="12"/>
        <v>85714.28571428571</v>
      </c>
      <c r="W14" s="9">
        <f t="shared" si="13"/>
        <v>82500</v>
      </c>
      <c r="X14" s="9">
        <f t="shared" si="14"/>
        <v>80000</v>
      </c>
      <c r="Y14" s="33">
        <f t="shared" si="3"/>
        <v>0</v>
      </c>
      <c r="Z14" s="33" t="str">
        <f t="shared" si="6"/>
        <v>T9</v>
      </c>
      <c r="AA14" s="35">
        <f t="shared" si="15"/>
        <v>1.5</v>
      </c>
      <c r="AB14" s="35">
        <f t="shared" si="16"/>
        <v>1</v>
      </c>
      <c r="AC14" s="35">
        <f t="shared" si="17"/>
        <v>0.75</v>
      </c>
      <c r="AD14" s="35">
        <f t="shared" si="18"/>
        <v>0.6</v>
      </c>
      <c r="AE14" s="35">
        <f t="shared" si="19"/>
        <v>0.5</v>
      </c>
      <c r="AF14" s="35">
        <f t="shared" si="20"/>
        <v>0.42857142857142855</v>
      </c>
      <c r="AG14" s="35">
        <f t="shared" si="21"/>
        <v>0.375</v>
      </c>
      <c r="AH14" s="35">
        <f t="shared" si="22"/>
        <v>0.33333333333333331</v>
      </c>
    </row>
    <row r="15" spans="1:34" s="34" customFormat="1" ht="18" customHeight="1">
      <c r="A15" s="24" t="s">
        <v>16</v>
      </c>
      <c r="B15" s="25">
        <v>80</v>
      </c>
      <c r="C15" s="25"/>
      <c r="D15" s="25"/>
      <c r="E15" s="25">
        <v>4</v>
      </c>
      <c r="F15" s="171">
        <v>1</v>
      </c>
      <c r="G15" s="28">
        <f t="shared" si="4"/>
        <v>0</v>
      </c>
      <c r="H15" s="28">
        <v>120000</v>
      </c>
      <c r="I15" s="29">
        <f t="shared" si="5"/>
        <v>120000</v>
      </c>
      <c r="J15" s="30"/>
      <c r="K15" s="31">
        <v>0.02</v>
      </c>
      <c r="L15" s="32">
        <f t="shared" si="0"/>
        <v>120000</v>
      </c>
      <c r="M15" s="33">
        <v>1</v>
      </c>
      <c r="N15" s="33">
        <f t="shared" si="23"/>
        <v>1</v>
      </c>
      <c r="O15" s="33">
        <f t="shared" si="2"/>
        <v>120000</v>
      </c>
      <c r="P15" s="8" t="s">
        <v>105</v>
      </c>
      <c r="Q15" s="9">
        <f t="shared" si="7"/>
        <v>90000</v>
      </c>
      <c r="R15" s="9">
        <f t="shared" si="8"/>
        <v>80000</v>
      </c>
      <c r="S15" s="9">
        <f t="shared" si="9"/>
        <v>75000</v>
      </c>
      <c r="T15" s="9">
        <f t="shared" si="10"/>
        <v>72000</v>
      </c>
      <c r="U15" s="9">
        <f t="shared" si="11"/>
        <v>70000</v>
      </c>
      <c r="V15" s="9">
        <f t="shared" si="12"/>
        <v>68571.428571428565</v>
      </c>
      <c r="W15" s="9">
        <f t="shared" si="13"/>
        <v>67500</v>
      </c>
      <c r="X15" s="9">
        <f t="shared" si="14"/>
        <v>66666.666666666672</v>
      </c>
      <c r="Y15" s="33">
        <f t="shared" si="3"/>
        <v>0</v>
      </c>
      <c r="Z15" s="33" t="str">
        <f t="shared" si="6"/>
        <v>T10</v>
      </c>
      <c r="AA15" s="35">
        <f t="shared" si="15"/>
        <v>0.5</v>
      </c>
      <c r="AB15" s="35">
        <f t="shared" si="16"/>
        <v>0.33333333333333331</v>
      </c>
      <c r="AC15" s="35">
        <f t="shared" si="17"/>
        <v>0.25</v>
      </c>
      <c r="AD15" s="35">
        <f t="shared" si="18"/>
        <v>0.2</v>
      </c>
      <c r="AE15" s="35">
        <f t="shared" si="19"/>
        <v>0.16666666666666666</v>
      </c>
      <c r="AF15" s="35">
        <f t="shared" si="20"/>
        <v>0.14285714285714285</v>
      </c>
      <c r="AG15" s="35">
        <f t="shared" si="21"/>
        <v>0.125</v>
      </c>
      <c r="AH15" s="35">
        <f t="shared" si="22"/>
        <v>0.1111111111111111</v>
      </c>
    </row>
    <row r="16" spans="1:34" s="34" customFormat="1" ht="18" customHeight="1">
      <c r="A16" s="24" t="s">
        <v>40</v>
      </c>
      <c r="B16" s="25">
        <v>80</v>
      </c>
      <c r="C16" s="25"/>
      <c r="D16" s="25"/>
      <c r="E16" s="25">
        <v>4</v>
      </c>
      <c r="F16" s="171">
        <v>1</v>
      </c>
      <c r="G16" s="28">
        <f t="shared" si="4"/>
        <v>0</v>
      </c>
      <c r="H16" s="28">
        <v>120000</v>
      </c>
      <c r="I16" s="29">
        <f t="shared" si="5"/>
        <v>120000</v>
      </c>
      <c r="J16" s="30"/>
      <c r="K16" s="31">
        <v>0.01</v>
      </c>
      <c r="L16" s="32">
        <f t="shared" si="0"/>
        <v>60000</v>
      </c>
      <c r="M16" s="33">
        <v>0</v>
      </c>
      <c r="N16" s="33" t="e">
        <f t="shared" si="23"/>
        <v>#N/A</v>
      </c>
      <c r="O16" s="33" t="e">
        <f t="shared" si="2"/>
        <v>#N/A</v>
      </c>
      <c r="P16" s="8" t="s">
        <v>106</v>
      </c>
      <c r="Q16" s="9">
        <f t="shared" si="7"/>
        <v>60000</v>
      </c>
      <c r="R16" s="9">
        <f t="shared" si="8"/>
        <v>60000</v>
      </c>
      <c r="S16" s="9">
        <f t="shared" si="9"/>
        <v>60000</v>
      </c>
      <c r="T16" s="9">
        <f t="shared" si="10"/>
        <v>60000</v>
      </c>
      <c r="U16" s="9">
        <f t="shared" si="11"/>
        <v>60000</v>
      </c>
      <c r="V16" s="9">
        <f t="shared" si="12"/>
        <v>60000</v>
      </c>
      <c r="W16" s="9">
        <f t="shared" si="13"/>
        <v>60000</v>
      </c>
      <c r="X16" s="9">
        <f t="shared" si="14"/>
        <v>60000</v>
      </c>
      <c r="Y16" s="33">
        <f t="shared" si="3"/>
        <v>0</v>
      </c>
      <c r="Z16" s="33" t="str">
        <f t="shared" si="6"/>
        <v>T11</v>
      </c>
      <c r="AA16" s="35">
        <f t="shared" si="15"/>
        <v>0</v>
      </c>
      <c r="AB16" s="35">
        <f t="shared" si="16"/>
        <v>0</v>
      </c>
      <c r="AC16" s="35">
        <f t="shared" si="17"/>
        <v>0</v>
      </c>
      <c r="AD16" s="35">
        <f t="shared" si="18"/>
        <v>0</v>
      </c>
      <c r="AE16" s="35">
        <f t="shared" si="19"/>
        <v>0</v>
      </c>
      <c r="AF16" s="35">
        <f t="shared" si="20"/>
        <v>0</v>
      </c>
      <c r="AG16" s="35">
        <f t="shared" si="21"/>
        <v>0</v>
      </c>
      <c r="AH16" s="35">
        <f t="shared" si="22"/>
        <v>0</v>
      </c>
    </row>
    <row r="17" spans="1:34" s="34" customFormat="1" ht="18" customHeight="1">
      <c r="A17" s="24" t="s">
        <v>0</v>
      </c>
      <c r="B17" s="25">
        <v>80</v>
      </c>
      <c r="C17" s="25"/>
      <c r="D17" s="25"/>
      <c r="E17" s="25">
        <v>4</v>
      </c>
      <c r="F17" s="171">
        <v>1</v>
      </c>
      <c r="G17" s="28">
        <f t="shared" si="4"/>
        <v>0</v>
      </c>
      <c r="H17" s="28">
        <v>120000</v>
      </c>
      <c r="I17" s="29">
        <f t="shared" si="5"/>
        <v>120000</v>
      </c>
      <c r="J17" s="30"/>
      <c r="K17" s="31">
        <v>0.01</v>
      </c>
      <c r="L17" s="32">
        <f t="shared" si="0"/>
        <v>60000</v>
      </c>
      <c r="M17" s="33">
        <v>0</v>
      </c>
      <c r="N17" s="33" t="e">
        <f t="shared" si="23"/>
        <v>#N/A</v>
      </c>
      <c r="O17" s="33" t="e">
        <f t="shared" si="2"/>
        <v>#N/A</v>
      </c>
      <c r="P17" s="8" t="s">
        <v>107</v>
      </c>
      <c r="Q17" s="9">
        <f t="shared" si="7"/>
        <v>60000</v>
      </c>
      <c r="R17" s="9">
        <f t="shared" si="8"/>
        <v>60000</v>
      </c>
      <c r="S17" s="9">
        <f t="shared" si="9"/>
        <v>60000</v>
      </c>
      <c r="T17" s="9">
        <f t="shared" si="10"/>
        <v>60000</v>
      </c>
      <c r="U17" s="9">
        <f t="shared" si="11"/>
        <v>60000</v>
      </c>
      <c r="V17" s="9">
        <f t="shared" si="12"/>
        <v>60000</v>
      </c>
      <c r="W17" s="9">
        <f t="shared" si="13"/>
        <v>60000</v>
      </c>
      <c r="X17" s="9">
        <f t="shared" si="14"/>
        <v>60000</v>
      </c>
      <c r="Y17" s="33">
        <f t="shared" si="3"/>
        <v>0</v>
      </c>
      <c r="Z17" s="33" t="str">
        <f t="shared" si="6"/>
        <v>T12</v>
      </c>
      <c r="AA17" s="35">
        <f t="shared" si="15"/>
        <v>0</v>
      </c>
      <c r="AB17" s="35">
        <f t="shared" si="16"/>
        <v>0</v>
      </c>
      <c r="AC17" s="35">
        <f t="shared" si="17"/>
        <v>0</v>
      </c>
      <c r="AD17" s="35">
        <f t="shared" si="18"/>
        <v>0</v>
      </c>
      <c r="AE17" s="35">
        <f t="shared" si="19"/>
        <v>0</v>
      </c>
      <c r="AF17" s="35">
        <f t="shared" si="20"/>
        <v>0</v>
      </c>
      <c r="AG17" s="35">
        <f t="shared" si="21"/>
        <v>0</v>
      </c>
      <c r="AH17" s="35">
        <f t="shared" si="22"/>
        <v>0</v>
      </c>
    </row>
    <row r="18" spans="1:34" s="34" customFormat="1" ht="18" customHeight="1">
      <c r="A18" s="24"/>
      <c r="B18" s="25"/>
      <c r="C18" s="25"/>
      <c r="D18" s="25"/>
      <c r="E18" s="25"/>
      <c r="F18" s="171">
        <f t="shared" si="24"/>
        <v>0</v>
      </c>
      <c r="G18" s="28">
        <f t="shared" si="4"/>
        <v>0</v>
      </c>
      <c r="H18" s="28">
        <f t="shared" ref="H18:H29" si="25">IF(E18="",0,IFERROR(O18,0))</f>
        <v>0</v>
      </c>
      <c r="I18" s="29">
        <f t="shared" si="5"/>
        <v>0</v>
      </c>
      <c r="J18" s="30"/>
      <c r="K18" s="31">
        <v>0.01</v>
      </c>
      <c r="L18" s="32">
        <f t="shared" si="0"/>
        <v>60000</v>
      </c>
      <c r="M18" s="33">
        <v>0</v>
      </c>
      <c r="N18" s="33">
        <f t="shared" si="23"/>
        <v>0</v>
      </c>
      <c r="O18" s="33">
        <f t="shared" si="2"/>
        <v>0</v>
      </c>
      <c r="P18" s="8" t="s">
        <v>108</v>
      </c>
      <c r="Q18" s="9">
        <f t="shared" si="7"/>
        <v>60000</v>
      </c>
      <c r="R18" s="9">
        <f t="shared" si="8"/>
        <v>60000</v>
      </c>
      <c r="S18" s="9">
        <f t="shared" si="9"/>
        <v>60000</v>
      </c>
      <c r="T18" s="9">
        <f t="shared" si="10"/>
        <v>60000</v>
      </c>
      <c r="U18" s="9">
        <f t="shared" si="11"/>
        <v>60000</v>
      </c>
      <c r="V18" s="9">
        <f t="shared" si="12"/>
        <v>60000</v>
      </c>
      <c r="W18" s="9">
        <f t="shared" si="13"/>
        <v>60000</v>
      </c>
      <c r="X18" s="9">
        <f t="shared" si="14"/>
        <v>60000</v>
      </c>
      <c r="Y18" s="33">
        <f t="shared" si="3"/>
        <v>0</v>
      </c>
      <c r="Z18" s="33" t="str">
        <f t="shared" si="6"/>
        <v>T13</v>
      </c>
      <c r="AA18" s="35">
        <f t="shared" si="15"/>
        <v>0</v>
      </c>
      <c r="AB18" s="35">
        <f t="shared" si="16"/>
        <v>0</v>
      </c>
      <c r="AC18" s="35">
        <f t="shared" si="17"/>
        <v>0</v>
      </c>
      <c r="AD18" s="35">
        <f t="shared" si="18"/>
        <v>0</v>
      </c>
      <c r="AE18" s="35">
        <f t="shared" si="19"/>
        <v>0</v>
      </c>
      <c r="AF18" s="35">
        <f t="shared" si="20"/>
        <v>0</v>
      </c>
      <c r="AG18" s="35">
        <f t="shared" si="21"/>
        <v>0</v>
      </c>
      <c r="AH18" s="35">
        <f t="shared" si="22"/>
        <v>0</v>
      </c>
    </row>
    <row r="19" spans="1:34" s="34" customFormat="1" ht="18" customHeight="1">
      <c r="A19" s="24"/>
      <c r="B19" s="25"/>
      <c r="C19" s="25"/>
      <c r="D19" s="25"/>
      <c r="E19" s="25"/>
      <c r="F19" s="171">
        <f t="shared" si="24"/>
        <v>0</v>
      </c>
      <c r="G19" s="28">
        <f t="shared" si="4"/>
        <v>0</v>
      </c>
      <c r="H19" s="28">
        <f t="shared" si="25"/>
        <v>0</v>
      </c>
      <c r="I19" s="29">
        <f t="shared" si="5"/>
        <v>0</v>
      </c>
      <c r="J19" s="30"/>
      <c r="K19" s="31">
        <v>0.01</v>
      </c>
      <c r="L19" s="32">
        <f t="shared" si="0"/>
        <v>60000</v>
      </c>
      <c r="M19" s="33">
        <v>0</v>
      </c>
      <c r="N19" s="33">
        <f t="shared" si="23"/>
        <v>0</v>
      </c>
      <c r="O19" s="33">
        <f t="shared" si="2"/>
        <v>0</v>
      </c>
      <c r="P19" s="8" t="s">
        <v>109</v>
      </c>
      <c r="Q19" s="9">
        <f t="shared" si="7"/>
        <v>60000</v>
      </c>
      <c r="R19" s="9">
        <f t="shared" si="8"/>
        <v>60000</v>
      </c>
      <c r="S19" s="9">
        <f t="shared" si="9"/>
        <v>60000</v>
      </c>
      <c r="T19" s="9">
        <f t="shared" si="10"/>
        <v>60000</v>
      </c>
      <c r="U19" s="9">
        <f t="shared" si="11"/>
        <v>60000</v>
      </c>
      <c r="V19" s="9">
        <f t="shared" si="12"/>
        <v>60000</v>
      </c>
      <c r="W19" s="9">
        <f t="shared" si="13"/>
        <v>60000</v>
      </c>
      <c r="X19" s="9">
        <f t="shared" si="14"/>
        <v>60000</v>
      </c>
      <c r="Y19" s="33">
        <f t="shared" si="3"/>
        <v>0</v>
      </c>
      <c r="Z19" s="33" t="str">
        <f t="shared" si="6"/>
        <v>T14</v>
      </c>
      <c r="AA19" s="35">
        <f t="shared" si="15"/>
        <v>0</v>
      </c>
      <c r="AB19" s="35">
        <f t="shared" si="16"/>
        <v>0</v>
      </c>
      <c r="AC19" s="35">
        <f t="shared" si="17"/>
        <v>0</v>
      </c>
      <c r="AD19" s="35">
        <f t="shared" si="18"/>
        <v>0</v>
      </c>
      <c r="AE19" s="35">
        <f t="shared" si="19"/>
        <v>0</v>
      </c>
      <c r="AF19" s="35">
        <f t="shared" si="20"/>
        <v>0</v>
      </c>
      <c r="AG19" s="35">
        <f t="shared" si="21"/>
        <v>0</v>
      </c>
      <c r="AH19" s="35">
        <f t="shared" si="22"/>
        <v>0</v>
      </c>
    </row>
    <row r="20" spans="1:34" s="34" customFormat="1" ht="18" customHeight="1">
      <c r="A20" s="24"/>
      <c r="B20" s="25"/>
      <c r="C20" s="25"/>
      <c r="D20" s="25"/>
      <c r="E20" s="25"/>
      <c r="F20" s="171">
        <f t="shared" si="24"/>
        <v>0</v>
      </c>
      <c r="G20" s="28">
        <f t="shared" si="4"/>
        <v>0</v>
      </c>
      <c r="H20" s="28">
        <f t="shared" si="25"/>
        <v>0</v>
      </c>
      <c r="I20" s="29">
        <f t="shared" si="5"/>
        <v>0</v>
      </c>
      <c r="J20" s="30"/>
      <c r="K20" s="31">
        <v>0.01</v>
      </c>
      <c r="L20" s="32">
        <f t="shared" si="0"/>
        <v>60000</v>
      </c>
      <c r="M20" s="33">
        <v>0</v>
      </c>
      <c r="N20" s="33">
        <f t="shared" si="23"/>
        <v>0</v>
      </c>
      <c r="O20" s="33">
        <f t="shared" si="2"/>
        <v>0</v>
      </c>
      <c r="P20" s="8" t="s">
        <v>110</v>
      </c>
      <c r="Q20" s="9">
        <f t="shared" si="7"/>
        <v>60000</v>
      </c>
      <c r="R20" s="9">
        <f t="shared" si="8"/>
        <v>60000</v>
      </c>
      <c r="S20" s="9">
        <f t="shared" si="9"/>
        <v>60000</v>
      </c>
      <c r="T20" s="9">
        <f t="shared" si="10"/>
        <v>60000</v>
      </c>
      <c r="U20" s="9">
        <f t="shared" si="11"/>
        <v>60000</v>
      </c>
      <c r="V20" s="9">
        <f t="shared" si="12"/>
        <v>60000</v>
      </c>
      <c r="W20" s="9">
        <f t="shared" si="13"/>
        <v>60000</v>
      </c>
      <c r="X20" s="9">
        <f t="shared" si="14"/>
        <v>60000</v>
      </c>
      <c r="Y20" s="33">
        <f t="shared" si="3"/>
        <v>0</v>
      </c>
      <c r="Z20" s="33" t="str">
        <f t="shared" si="6"/>
        <v>T15</v>
      </c>
      <c r="AA20" s="35">
        <f t="shared" si="15"/>
        <v>0</v>
      </c>
      <c r="AB20" s="35">
        <f t="shared" si="16"/>
        <v>0</v>
      </c>
      <c r="AC20" s="35">
        <f t="shared" si="17"/>
        <v>0</v>
      </c>
      <c r="AD20" s="35">
        <f t="shared" si="18"/>
        <v>0</v>
      </c>
      <c r="AE20" s="35">
        <f t="shared" si="19"/>
        <v>0</v>
      </c>
      <c r="AF20" s="35">
        <f t="shared" si="20"/>
        <v>0</v>
      </c>
      <c r="AG20" s="35">
        <f t="shared" si="21"/>
        <v>0</v>
      </c>
      <c r="AH20" s="35">
        <f t="shared" si="22"/>
        <v>0</v>
      </c>
    </row>
    <row r="21" spans="1:34" s="34" customFormat="1" ht="18" customHeight="1">
      <c r="A21" s="24"/>
      <c r="B21" s="25"/>
      <c r="C21" s="25"/>
      <c r="D21" s="25"/>
      <c r="E21" s="25"/>
      <c r="F21" s="171">
        <f t="shared" si="24"/>
        <v>0</v>
      </c>
      <c r="G21" s="28">
        <f t="shared" si="4"/>
        <v>0</v>
      </c>
      <c r="H21" s="28">
        <f t="shared" si="25"/>
        <v>0</v>
      </c>
      <c r="I21" s="29">
        <f t="shared" si="5"/>
        <v>0</v>
      </c>
      <c r="J21" s="30"/>
      <c r="K21" s="31">
        <v>0.01</v>
      </c>
      <c r="L21" s="32">
        <f t="shared" si="0"/>
        <v>60000</v>
      </c>
      <c r="M21" s="33">
        <v>0</v>
      </c>
      <c r="N21" s="33">
        <f t="shared" si="23"/>
        <v>0</v>
      </c>
      <c r="O21" s="33">
        <f t="shared" si="2"/>
        <v>0</v>
      </c>
      <c r="P21" s="8" t="s">
        <v>111</v>
      </c>
      <c r="Q21" s="9">
        <f t="shared" si="7"/>
        <v>60000</v>
      </c>
      <c r="R21" s="9">
        <f t="shared" si="8"/>
        <v>60000</v>
      </c>
      <c r="S21" s="9">
        <f t="shared" si="9"/>
        <v>60000</v>
      </c>
      <c r="T21" s="9">
        <f t="shared" si="10"/>
        <v>60000</v>
      </c>
      <c r="U21" s="9">
        <f t="shared" si="11"/>
        <v>60000</v>
      </c>
      <c r="V21" s="9">
        <f t="shared" si="12"/>
        <v>60000</v>
      </c>
      <c r="W21" s="9">
        <f t="shared" si="13"/>
        <v>60000</v>
      </c>
      <c r="X21" s="9">
        <f t="shared" si="14"/>
        <v>60000</v>
      </c>
      <c r="Y21" s="33">
        <f t="shared" si="3"/>
        <v>0</v>
      </c>
      <c r="Z21" s="33" t="str">
        <f t="shared" si="6"/>
        <v>T16</v>
      </c>
      <c r="AA21" s="35">
        <f t="shared" si="15"/>
        <v>0</v>
      </c>
      <c r="AB21" s="35">
        <f t="shared" si="16"/>
        <v>0</v>
      </c>
      <c r="AC21" s="35">
        <f t="shared" si="17"/>
        <v>0</v>
      </c>
      <c r="AD21" s="35">
        <f t="shared" si="18"/>
        <v>0</v>
      </c>
      <c r="AE21" s="35">
        <f t="shared" si="19"/>
        <v>0</v>
      </c>
      <c r="AF21" s="35">
        <f t="shared" si="20"/>
        <v>0</v>
      </c>
      <c r="AG21" s="35">
        <f t="shared" si="21"/>
        <v>0</v>
      </c>
      <c r="AH21" s="35">
        <f t="shared" si="22"/>
        <v>0</v>
      </c>
    </row>
    <row r="22" spans="1:34" s="8" customFormat="1" ht="18" customHeight="1">
      <c r="A22" s="24"/>
      <c r="B22" s="25"/>
      <c r="C22" s="25"/>
      <c r="D22" s="25"/>
      <c r="E22" s="25"/>
      <c r="F22" s="171">
        <f t="shared" si="24"/>
        <v>0</v>
      </c>
      <c r="G22" s="28">
        <f t="shared" si="4"/>
        <v>0</v>
      </c>
      <c r="H22" s="28">
        <f t="shared" si="25"/>
        <v>0</v>
      </c>
      <c r="I22" s="29">
        <f t="shared" si="5"/>
        <v>0</v>
      </c>
      <c r="J22" s="30"/>
      <c r="K22" s="31">
        <v>0.01</v>
      </c>
      <c r="L22" s="32">
        <f t="shared" si="0"/>
        <v>60000</v>
      </c>
      <c r="M22" s="33">
        <v>0</v>
      </c>
      <c r="N22" s="33">
        <f t="shared" si="23"/>
        <v>0</v>
      </c>
      <c r="O22" s="33">
        <f t="shared" si="2"/>
        <v>0</v>
      </c>
      <c r="P22" s="8" t="s">
        <v>112</v>
      </c>
      <c r="Q22" s="9">
        <f t="shared" si="7"/>
        <v>60000</v>
      </c>
      <c r="R22" s="9">
        <f t="shared" si="8"/>
        <v>60000</v>
      </c>
      <c r="S22" s="9">
        <f t="shared" si="9"/>
        <v>60000</v>
      </c>
      <c r="T22" s="9">
        <f t="shared" si="10"/>
        <v>60000</v>
      </c>
      <c r="U22" s="9">
        <f t="shared" si="11"/>
        <v>60000</v>
      </c>
      <c r="V22" s="9">
        <f t="shared" si="12"/>
        <v>60000</v>
      </c>
      <c r="W22" s="9">
        <f t="shared" si="13"/>
        <v>60000</v>
      </c>
      <c r="X22" s="9">
        <f t="shared" si="14"/>
        <v>53333.333333333336</v>
      </c>
      <c r="Y22" s="33">
        <f t="shared" si="3"/>
        <v>0</v>
      </c>
      <c r="Z22" s="33" t="str">
        <f t="shared" si="6"/>
        <v>T17</v>
      </c>
      <c r="AA22" s="35">
        <f t="shared" si="15"/>
        <v>0</v>
      </c>
      <c r="AB22" s="35">
        <f t="shared" si="16"/>
        <v>0</v>
      </c>
      <c r="AC22" s="35">
        <f t="shared" si="17"/>
        <v>0</v>
      </c>
      <c r="AD22" s="35">
        <f t="shared" si="18"/>
        <v>0</v>
      </c>
      <c r="AE22" s="35">
        <f t="shared" si="19"/>
        <v>0</v>
      </c>
      <c r="AF22" s="35">
        <f t="shared" si="20"/>
        <v>0</v>
      </c>
      <c r="AG22" s="35">
        <f t="shared" si="21"/>
        <v>0</v>
      </c>
      <c r="AH22" s="35">
        <f t="shared" si="22"/>
        <v>0</v>
      </c>
    </row>
    <row r="23" spans="1:34" s="8" customFormat="1" ht="18" customHeight="1">
      <c r="A23" s="24"/>
      <c r="B23" s="25"/>
      <c r="C23" s="25"/>
      <c r="D23" s="25"/>
      <c r="E23" s="25"/>
      <c r="F23" s="171">
        <f t="shared" si="24"/>
        <v>0</v>
      </c>
      <c r="G23" s="28">
        <f t="shared" si="4"/>
        <v>0</v>
      </c>
      <c r="H23" s="28">
        <f t="shared" si="25"/>
        <v>0</v>
      </c>
      <c r="I23" s="29">
        <f t="shared" si="5"/>
        <v>0</v>
      </c>
      <c r="J23" s="30"/>
      <c r="K23" s="31">
        <v>0.01</v>
      </c>
      <c r="L23" s="32">
        <f t="shared" si="0"/>
        <v>60000</v>
      </c>
      <c r="M23" s="33">
        <v>0</v>
      </c>
      <c r="N23" s="33">
        <f t="shared" si="23"/>
        <v>0</v>
      </c>
      <c r="O23" s="33">
        <f t="shared" si="2"/>
        <v>0</v>
      </c>
      <c r="P23" s="8" t="s">
        <v>113</v>
      </c>
      <c r="Q23" s="9">
        <f t="shared" si="7"/>
        <v>60000</v>
      </c>
      <c r="R23" s="9">
        <f t="shared" si="8"/>
        <v>60000</v>
      </c>
      <c r="S23" s="9">
        <f t="shared" si="9"/>
        <v>60000</v>
      </c>
      <c r="T23" s="9">
        <f t="shared" si="10"/>
        <v>60000</v>
      </c>
      <c r="U23" s="9">
        <f t="shared" si="11"/>
        <v>60000</v>
      </c>
      <c r="V23" s="9">
        <f t="shared" si="12"/>
        <v>60000</v>
      </c>
      <c r="W23" s="9">
        <f t="shared" si="13"/>
        <v>52500</v>
      </c>
      <c r="X23" s="9">
        <f t="shared" si="14"/>
        <v>46666.666666666664</v>
      </c>
      <c r="Y23" s="33">
        <f t="shared" si="3"/>
        <v>0</v>
      </c>
      <c r="Z23" s="33" t="str">
        <f t="shared" si="6"/>
        <v>T18</v>
      </c>
      <c r="AA23" s="35">
        <f t="shared" si="15"/>
        <v>0</v>
      </c>
      <c r="AB23" s="35">
        <f t="shared" si="16"/>
        <v>0</v>
      </c>
      <c r="AC23" s="35">
        <f t="shared" si="17"/>
        <v>0</v>
      </c>
      <c r="AD23" s="35">
        <f t="shared" si="18"/>
        <v>0</v>
      </c>
      <c r="AE23" s="35">
        <f t="shared" si="19"/>
        <v>0</v>
      </c>
      <c r="AF23" s="35">
        <f t="shared" si="20"/>
        <v>0</v>
      </c>
      <c r="AG23" s="35">
        <f t="shared" si="21"/>
        <v>0</v>
      </c>
      <c r="AH23" s="35">
        <f t="shared" si="22"/>
        <v>0</v>
      </c>
    </row>
    <row r="24" spans="1:34" s="8" customFormat="1" ht="18" customHeight="1">
      <c r="A24" s="24"/>
      <c r="B24" s="25"/>
      <c r="C24" s="25"/>
      <c r="D24" s="25"/>
      <c r="E24" s="25" t="s">
        <v>201</v>
      </c>
      <c r="F24" s="171"/>
      <c r="G24" s="28">
        <f t="shared" si="4"/>
        <v>0</v>
      </c>
      <c r="H24" s="28">
        <f t="shared" si="25"/>
        <v>0</v>
      </c>
      <c r="I24" s="29">
        <f t="shared" si="5"/>
        <v>0</v>
      </c>
      <c r="J24" s="30"/>
      <c r="K24" s="31">
        <v>0.01</v>
      </c>
      <c r="L24" s="32">
        <f t="shared" si="0"/>
        <v>60000</v>
      </c>
      <c r="M24" s="33">
        <v>0</v>
      </c>
      <c r="N24" s="33" t="e">
        <f t="shared" si="23"/>
        <v>#N/A</v>
      </c>
      <c r="O24" s="33" t="e">
        <f t="shared" si="2"/>
        <v>#N/A</v>
      </c>
      <c r="P24" s="8" t="s">
        <v>114</v>
      </c>
      <c r="Q24" s="9">
        <f t="shared" si="7"/>
        <v>60000</v>
      </c>
      <c r="R24" s="9">
        <f t="shared" si="8"/>
        <v>60000</v>
      </c>
      <c r="S24" s="9">
        <f t="shared" si="9"/>
        <v>60000</v>
      </c>
      <c r="T24" s="9">
        <f t="shared" si="10"/>
        <v>60000</v>
      </c>
      <c r="U24" s="9">
        <f t="shared" si="11"/>
        <v>60000</v>
      </c>
      <c r="V24" s="9">
        <f t="shared" si="12"/>
        <v>51428.571428571428</v>
      </c>
      <c r="W24" s="9">
        <f t="shared" si="13"/>
        <v>45000</v>
      </c>
      <c r="X24" s="9">
        <f t="shared" si="14"/>
        <v>40000</v>
      </c>
      <c r="Y24" s="33">
        <f t="shared" si="3"/>
        <v>0</v>
      </c>
      <c r="Z24" s="33" t="str">
        <f t="shared" si="6"/>
        <v>T19</v>
      </c>
      <c r="AA24" s="35">
        <f t="shared" si="15"/>
        <v>0</v>
      </c>
      <c r="AB24" s="35">
        <f t="shared" si="16"/>
        <v>0</v>
      </c>
      <c r="AC24" s="35">
        <f t="shared" si="17"/>
        <v>0</v>
      </c>
      <c r="AD24" s="35">
        <f t="shared" si="18"/>
        <v>0</v>
      </c>
      <c r="AE24" s="35">
        <f t="shared" si="19"/>
        <v>0</v>
      </c>
      <c r="AF24" s="35">
        <f t="shared" si="20"/>
        <v>0</v>
      </c>
      <c r="AG24" s="35">
        <f t="shared" si="21"/>
        <v>0</v>
      </c>
      <c r="AH24" s="35">
        <f t="shared" si="22"/>
        <v>0</v>
      </c>
    </row>
    <row r="25" spans="1:34" s="8" customFormat="1" ht="18" customHeight="1">
      <c r="A25" s="24"/>
      <c r="B25" s="25"/>
      <c r="C25" s="25"/>
      <c r="D25" s="25"/>
      <c r="E25" s="25" t="s">
        <v>201</v>
      </c>
      <c r="F25" s="171"/>
      <c r="G25" s="28">
        <f t="shared" si="4"/>
        <v>0</v>
      </c>
      <c r="H25" s="28">
        <f t="shared" si="25"/>
        <v>0</v>
      </c>
      <c r="I25" s="29">
        <f t="shared" si="5"/>
        <v>0</v>
      </c>
      <c r="J25" s="30"/>
      <c r="K25" s="31">
        <v>0.01</v>
      </c>
      <c r="L25" s="32">
        <f t="shared" si="0"/>
        <v>60000</v>
      </c>
      <c r="M25" s="33">
        <v>0</v>
      </c>
      <c r="N25" s="33" t="e">
        <f t="shared" si="23"/>
        <v>#N/A</v>
      </c>
      <c r="O25" s="33" t="e">
        <f t="shared" si="2"/>
        <v>#N/A</v>
      </c>
      <c r="P25" s="8" t="s">
        <v>115</v>
      </c>
      <c r="Q25" s="9">
        <f t="shared" si="7"/>
        <v>60000</v>
      </c>
      <c r="R25" s="9">
        <f t="shared" si="8"/>
        <v>60000</v>
      </c>
      <c r="S25" s="9">
        <f t="shared" si="9"/>
        <v>60000</v>
      </c>
      <c r="T25" s="9">
        <f t="shared" si="10"/>
        <v>60000</v>
      </c>
      <c r="U25" s="9">
        <f t="shared" si="11"/>
        <v>50000</v>
      </c>
      <c r="V25" s="9">
        <f t="shared" si="12"/>
        <v>42857.142857142855</v>
      </c>
      <c r="W25" s="9">
        <f t="shared" si="13"/>
        <v>37500</v>
      </c>
      <c r="X25" s="9">
        <f t="shared" si="14"/>
        <v>33333.333333333336</v>
      </c>
      <c r="Y25" s="33">
        <f t="shared" si="3"/>
        <v>0</v>
      </c>
      <c r="Z25" s="33" t="str">
        <f t="shared" si="6"/>
        <v>T20</v>
      </c>
      <c r="AA25" s="35">
        <f t="shared" si="15"/>
        <v>0</v>
      </c>
      <c r="AB25" s="35">
        <f t="shared" si="16"/>
        <v>0</v>
      </c>
      <c r="AC25" s="35">
        <f t="shared" si="17"/>
        <v>0</v>
      </c>
      <c r="AD25" s="35">
        <f t="shared" si="18"/>
        <v>0</v>
      </c>
      <c r="AE25" s="35">
        <f t="shared" si="19"/>
        <v>0</v>
      </c>
      <c r="AF25" s="35">
        <f t="shared" si="20"/>
        <v>0</v>
      </c>
      <c r="AG25" s="35">
        <f t="shared" si="21"/>
        <v>0</v>
      </c>
      <c r="AH25" s="35">
        <f t="shared" si="22"/>
        <v>0</v>
      </c>
    </row>
    <row r="26" spans="1:34" s="8" customFormat="1" ht="18" customHeight="1">
      <c r="A26" s="24"/>
      <c r="B26" s="25"/>
      <c r="C26" s="25"/>
      <c r="D26" s="25"/>
      <c r="E26" s="25" t="s">
        <v>201</v>
      </c>
      <c r="F26" s="171"/>
      <c r="G26" s="28">
        <f t="shared" si="4"/>
        <v>0</v>
      </c>
      <c r="H26" s="28">
        <f t="shared" si="25"/>
        <v>0</v>
      </c>
      <c r="I26" s="29">
        <f t="shared" si="5"/>
        <v>0</v>
      </c>
      <c r="J26" s="30"/>
      <c r="K26" s="31">
        <v>0.01</v>
      </c>
      <c r="L26" s="32">
        <f t="shared" si="0"/>
        <v>60000</v>
      </c>
      <c r="M26" s="33">
        <v>0</v>
      </c>
      <c r="N26" s="33" t="e">
        <f t="shared" si="23"/>
        <v>#N/A</v>
      </c>
      <c r="O26" s="33" t="e">
        <f>IF(E26=0,0,IF(E26=E25,VLOOKUP(E26,P:X,VLOOKUP(E26,P:Y,10,0),0),IF(P26=E26,VLOOKUP(E26,P:X,VLOOKUP(E26,P:Y,10,0),0),L26)))</f>
        <v>#N/A</v>
      </c>
      <c r="P26" s="8" t="s">
        <v>116</v>
      </c>
      <c r="Q26" s="9">
        <f t="shared" si="7"/>
        <v>60000</v>
      </c>
      <c r="R26" s="9">
        <f t="shared" si="8"/>
        <v>60000</v>
      </c>
      <c r="S26" s="9">
        <f t="shared" si="9"/>
        <v>60000</v>
      </c>
      <c r="T26" s="9">
        <f t="shared" si="10"/>
        <v>48000</v>
      </c>
      <c r="U26" s="9">
        <f t="shared" si="11"/>
        <v>40000</v>
      </c>
      <c r="V26" s="9">
        <f t="shared" si="12"/>
        <v>34285.714285714283</v>
      </c>
      <c r="W26" s="9">
        <f t="shared" si="13"/>
        <v>30000</v>
      </c>
      <c r="X26" s="9">
        <f t="shared" si="14"/>
        <v>26666.666666666668</v>
      </c>
      <c r="Y26" s="33">
        <f t="shared" si="3"/>
        <v>0</v>
      </c>
      <c r="Z26" s="33" t="str">
        <f t="shared" si="6"/>
        <v>T21</v>
      </c>
      <c r="AA26" s="35">
        <f t="shared" si="15"/>
        <v>0</v>
      </c>
      <c r="AB26" s="35">
        <f t="shared" si="16"/>
        <v>0</v>
      </c>
      <c r="AC26" s="35">
        <f t="shared" si="17"/>
        <v>0</v>
      </c>
      <c r="AD26" s="35">
        <f t="shared" si="18"/>
        <v>0</v>
      </c>
      <c r="AE26" s="35">
        <f t="shared" si="19"/>
        <v>0</v>
      </c>
      <c r="AF26" s="35">
        <f t="shared" si="20"/>
        <v>0</v>
      </c>
      <c r="AG26" s="35">
        <f t="shared" si="21"/>
        <v>0</v>
      </c>
      <c r="AH26" s="35">
        <f t="shared" si="22"/>
        <v>0</v>
      </c>
    </row>
    <row r="27" spans="1:34" s="8" customFormat="1" ht="18" customHeight="1">
      <c r="A27" s="24"/>
      <c r="B27" s="25"/>
      <c r="C27" s="25"/>
      <c r="D27" s="25"/>
      <c r="E27" s="25" t="s">
        <v>201</v>
      </c>
      <c r="F27" s="171"/>
      <c r="G27" s="28">
        <f t="shared" si="4"/>
        <v>0</v>
      </c>
      <c r="H27" s="28">
        <f t="shared" si="25"/>
        <v>0</v>
      </c>
      <c r="I27" s="29">
        <f t="shared" si="5"/>
        <v>0</v>
      </c>
      <c r="J27" s="30"/>
      <c r="K27" s="31">
        <v>0.01</v>
      </c>
      <c r="L27" s="32">
        <f t="shared" si="0"/>
        <v>60000</v>
      </c>
      <c r="M27" s="33">
        <v>0</v>
      </c>
      <c r="N27" s="33" t="e">
        <f t="shared" si="23"/>
        <v>#N/A</v>
      </c>
      <c r="O27" s="33" t="e">
        <f t="shared" ref="O27:O29" si="26">IF(E27=0,0,IF(E27=E26,VLOOKUP(E27,P:X,VLOOKUP(E27,P:Y,10,0),0),IF(P27=E27,VLOOKUP(E27,P:X,VLOOKUP(E27,P:Y,10,0),0),L27)))</f>
        <v>#N/A</v>
      </c>
      <c r="P27" s="8" t="s">
        <v>117</v>
      </c>
      <c r="Q27" s="9">
        <f t="shared" si="7"/>
        <v>60000</v>
      </c>
      <c r="R27" s="9">
        <f t="shared" si="8"/>
        <v>60000</v>
      </c>
      <c r="S27" s="9">
        <f t="shared" si="9"/>
        <v>45000</v>
      </c>
      <c r="T27" s="9">
        <f t="shared" si="10"/>
        <v>36000</v>
      </c>
      <c r="U27" s="9">
        <f t="shared" si="11"/>
        <v>30000</v>
      </c>
      <c r="V27" s="9">
        <f t="shared" si="12"/>
        <v>25714.285714285714</v>
      </c>
      <c r="W27" s="9">
        <f t="shared" si="13"/>
        <v>22500</v>
      </c>
      <c r="X27" s="9">
        <f t="shared" si="14"/>
        <v>20000</v>
      </c>
      <c r="Y27" s="33">
        <f t="shared" si="3"/>
        <v>0</v>
      </c>
      <c r="Z27" s="33" t="str">
        <f t="shared" si="6"/>
        <v>T22</v>
      </c>
      <c r="AA27" s="35">
        <f t="shared" si="15"/>
        <v>0</v>
      </c>
      <c r="AB27" s="35">
        <f t="shared" si="16"/>
        <v>0</v>
      </c>
      <c r="AC27" s="35">
        <f t="shared" si="17"/>
        <v>0</v>
      </c>
      <c r="AD27" s="35">
        <f t="shared" si="18"/>
        <v>0</v>
      </c>
      <c r="AE27" s="35">
        <f t="shared" si="19"/>
        <v>0</v>
      </c>
      <c r="AF27" s="35">
        <f t="shared" si="20"/>
        <v>0</v>
      </c>
      <c r="AG27" s="35">
        <f t="shared" si="21"/>
        <v>0</v>
      </c>
      <c r="AH27" s="35">
        <f t="shared" si="22"/>
        <v>0</v>
      </c>
    </row>
    <row r="28" spans="1:34" s="8" customFormat="1" ht="18" customHeight="1">
      <c r="A28" s="24"/>
      <c r="B28" s="25"/>
      <c r="C28" s="25"/>
      <c r="D28" s="25"/>
      <c r="E28" s="25" t="s">
        <v>201</v>
      </c>
      <c r="F28" s="171"/>
      <c r="G28" s="28">
        <f t="shared" si="4"/>
        <v>0</v>
      </c>
      <c r="H28" s="28">
        <f t="shared" si="25"/>
        <v>0</v>
      </c>
      <c r="I28" s="29">
        <f t="shared" si="5"/>
        <v>0</v>
      </c>
      <c r="J28" s="30"/>
      <c r="K28" s="31">
        <v>0.01</v>
      </c>
      <c r="L28" s="32">
        <f t="shared" si="0"/>
        <v>60000</v>
      </c>
      <c r="M28" s="33">
        <v>0</v>
      </c>
      <c r="N28" s="33" t="e">
        <f t="shared" si="23"/>
        <v>#N/A</v>
      </c>
      <c r="O28" s="33" t="e">
        <f t="shared" si="26"/>
        <v>#N/A</v>
      </c>
      <c r="P28" s="8" t="s">
        <v>118</v>
      </c>
      <c r="Q28" s="9">
        <f t="shared" si="7"/>
        <v>60000</v>
      </c>
      <c r="R28" s="9">
        <f t="shared" si="8"/>
        <v>40000</v>
      </c>
      <c r="S28" s="9">
        <f t="shared" si="9"/>
        <v>30000</v>
      </c>
      <c r="T28" s="9">
        <f t="shared" si="10"/>
        <v>24000</v>
      </c>
      <c r="U28" s="9">
        <f t="shared" si="11"/>
        <v>20000</v>
      </c>
      <c r="V28" s="9">
        <f t="shared" si="12"/>
        <v>17142.857142857141</v>
      </c>
      <c r="W28" s="9">
        <f t="shared" si="13"/>
        <v>15000</v>
      </c>
      <c r="X28" s="9">
        <f t="shared" si="14"/>
        <v>13333.333333333334</v>
      </c>
      <c r="Y28" s="33">
        <f t="shared" si="3"/>
        <v>0</v>
      </c>
      <c r="Z28" s="33" t="str">
        <f t="shared" si="6"/>
        <v>T23</v>
      </c>
      <c r="AA28" s="35">
        <f t="shared" si="15"/>
        <v>0</v>
      </c>
      <c r="AB28" s="35">
        <f t="shared" si="16"/>
        <v>0</v>
      </c>
      <c r="AC28" s="35">
        <f t="shared" si="17"/>
        <v>0</v>
      </c>
      <c r="AD28" s="35">
        <f t="shared" si="18"/>
        <v>0</v>
      </c>
      <c r="AE28" s="35">
        <f t="shared" si="19"/>
        <v>0</v>
      </c>
      <c r="AF28" s="35">
        <f t="shared" si="20"/>
        <v>0</v>
      </c>
      <c r="AG28" s="35">
        <f t="shared" si="21"/>
        <v>0</v>
      </c>
      <c r="AH28" s="35">
        <f t="shared" si="22"/>
        <v>0</v>
      </c>
    </row>
    <row r="29" spans="1:34" s="8" customFormat="1" ht="18" customHeight="1">
      <c r="A29" s="24"/>
      <c r="B29" s="25"/>
      <c r="C29" s="25"/>
      <c r="D29" s="25"/>
      <c r="E29" s="25" t="s">
        <v>201</v>
      </c>
      <c r="F29" s="171"/>
      <c r="G29" s="28">
        <f t="shared" si="4"/>
        <v>0</v>
      </c>
      <c r="H29" s="28">
        <f t="shared" si="25"/>
        <v>0</v>
      </c>
      <c r="I29" s="29">
        <f t="shared" si="5"/>
        <v>0</v>
      </c>
      <c r="J29" s="30"/>
      <c r="K29" s="31">
        <v>0.01</v>
      </c>
      <c r="L29" s="32">
        <f t="shared" si="0"/>
        <v>60000</v>
      </c>
      <c r="M29" s="33">
        <v>0</v>
      </c>
      <c r="N29" s="33" t="e">
        <f t="shared" si="23"/>
        <v>#N/A</v>
      </c>
      <c r="O29" s="33" t="e">
        <f t="shared" si="26"/>
        <v>#N/A</v>
      </c>
      <c r="P29" s="8" t="s">
        <v>119</v>
      </c>
      <c r="Q29" s="9">
        <f t="shared" si="7"/>
        <v>30000</v>
      </c>
      <c r="R29" s="9">
        <f t="shared" si="8"/>
        <v>20000</v>
      </c>
      <c r="S29" s="9">
        <f t="shared" si="9"/>
        <v>15000</v>
      </c>
      <c r="T29" s="9">
        <f t="shared" si="10"/>
        <v>12000</v>
      </c>
      <c r="U29" s="9">
        <f t="shared" si="11"/>
        <v>10000</v>
      </c>
      <c r="V29" s="9">
        <f t="shared" si="12"/>
        <v>8571.4285714285706</v>
      </c>
      <c r="W29" s="9">
        <f t="shared" si="13"/>
        <v>7500</v>
      </c>
      <c r="X29" s="9">
        <f t="shared" si="14"/>
        <v>6666.666666666667</v>
      </c>
      <c r="Y29" s="33">
        <f t="shared" si="3"/>
        <v>0</v>
      </c>
      <c r="Z29" s="33" t="str">
        <f t="shared" si="6"/>
        <v>T24</v>
      </c>
      <c r="AA29" s="35">
        <f t="shared" si="15"/>
        <v>0</v>
      </c>
      <c r="AB29" s="35">
        <f t="shared" si="16"/>
        <v>0</v>
      </c>
      <c r="AC29" s="35">
        <f t="shared" si="17"/>
        <v>0</v>
      </c>
      <c r="AD29" s="35">
        <f t="shared" si="18"/>
        <v>0</v>
      </c>
      <c r="AE29" s="35">
        <f t="shared" si="19"/>
        <v>0</v>
      </c>
      <c r="AF29" s="35">
        <f t="shared" si="20"/>
        <v>0</v>
      </c>
      <c r="AG29" s="35">
        <f t="shared" si="21"/>
        <v>0</v>
      </c>
      <c r="AH29" s="35">
        <f t="shared" si="22"/>
        <v>0</v>
      </c>
    </row>
    <row r="30" spans="1:34" ht="18" customHeight="1">
      <c r="A30" s="36"/>
      <c r="B30" s="37"/>
      <c r="C30" s="38"/>
      <c r="D30" s="39"/>
      <c r="E30" s="40"/>
      <c r="F30" s="39"/>
      <c r="G30" s="42"/>
      <c r="H30" s="42"/>
      <c r="I30" s="40"/>
      <c r="J30" s="43"/>
      <c r="K30" s="43"/>
      <c r="L30" s="43"/>
      <c r="M30" s="43"/>
      <c r="N30" s="43"/>
      <c r="O30" s="43"/>
      <c r="P30" s="8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4" ht="15">
      <c r="A31" s="36"/>
      <c r="B31" s="45"/>
      <c r="C31" s="46"/>
      <c r="D31" s="46"/>
      <c r="E31" s="46"/>
      <c r="F31" s="173"/>
      <c r="G31" s="48"/>
      <c r="H31" s="48"/>
      <c r="I31" s="36"/>
      <c r="J31" s="36"/>
      <c r="K31" s="36"/>
      <c r="L31" s="36"/>
      <c r="M31" s="36"/>
      <c r="N31" s="36"/>
      <c r="O31" s="36"/>
      <c r="P31" s="36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34" ht="15">
      <c r="A32" s="36"/>
      <c r="B32" s="45"/>
      <c r="C32" s="46"/>
      <c r="D32" s="46"/>
      <c r="E32" s="46"/>
      <c r="F32" s="173"/>
      <c r="G32" s="48"/>
      <c r="H32" s="48"/>
      <c r="I32" s="36"/>
      <c r="J32" s="36"/>
      <c r="K32" s="36"/>
      <c r="L32" s="36"/>
      <c r="M32" s="36"/>
      <c r="N32" s="36"/>
      <c r="O32" s="36"/>
      <c r="P32" s="36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">
      <c r="A33" s="36"/>
      <c r="B33" s="45"/>
      <c r="C33" s="46"/>
      <c r="D33" s="46"/>
      <c r="E33" s="46"/>
      <c r="F33" s="173"/>
      <c r="G33" s="48"/>
      <c r="H33" s="48"/>
      <c r="I33" s="36"/>
      <c r="J33" s="36"/>
      <c r="K33" s="36"/>
      <c r="L33" s="36"/>
      <c r="M33" s="36"/>
      <c r="N33" s="36"/>
      <c r="O33" s="36"/>
      <c r="P33" s="36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">
      <c r="A34" s="36"/>
      <c r="B34" s="45"/>
      <c r="C34" s="37"/>
      <c r="D34" s="39"/>
      <c r="E34" s="40"/>
      <c r="F34" s="39"/>
      <c r="G34" s="42"/>
      <c r="H34" s="42"/>
      <c r="I34" s="40"/>
      <c r="J34" s="43"/>
      <c r="K34" s="43"/>
      <c r="L34" s="43"/>
      <c r="M34" s="43"/>
      <c r="N34" s="43"/>
      <c r="O34" s="43"/>
      <c r="P34" s="8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>
      <c r="B35" s="45"/>
      <c r="P35" s="8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>
      <c r="A36" s="50"/>
      <c r="B36" s="50"/>
      <c r="I36" s="44"/>
      <c r="P36" s="8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>
      <c r="A37" s="50"/>
      <c r="B37" s="50"/>
      <c r="I37" s="44"/>
      <c r="P37" s="8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>
      <c r="A38" s="50"/>
      <c r="B38" s="50"/>
      <c r="I38" s="44"/>
      <c r="P38" s="8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>
      <c r="A39" s="50"/>
      <c r="B39" s="50"/>
      <c r="I39" s="44"/>
      <c r="P39" s="8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>
      <c r="A40" s="50"/>
      <c r="B40" s="50"/>
      <c r="I40" s="44"/>
      <c r="P40" s="8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>
      <c r="A41" s="50"/>
      <c r="B41" s="50"/>
      <c r="I41" s="44"/>
      <c r="P41" s="8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>
      <c r="A42" s="50"/>
      <c r="B42" s="50"/>
      <c r="I42" s="44"/>
      <c r="P42" s="8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>
      <c r="A43" s="50"/>
      <c r="B43" s="50"/>
      <c r="I43" s="44"/>
      <c r="P43" s="8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>
      <c r="A44" s="50"/>
      <c r="B44" s="50"/>
      <c r="I44" s="44"/>
      <c r="P44" s="8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>
      <c r="A45" s="50"/>
      <c r="B45" s="50"/>
      <c r="I45" s="44"/>
      <c r="P45" s="8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>
      <c r="A46" s="50"/>
      <c r="B46" s="50"/>
      <c r="I46" s="44"/>
      <c r="P46" s="8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>
      <c r="A47" s="50"/>
      <c r="B47" s="50"/>
      <c r="I47" s="44"/>
      <c r="P47" s="8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>
      <c r="A48" s="50"/>
      <c r="B48" s="50"/>
      <c r="I48" s="44"/>
      <c r="P48" s="8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>
      <c r="A49" s="50"/>
      <c r="B49" s="50"/>
      <c r="I49" s="44"/>
      <c r="P49" s="8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>
      <c r="A50" s="50"/>
      <c r="B50" s="50"/>
      <c r="I50" s="44"/>
      <c r="P50" s="8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>
      <c r="A51" s="50"/>
      <c r="B51" s="50"/>
      <c r="I51" s="44"/>
      <c r="P51" s="8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>
      <c r="A52" s="50"/>
      <c r="B52" s="50"/>
      <c r="I52" s="44"/>
      <c r="P52" s="8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>
      <c r="A53" s="50"/>
      <c r="B53" s="50"/>
      <c r="I53" s="44"/>
      <c r="P53" s="8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>
      <c r="A54" s="50"/>
      <c r="B54" s="50"/>
      <c r="I54" s="44"/>
      <c r="P54" s="8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>
      <c r="A55" s="50"/>
      <c r="B55" s="50"/>
      <c r="I55" s="44"/>
      <c r="P55" s="8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>
      <c r="A56" s="50"/>
      <c r="B56" s="50"/>
      <c r="I56" s="44"/>
      <c r="P56" s="8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>
      <c r="A57" s="50"/>
      <c r="B57" s="50"/>
      <c r="I57" s="44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>
      <c r="A58" s="50"/>
      <c r="B58" s="50"/>
      <c r="I58" s="44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>
      <c r="A59" s="50"/>
      <c r="B59" s="50"/>
      <c r="I59" s="44"/>
      <c r="P59" s="8"/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>
      <c r="A60" s="50"/>
      <c r="B60" s="50"/>
      <c r="I60" s="44"/>
      <c r="P60" s="8"/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>
      <c r="A61" s="50"/>
      <c r="B61" s="50"/>
      <c r="I61" s="44"/>
      <c r="P61" s="8"/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>
      <c r="A62" s="50"/>
      <c r="B62" s="50"/>
      <c r="I62" s="44"/>
      <c r="P62" s="8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>
      <c r="A63" s="50"/>
      <c r="B63" s="50"/>
      <c r="I63" s="44"/>
      <c r="P63" s="8"/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>
      <c r="A64" s="50"/>
      <c r="B64" s="50"/>
      <c r="I64" s="44"/>
      <c r="P64" s="8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>
      <c r="A65" s="50"/>
      <c r="B65" s="50"/>
      <c r="I65" s="44"/>
      <c r="P65" s="8"/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>
      <c r="A66" s="50"/>
      <c r="B66" s="50"/>
      <c r="I66" s="44"/>
      <c r="P66" s="8"/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>
      <c r="A67" s="50"/>
      <c r="B67" s="50"/>
      <c r="I67" s="44"/>
      <c r="P67" s="8"/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>
      <c r="A68" s="50"/>
      <c r="B68" s="50"/>
      <c r="I68" s="44"/>
      <c r="P68" s="8"/>
      <c r="Q68" s="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>
      <c r="A69" s="50"/>
      <c r="B69" s="50"/>
      <c r="I69" s="44"/>
      <c r="P69" s="8"/>
      <c r="Q69" s="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>
      <c r="A70" s="50"/>
      <c r="B70" s="50"/>
      <c r="I70" s="44"/>
      <c r="P70" s="8"/>
      <c r="Q70" s="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>
      <c r="A71" s="50"/>
      <c r="B71" s="50"/>
      <c r="I71" s="44"/>
      <c r="P71" s="8"/>
      <c r="Q71" s="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>
      <c r="A72" s="50"/>
      <c r="B72" s="50"/>
      <c r="I72" s="44"/>
      <c r="P72" s="8"/>
      <c r="Q72" s="9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>
      <c r="A73" s="50"/>
      <c r="B73" s="50"/>
      <c r="I73" s="44"/>
      <c r="P73" s="8"/>
      <c r="Q73" s="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>
      <c r="A74" s="50"/>
      <c r="B74" s="50"/>
      <c r="I74" s="44"/>
      <c r="P74" s="8"/>
      <c r="Q74" s="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>
      <c r="A75" s="50"/>
      <c r="B75" s="50"/>
      <c r="I75" s="44"/>
      <c r="P75" s="8"/>
      <c r="Q75" s="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>
      <c r="A76" s="50"/>
      <c r="B76" s="50"/>
      <c r="I76" s="44"/>
      <c r="P76" s="8"/>
      <c r="Q76" s="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>
      <c r="A77" s="50"/>
      <c r="B77" s="50"/>
      <c r="I77" s="44"/>
      <c r="P77" s="8"/>
      <c r="Q77" s="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>
      <c r="A78" s="50"/>
      <c r="B78" s="50"/>
      <c r="I78" s="44"/>
      <c r="P78" s="8"/>
      <c r="Q78" s="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>
      <c r="A79" s="50"/>
      <c r="B79" s="50"/>
      <c r="I79" s="44"/>
      <c r="P79" s="8"/>
      <c r="Q79" s="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>
      <c r="A80" s="50"/>
      <c r="B80" s="50"/>
      <c r="I80" s="44"/>
      <c r="P80" s="8"/>
      <c r="Q80" s="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>
      <c r="A81" s="50"/>
      <c r="B81" s="50"/>
      <c r="I81" s="44"/>
      <c r="P81" s="8"/>
      <c r="Q81" s="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>
      <c r="A82" s="50"/>
      <c r="B82" s="50"/>
      <c r="I82" s="44"/>
      <c r="P82" s="8"/>
      <c r="Q82" s="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>
      <c r="A83" s="50"/>
      <c r="B83" s="50"/>
      <c r="I83" s="44"/>
      <c r="P83" s="8"/>
      <c r="Q83" s="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>
      <c r="A84" s="50"/>
      <c r="B84" s="50"/>
      <c r="I84" s="44"/>
      <c r="P84" s="8"/>
      <c r="Q84" s="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>
      <c r="A85" s="50"/>
      <c r="B85" s="50"/>
      <c r="I85" s="44"/>
      <c r="P85" s="8"/>
      <c r="Q85" s="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>
      <c r="A86" s="50"/>
      <c r="B86" s="50"/>
      <c r="I86" s="44"/>
      <c r="P86" s="8"/>
      <c r="Q86" s="9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>
      <c r="A87" s="50"/>
      <c r="B87" s="50"/>
      <c r="I87" s="44"/>
      <c r="P87" s="8"/>
      <c r="Q87" s="9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>
      <c r="A88" s="50"/>
      <c r="B88" s="50"/>
      <c r="I88" s="44"/>
      <c r="P88" s="8"/>
      <c r="Q88" s="9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>
      <c r="A89" s="50"/>
      <c r="B89" s="50"/>
      <c r="I89" s="44"/>
      <c r="P89" s="8"/>
      <c r="Q89" s="9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>
      <c r="A90" s="50"/>
      <c r="B90" s="50"/>
      <c r="I90" s="44"/>
      <c r="P90" s="8"/>
      <c r="Q90" s="9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>
      <c r="A91" s="50"/>
      <c r="B91" s="50"/>
      <c r="I91" s="44"/>
      <c r="P91" s="8"/>
      <c r="Q91" s="9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>
      <c r="A92" s="50"/>
      <c r="B92" s="50"/>
      <c r="I92" s="44"/>
      <c r="P92" s="8"/>
      <c r="Q92" s="9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>
      <c r="A93" s="50"/>
      <c r="B93" s="50"/>
      <c r="I93" s="44"/>
      <c r="P93" s="8"/>
      <c r="Q93" s="9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>
      <c r="A94" s="50"/>
      <c r="B94" s="50"/>
      <c r="I94" s="44"/>
      <c r="P94" s="53"/>
      <c r="Q94" s="44"/>
    </row>
    <row r="95" spans="1:28">
      <c r="A95" s="50"/>
      <c r="B95" s="50"/>
      <c r="I95" s="44"/>
      <c r="P95" s="53"/>
      <c r="Q95" s="44"/>
    </row>
    <row r="96" spans="1:28">
      <c r="A96" s="50"/>
      <c r="B96" s="50"/>
      <c r="I96" s="44"/>
      <c r="P96" s="53"/>
      <c r="Q96" s="44"/>
    </row>
    <row r="97" spans="1:17">
      <c r="A97" s="50"/>
      <c r="B97" s="50"/>
      <c r="I97" s="44"/>
      <c r="P97" s="53"/>
      <c r="Q97" s="44"/>
    </row>
    <row r="98" spans="1:17">
      <c r="A98" s="50"/>
      <c r="B98" s="50"/>
      <c r="I98" s="44"/>
      <c r="P98" s="53"/>
      <c r="Q98" s="44"/>
    </row>
    <row r="99" spans="1:17">
      <c r="A99" s="50"/>
      <c r="B99" s="50"/>
      <c r="I99" s="44"/>
      <c r="P99" s="53"/>
      <c r="Q99" s="44"/>
    </row>
    <row r="100" spans="1:17">
      <c r="A100" s="50"/>
      <c r="B100" s="50"/>
      <c r="I100" s="44"/>
      <c r="P100" s="53"/>
      <c r="Q100" s="44"/>
    </row>
    <row r="101" spans="1:17">
      <c r="A101" s="50"/>
      <c r="B101" s="50"/>
      <c r="I101" s="44"/>
      <c r="P101" s="53"/>
      <c r="Q101" s="44"/>
    </row>
    <row r="102" spans="1:17">
      <c r="A102" s="50"/>
      <c r="B102" s="50"/>
      <c r="I102" s="44"/>
      <c r="P102" s="53"/>
      <c r="Q102" s="44"/>
    </row>
    <row r="103" spans="1:17">
      <c r="A103" s="50"/>
      <c r="B103" s="50"/>
      <c r="I103" s="44"/>
      <c r="P103" s="53"/>
      <c r="Q103" s="44"/>
    </row>
    <row r="104" spans="1:17">
      <c r="A104" s="50"/>
      <c r="B104" s="50"/>
      <c r="I104" s="44"/>
      <c r="P104" s="53"/>
      <c r="Q104" s="44"/>
    </row>
  </sheetData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H104"/>
  <sheetViews>
    <sheetView showZeros="0" topLeftCell="A7" workbookViewId="0">
      <selection activeCell="A7" sqref="A7"/>
    </sheetView>
  </sheetViews>
  <sheetFormatPr defaultColWidth="9.15234375" defaultRowHeight="17.600000000000001"/>
  <cols>
    <col min="1" max="1" width="29.23046875" style="49" customWidth="1"/>
    <col min="2" max="2" width="8.4609375" style="54" customWidth="1"/>
    <col min="3" max="3" width="6.84375" style="50" customWidth="1"/>
    <col min="4" max="4" width="16.69140625" style="50" customWidth="1"/>
    <col min="5" max="5" width="8.23046875" style="50" customWidth="1"/>
    <col min="6" max="6" width="9.53515625" style="54" customWidth="1"/>
    <col min="7" max="7" width="10.15234375" style="52" customWidth="1"/>
    <col min="8" max="8" width="11.84375" style="52" customWidth="1"/>
    <col min="9" max="9" width="14.4609375" style="50" customWidth="1"/>
    <col min="10" max="10" width="6.4609375" style="44" customWidth="1"/>
    <col min="11" max="11" width="5.69140625" style="44" customWidth="1"/>
    <col min="12" max="12" width="10.4609375" style="44" customWidth="1"/>
    <col min="13" max="15" width="10.4609375" style="44" hidden="1" customWidth="1"/>
    <col min="16" max="16" width="7.4609375" style="44" hidden="1" customWidth="1"/>
    <col min="17" max="17" width="9.23046875" style="53" hidden="1" customWidth="1"/>
    <col min="18" max="34" width="9.15234375" style="44" hidden="1" customWidth="1"/>
    <col min="35" max="35" width="0" style="44" hidden="1" customWidth="1"/>
    <col min="36" max="16384" width="9.15234375" style="44"/>
  </cols>
  <sheetData>
    <row r="1" spans="1:34" s="6" customFormat="1" ht="33.65" customHeight="1">
      <c r="A1" s="262" t="s">
        <v>82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4"/>
      <c r="N1" s="4"/>
      <c r="O1" s="4"/>
      <c r="P1" s="5"/>
      <c r="Q1" s="5"/>
      <c r="R1" s="5"/>
      <c r="S1" s="5"/>
      <c r="T1" s="5"/>
      <c r="U1" s="5"/>
    </row>
    <row r="2" spans="1:34" s="8" customFormat="1" ht="36" customHeight="1" thickBot="1">
      <c r="A2" s="263" t="s">
        <v>160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7"/>
      <c r="N2" s="7"/>
      <c r="O2" s="7"/>
      <c r="Q2" s="9"/>
    </row>
    <row r="3" spans="1:34" s="8" customFormat="1" ht="18.649999999999999" customHeight="1">
      <c r="A3" s="264" t="s">
        <v>247</v>
      </c>
      <c r="B3" s="264"/>
      <c r="C3" s="264"/>
      <c r="D3" s="264"/>
      <c r="E3" s="264"/>
      <c r="F3" s="264"/>
      <c r="G3" s="264"/>
      <c r="H3" s="264"/>
      <c r="I3" s="264"/>
      <c r="J3" s="10"/>
      <c r="K3" s="265" t="s">
        <v>85</v>
      </c>
      <c r="L3" s="266"/>
      <c r="M3" s="11"/>
      <c r="N3" s="11"/>
      <c r="O3" s="11"/>
      <c r="Q3" s="9"/>
    </row>
    <row r="4" spans="1:34" s="8" customFormat="1" ht="21.65" customHeight="1" thickBot="1">
      <c r="A4" s="264"/>
      <c r="B4" s="264"/>
      <c r="C4" s="264"/>
      <c r="D4" s="264"/>
      <c r="E4" s="264"/>
      <c r="F4" s="264"/>
      <c r="G4" s="264"/>
      <c r="H4" s="264"/>
      <c r="I4" s="264"/>
      <c r="J4" s="12"/>
      <c r="K4" s="267">
        <f>Tourp!C21</f>
        <v>6000000</v>
      </c>
      <c r="L4" s="268"/>
      <c r="M4" s="13"/>
      <c r="N4" s="13"/>
      <c r="O4" s="13"/>
      <c r="Q4" s="9"/>
    </row>
    <row r="5" spans="1:34" s="8" customFormat="1" ht="27" customHeight="1">
      <c r="A5" s="161" t="s">
        <v>86</v>
      </c>
      <c r="B5" s="15" t="s">
        <v>49</v>
      </c>
      <c r="C5" s="16" t="s">
        <v>87</v>
      </c>
      <c r="D5" s="17" t="s">
        <v>88</v>
      </c>
      <c r="E5" s="18" t="s">
        <v>89</v>
      </c>
      <c r="F5" s="172" t="s">
        <v>90</v>
      </c>
      <c r="G5" s="20" t="s">
        <v>91</v>
      </c>
      <c r="H5" s="20" t="s">
        <v>92</v>
      </c>
      <c r="I5" s="21" t="s">
        <v>93</v>
      </c>
      <c r="J5" s="22"/>
      <c r="K5" s="269" t="s">
        <v>94</v>
      </c>
      <c r="L5" s="270"/>
      <c r="M5" s="23"/>
      <c r="N5" s="23"/>
      <c r="O5" s="23"/>
      <c r="Q5" s="9">
        <v>2</v>
      </c>
      <c r="R5" s="8">
        <v>3</v>
      </c>
      <c r="S5" s="8">
        <v>4</v>
      </c>
      <c r="T5" s="8">
        <v>5</v>
      </c>
      <c r="U5" s="8">
        <v>6</v>
      </c>
      <c r="V5" s="8">
        <v>7</v>
      </c>
      <c r="W5" s="8">
        <v>8</v>
      </c>
      <c r="X5" s="8">
        <v>9</v>
      </c>
      <c r="Y5" s="8" t="s">
        <v>95</v>
      </c>
      <c r="AA5" s="9">
        <v>2</v>
      </c>
      <c r="AB5" s="8">
        <v>3</v>
      </c>
      <c r="AC5" s="8">
        <v>4</v>
      </c>
      <c r="AD5" s="8">
        <v>5</v>
      </c>
      <c r="AE5" s="8">
        <v>6</v>
      </c>
      <c r="AF5" s="8">
        <v>7</v>
      </c>
      <c r="AG5" s="8">
        <v>8</v>
      </c>
      <c r="AH5" s="8">
        <v>9</v>
      </c>
    </row>
    <row r="6" spans="1:34" s="34" customFormat="1" ht="18" customHeight="1">
      <c r="A6" s="24" t="s">
        <v>20</v>
      </c>
      <c r="B6" s="25">
        <v>40</v>
      </c>
      <c r="C6" s="25" t="s">
        <v>201</v>
      </c>
      <c r="D6" s="26">
        <v>0</v>
      </c>
      <c r="E6" s="25">
        <v>1</v>
      </c>
      <c r="F6" s="171">
        <f>N6</f>
        <v>12</v>
      </c>
      <c r="G6" s="28">
        <f>IF(D6&gt;0,L$12,0)</f>
        <v>0</v>
      </c>
      <c r="H6" s="28">
        <f>IF(E6="",0,IFERROR(O6,0))</f>
        <v>1200000</v>
      </c>
      <c r="I6" s="29">
        <f>G6+H6</f>
        <v>1200000</v>
      </c>
      <c r="J6" s="30"/>
      <c r="K6" s="31">
        <v>0.2</v>
      </c>
      <c r="L6" s="32">
        <f t="shared" ref="L6:L29" si="0">$K$4*K6</f>
        <v>1200000</v>
      </c>
      <c r="M6" s="33">
        <v>12</v>
      </c>
      <c r="N6" s="33">
        <f t="shared" ref="N6:N7" si="1">IF(E6=0,0,IF(E6=E5,VLOOKUP(E6,Z:AH,VLOOKUP(E6,P:Y,10,0),0),IF(P6=E6,VLOOKUP(E6,Z:AH,VLOOKUP(E6,P:Y,10,0),0),M6)))</f>
        <v>12</v>
      </c>
      <c r="O6" s="33">
        <f t="shared" ref="O6:O25" si="2">IF(E6=0,0,IF(E6=E5,VLOOKUP(E6,P:X,VLOOKUP(E6,P:Y,10,0),0),IF(P6=E6,VLOOKUP(E6,P:X,VLOOKUP(E6,P:Y,10,0),0),L6)))</f>
        <v>1200000</v>
      </c>
      <c r="P6" s="8" t="s">
        <v>96</v>
      </c>
      <c r="Q6" s="9"/>
      <c r="R6" s="8"/>
      <c r="S6" s="8"/>
      <c r="T6" s="8"/>
      <c r="U6" s="8"/>
      <c r="V6" s="8"/>
      <c r="W6" s="8"/>
      <c r="X6" s="8"/>
      <c r="Y6" s="33">
        <f t="shared" ref="Y6:Y29" si="3">COUNTIF(E6:E29,P6)</f>
        <v>0</v>
      </c>
      <c r="Z6" s="33" t="str">
        <f>+P6</f>
        <v>T1</v>
      </c>
      <c r="AA6" s="9"/>
      <c r="AB6" s="8"/>
      <c r="AC6" s="8"/>
      <c r="AD6" s="8"/>
      <c r="AE6" s="8"/>
      <c r="AF6" s="8"/>
      <c r="AG6" s="8"/>
      <c r="AH6" s="8"/>
    </row>
    <row r="7" spans="1:34" s="34" customFormat="1" ht="18" customHeight="1">
      <c r="A7" s="24" t="s">
        <v>10</v>
      </c>
      <c r="B7" s="25">
        <v>37</v>
      </c>
      <c r="C7" s="25" t="s">
        <v>201</v>
      </c>
      <c r="D7" s="25">
        <v>0</v>
      </c>
      <c r="E7" s="25">
        <v>2</v>
      </c>
      <c r="F7" s="171">
        <f t="shared" ref="F7:F23" si="4">N7</f>
        <v>10</v>
      </c>
      <c r="G7" s="28">
        <f t="shared" ref="G7:G29" si="5">IF(D7&gt;0,L$12,0)</f>
        <v>0</v>
      </c>
      <c r="H7" s="28">
        <f>IF(E7="",0,IFERROR(O7,0))</f>
        <v>960000</v>
      </c>
      <c r="I7" s="29">
        <f t="shared" ref="I7:I29" si="6">G7+H7</f>
        <v>960000</v>
      </c>
      <c r="J7" s="30"/>
      <c r="K7" s="31">
        <v>0.16</v>
      </c>
      <c r="L7" s="32">
        <f t="shared" si="0"/>
        <v>960000</v>
      </c>
      <c r="M7" s="33">
        <v>10</v>
      </c>
      <c r="N7" s="33">
        <f t="shared" si="1"/>
        <v>10</v>
      </c>
      <c r="O7" s="33">
        <f t="shared" si="2"/>
        <v>960000</v>
      </c>
      <c r="P7" s="8" t="s">
        <v>97</v>
      </c>
      <c r="Q7" s="9">
        <f>SUM($L7:$L8)/Q$5</f>
        <v>870000</v>
      </c>
      <c r="R7" s="9">
        <f>SUM($L7:$L9)/R$5</f>
        <v>780000</v>
      </c>
      <c r="S7" s="9">
        <f>SUM($L7:$L10)/S$5</f>
        <v>705000</v>
      </c>
      <c r="T7" s="9">
        <f>SUM($L7:$L11)/T$5</f>
        <v>648000</v>
      </c>
      <c r="U7" s="9">
        <f>SUM($L7:$L12)/U$5</f>
        <v>600000</v>
      </c>
      <c r="V7" s="9">
        <f>SUM($L7:$L13)/V$5</f>
        <v>557142.85714285716</v>
      </c>
      <c r="W7" s="9">
        <f>SUM($L7:$L14)/W$5</f>
        <v>510000</v>
      </c>
      <c r="X7" s="9">
        <f>SUM($L7:$L15)/X$5</f>
        <v>466666.66666666669</v>
      </c>
      <c r="Y7" s="33">
        <f t="shared" si="3"/>
        <v>0</v>
      </c>
      <c r="Z7" s="33" t="str">
        <f t="shared" ref="Z7:Z29" si="7">+P7</f>
        <v>T2</v>
      </c>
      <c r="AA7" s="35">
        <f>SUM($M7:$M8)/AA$5</f>
        <v>9</v>
      </c>
      <c r="AB7" s="35">
        <f>SUM($M7:$M9)/AB$5</f>
        <v>8.3333333333333339</v>
      </c>
      <c r="AC7" s="35">
        <f>SUM($M7:$M10)/AC$5</f>
        <v>7.75</v>
      </c>
      <c r="AD7" s="35">
        <f>SUM($M7:$M11)/AD$5</f>
        <v>7.2</v>
      </c>
      <c r="AE7" s="35">
        <f>SUM($M7:$M12)/AE$5</f>
        <v>6.666666666666667</v>
      </c>
      <c r="AF7" s="35">
        <f>SUM($M7:$M13)/AF$5</f>
        <v>6.1428571428571432</v>
      </c>
      <c r="AG7" s="35">
        <f>SUM($M7:$M14)/AG$5</f>
        <v>5.625</v>
      </c>
      <c r="AH7" s="35">
        <f>SUM($M7:$M15)/AH$5</f>
        <v>5.1111111111111107</v>
      </c>
    </row>
    <row r="8" spans="1:34" s="34" customFormat="1" ht="18" customHeight="1">
      <c r="A8" s="24" t="s">
        <v>0</v>
      </c>
      <c r="B8" s="25">
        <v>37</v>
      </c>
      <c r="C8" s="25" t="s">
        <v>201</v>
      </c>
      <c r="D8" s="25">
        <v>0</v>
      </c>
      <c r="E8" s="25">
        <v>3</v>
      </c>
      <c r="F8" s="171">
        <f t="shared" si="4"/>
        <v>8</v>
      </c>
      <c r="G8" s="28">
        <f t="shared" si="5"/>
        <v>0</v>
      </c>
      <c r="H8" s="28">
        <f t="shared" ref="H8:H29" si="8">IF(E8="",0,IFERROR(O8,0))</f>
        <v>780000</v>
      </c>
      <c r="I8" s="29">
        <f t="shared" si="6"/>
        <v>780000</v>
      </c>
      <c r="J8" s="30"/>
      <c r="K8" s="31">
        <v>0.13</v>
      </c>
      <c r="L8" s="32">
        <f t="shared" si="0"/>
        <v>780000</v>
      </c>
      <c r="M8" s="33">
        <v>8</v>
      </c>
      <c r="N8" s="33">
        <f>IF(E8=0,0,IF(E8=E7,VLOOKUP(E8,Z:AH,VLOOKUP(E8,P:Y,10,0),0),IF(P8=E8,VLOOKUP(E8,Z:AH,VLOOKUP(E8,P:Y,10,0),0),M8)))</f>
        <v>8</v>
      </c>
      <c r="O8" s="33">
        <f t="shared" si="2"/>
        <v>780000</v>
      </c>
      <c r="P8" s="8" t="s">
        <v>98</v>
      </c>
      <c r="Q8" s="9">
        <f t="shared" ref="Q8:Q29" si="9">SUM($L8:$L9)/Q$5</f>
        <v>690000</v>
      </c>
      <c r="R8" s="9">
        <f t="shared" ref="R8:R29" si="10">SUM($L8:$L10)/R$5</f>
        <v>620000</v>
      </c>
      <c r="S8" s="9">
        <f t="shared" ref="S8:S29" si="11">SUM($L8:$L11)/S$5</f>
        <v>570000</v>
      </c>
      <c r="T8" s="9">
        <f t="shared" ref="T8:T29" si="12">SUM($L8:$L12)/T$5</f>
        <v>528000</v>
      </c>
      <c r="U8" s="9">
        <f t="shared" ref="U8:U29" si="13">SUM($L8:$L13)/U$5</f>
        <v>490000</v>
      </c>
      <c r="V8" s="9">
        <f t="shared" ref="V8:V29" si="14">SUM($L8:$L14)/V$5</f>
        <v>445714.28571428574</v>
      </c>
      <c r="W8" s="9">
        <f t="shared" ref="W8:W29" si="15">SUM($L8:$L15)/W$5</f>
        <v>405000</v>
      </c>
      <c r="X8" s="9">
        <f t="shared" ref="X8:X29" si="16">SUM($L8:$L16)/X$5</f>
        <v>366666.66666666669</v>
      </c>
      <c r="Y8" s="33">
        <f t="shared" si="3"/>
        <v>0</v>
      </c>
      <c r="Z8" s="33" t="str">
        <f t="shared" si="7"/>
        <v>T3</v>
      </c>
      <c r="AA8" s="35">
        <f t="shared" ref="AA8:AA29" si="17">SUM($M8:$M9)/AA$5</f>
        <v>7.5</v>
      </c>
      <c r="AB8" s="35">
        <f t="shared" ref="AB8:AB29" si="18">SUM($M8:$M10)/AB$5</f>
        <v>7</v>
      </c>
      <c r="AC8" s="35">
        <f t="shared" ref="AC8:AC29" si="19">SUM($M8:$M11)/AC$5</f>
        <v>6.5</v>
      </c>
      <c r="AD8" s="35">
        <f t="shared" ref="AD8:AD29" si="20">SUM($M8:$M12)/AD$5</f>
        <v>6</v>
      </c>
      <c r="AE8" s="35">
        <f t="shared" ref="AE8:AE29" si="21">SUM($M8:$M13)/AE$5</f>
        <v>5.5</v>
      </c>
      <c r="AF8" s="35">
        <f t="shared" ref="AF8:AF29" si="22">SUM($M8:$M14)/AF$5</f>
        <v>5</v>
      </c>
      <c r="AG8" s="35">
        <f t="shared" ref="AG8:AG29" si="23">SUM($M8:$M15)/AG$5</f>
        <v>4.5</v>
      </c>
      <c r="AH8" s="35">
        <f t="shared" ref="AH8:AH29" si="24">SUM($M8:$M16)/AH$5</f>
        <v>4</v>
      </c>
    </row>
    <row r="9" spans="1:34" s="34" customFormat="1" ht="18" customHeight="1">
      <c r="A9" s="24" t="s">
        <v>42</v>
      </c>
      <c r="B9" s="25">
        <v>37</v>
      </c>
      <c r="C9" s="25" t="s">
        <v>201</v>
      </c>
      <c r="D9" s="25">
        <v>0</v>
      </c>
      <c r="E9" s="25">
        <v>4</v>
      </c>
      <c r="F9" s="171">
        <f t="shared" si="4"/>
        <v>7</v>
      </c>
      <c r="G9" s="28">
        <f t="shared" si="5"/>
        <v>0</v>
      </c>
      <c r="H9" s="28">
        <f t="shared" si="8"/>
        <v>600000</v>
      </c>
      <c r="I9" s="29">
        <f t="shared" si="6"/>
        <v>600000</v>
      </c>
      <c r="J9" s="30"/>
      <c r="K9" s="31">
        <v>0.1</v>
      </c>
      <c r="L9" s="32">
        <f t="shared" si="0"/>
        <v>600000</v>
      </c>
      <c r="M9" s="33">
        <v>7</v>
      </c>
      <c r="N9" s="33">
        <f t="shared" ref="N9:N29" si="25">IF(E9=0,0,IF(E9=E8,VLOOKUP(E9,Z:AH,VLOOKUP(E9,P:Y,10,0),0),IF(P9=E9,VLOOKUP(E9,Z:AH,VLOOKUP(E9,P:Y,10,0),0),M9)))</f>
        <v>7</v>
      </c>
      <c r="O9" s="33">
        <f t="shared" si="2"/>
        <v>600000</v>
      </c>
      <c r="P9" s="8" t="s">
        <v>99</v>
      </c>
      <c r="Q9" s="9">
        <f t="shared" si="9"/>
        <v>540000</v>
      </c>
      <c r="R9" s="9">
        <f t="shared" si="10"/>
        <v>500000</v>
      </c>
      <c r="S9" s="9">
        <f t="shared" si="11"/>
        <v>465000</v>
      </c>
      <c r="T9" s="9">
        <f t="shared" si="12"/>
        <v>432000</v>
      </c>
      <c r="U9" s="9">
        <f t="shared" si="13"/>
        <v>390000</v>
      </c>
      <c r="V9" s="9">
        <f t="shared" si="14"/>
        <v>351428.57142857142</v>
      </c>
      <c r="W9" s="9">
        <f t="shared" si="15"/>
        <v>315000</v>
      </c>
      <c r="X9" s="9">
        <f t="shared" si="16"/>
        <v>286666.66666666669</v>
      </c>
      <c r="Y9" s="33">
        <f t="shared" si="3"/>
        <v>0</v>
      </c>
      <c r="Z9" s="33" t="str">
        <f t="shared" si="7"/>
        <v>T4</v>
      </c>
      <c r="AA9" s="35">
        <f t="shared" si="17"/>
        <v>6.5</v>
      </c>
      <c r="AB9" s="35">
        <f t="shared" si="18"/>
        <v>6</v>
      </c>
      <c r="AC9" s="35">
        <f t="shared" si="19"/>
        <v>5.5</v>
      </c>
      <c r="AD9" s="35">
        <f t="shared" si="20"/>
        <v>5</v>
      </c>
      <c r="AE9" s="35">
        <f t="shared" si="21"/>
        <v>4.5</v>
      </c>
      <c r="AF9" s="35">
        <f t="shared" si="22"/>
        <v>4</v>
      </c>
      <c r="AG9" s="35">
        <f t="shared" si="23"/>
        <v>3.5</v>
      </c>
      <c r="AH9" s="35">
        <f t="shared" si="24"/>
        <v>3.1111111111111112</v>
      </c>
    </row>
    <row r="10" spans="1:34" s="34" customFormat="1" ht="18" customHeight="1">
      <c r="A10" s="24" t="s">
        <v>32</v>
      </c>
      <c r="B10" s="25">
        <v>35</v>
      </c>
      <c r="C10" s="25" t="s">
        <v>201</v>
      </c>
      <c r="D10" s="25">
        <v>0</v>
      </c>
      <c r="E10" s="25">
        <v>5</v>
      </c>
      <c r="F10" s="171">
        <f t="shared" si="4"/>
        <v>6</v>
      </c>
      <c r="G10" s="28">
        <f t="shared" si="5"/>
        <v>0</v>
      </c>
      <c r="H10" s="28">
        <f t="shared" si="8"/>
        <v>480000</v>
      </c>
      <c r="I10" s="29">
        <f t="shared" si="6"/>
        <v>480000</v>
      </c>
      <c r="J10" s="30"/>
      <c r="K10" s="31">
        <v>0.08</v>
      </c>
      <c r="L10" s="32">
        <f t="shared" si="0"/>
        <v>480000</v>
      </c>
      <c r="M10" s="33">
        <v>6</v>
      </c>
      <c r="N10" s="33">
        <f t="shared" si="25"/>
        <v>6</v>
      </c>
      <c r="O10" s="33">
        <f t="shared" si="2"/>
        <v>480000</v>
      </c>
      <c r="P10" s="8" t="s">
        <v>100</v>
      </c>
      <c r="Q10" s="9">
        <f t="shared" si="9"/>
        <v>450000</v>
      </c>
      <c r="R10" s="9">
        <f t="shared" si="10"/>
        <v>420000</v>
      </c>
      <c r="S10" s="9">
        <f t="shared" si="11"/>
        <v>390000</v>
      </c>
      <c r="T10" s="9">
        <f t="shared" si="12"/>
        <v>348000</v>
      </c>
      <c r="U10" s="9">
        <f t="shared" si="13"/>
        <v>310000</v>
      </c>
      <c r="V10" s="9">
        <f t="shared" si="14"/>
        <v>274285.71428571426</v>
      </c>
      <c r="W10" s="9">
        <f t="shared" si="15"/>
        <v>247500</v>
      </c>
      <c r="X10" s="9">
        <f t="shared" si="16"/>
        <v>226666.66666666666</v>
      </c>
      <c r="Y10" s="33">
        <f t="shared" si="3"/>
        <v>0</v>
      </c>
      <c r="Z10" s="33" t="str">
        <f t="shared" si="7"/>
        <v>T5</v>
      </c>
      <c r="AA10" s="35">
        <f t="shared" si="17"/>
        <v>5.5</v>
      </c>
      <c r="AB10" s="35">
        <f t="shared" si="18"/>
        <v>5</v>
      </c>
      <c r="AC10" s="35">
        <f t="shared" si="19"/>
        <v>4.5</v>
      </c>
      <c r="AD10" s="35">
        <f t="shared" si="20"/>
        <v>4</v>
      </c>
      <c r="AE10" s="35">
        <f t="shared" si="21"/>
        <v>3.5</v>
      </c>
      <c r="AF10" s="35">
        <f t="shared" si="22"/>
        <v>3</v>
      </c>
      <c r="AG10" s="35">
        <f t="shared" si="23"/>
        <v>2.625</v>
      </c>
      <c r="AH10" s="35">
        <f t="shared" si="24"/>
        <v>2.3333333333333335</v>
      </c>
    </row>
    <row r="11" spans="1:34" s="34" customFormat="1" ht="18" customHeight="1">
      <c r="A11" s="24" t="s">
        <v>28</v>
      </c>
      <c r="B11" s="25">
        <v>35</v>
      </c>
      <c r="C11" s="25" t="s">
        <v>201</v>
      </c>
      <c r="D11" s="25" t="s">
        <v>252</v>
      </c>
      <c r="E11" s="25">
        <v>6</v>
      </c>
      <c r="F11" s="171">
        <f t="shared" si="4"/>
        <v>5</v>
      </c>
      <c r="G11" s="28">
        <f t="shared" si="5"/>
        <v>360000</v>
      </c>
      <c r="H11" s="28">
        <f t="shared" si="8"/>
        <v>420000.00000000006</v>
      </c>
      <c r="I11" s="29">
        <f t="shared" si="6"/>
        <v>780000</v>
      </c>
      <c r="J11" s="30"/>
      <c r="K11" s="31">
        <v>7.0000000000000007E-2</v>
      </c>
      <c r="L11" s="32">
        <f t="shared" si="0"/>
        <v>420000.00000000006</v>
      </c>
      <c r="M11" s="33">
        <v>5</v>
      </c>
      <c r="N11" s="33">
        <f t="shared" si="25"/>
        <v>5</v>
      </c>
      <c r="O11" s="33">
        <f t="shared" si="2"/>
        <v>420000.00000000006</v>
      </c>
      <c r="P11" s="8" t="s">
        <v>101</v>
      </c>
      <c r="Q11" s="9">
        <f t="shared" si="9"/>
        <v>390000</v>
      </c>
      <c r="R11" s="9">
        <f t="shared" si="10"/>
        <v>360000</v>
      </c>
      <c r="S11" s="9">
        <f t="shared" si="11"/>
        <v>315000</v>
      </c>
      <c r="T11" s="9">
        <f t="shared" si="12"/>
        <v>276000</v>
      </c>
      <c r="U11" s="9">
        <f t="shared" si="13"/>
        <v>240000</v>
      </c>
      <c r="V11" s="9">
        <f t="shared" si="14"/>
        <v>214285.71428571429</v>
      </c>
      <c r="W11" s="9">
        <f t="shared" si="15"/>
        <v>195000</v>
      </c>
      <c r="X11" s="9">
        <f t="shared" si="16"/>
        <v>180000</v>
      </c>
      <c r="Y11" s="33">
        <f t="shared" si="3"/>
        <v>0</v>
      </c>
      <c r="Z11" s="33" t="str">
        <f t="shared" si="7"/>
        <v>T6</v>
      </c>
      <c r="AA11" s="35">
        <f t="shared" si="17"/>
        <v>4.5</v>
      </c>
      <c r="AB11" s="35">
        <f t="shared" si="18"/>
        <v>4</v>
      </c>
      <c r="AC11" s="35">
        <f t="shared" si="19"/>
        <v>3.5</v>
      </c>
      <c r="AD11" s="35">
        <f t="shared" si="20"/>
        <v>3</v>
      </c>
      <c r="AE11" s="35">
        <f t="shared" si="21"/>
        <v>2.5</v>
      </c>
      <c r="AF11" s="35">
        <f t="shared" si="22"/>
        <v>2.1428571428571428</v>
      </c>
      <c r="AG11" s="35">
        <f t="shared" si="23"/>
        <v>1.875</v>
      </c>
      <c r="AH11" s="35">
        <f t="shared" si="24"/>
        <v>1.6666666666666667</v>
      </c>
    </row>
    <row r="12" spans="1:34" s="34" customFormat="1" ht="18" customHeight="1">
      <c r="A12" s="24" t="s">
        <v>18</v>
      </c>
      <c r="B12" s="25">
        <v>34</v>
      </c>
      <c r="C12" s="25" t="s">
        <v>201</v>
      </c>
      <c r="D12" s="25">
        <v>0</v>
      </c>
      <c r="E12" s="25">
        <v>7</v>
      </c>
      <c r="F12" s="171">
        <f t="shared" si="4"/>
        <v>4</v>
      </c>
      <c r="G12" s="28">
        <f t="shared" si="5"/>
        <v>0</v>
      </c>
      <c r="H12" s="28">
        <f t="shared" si="8"/>
        <v>360000</v>
      </c>
      <c r="I12" s="29">
        <f t="shared" si="6"/>
        <v>360000</v>
      </c>
      <c r="J12" s="30"/>
      <c r="K12" s="31">
        <v>0.06</v>
      </c>
      <c r="L12" s="32">
        <f t="shared" si="0"/>
        <v>360000</v>
      </c>
      <c r="M12" s="33">
        <v>4</v>
      </c>
      <c r="N12" s="33">
        <f t="shared" si="25"/>
        <v>4</v>
      </c>
      <c r="O12" s="33">
        <f t="shared" si="2"/>
        <v>360000</v>
      </c>
      <c r="P12" s="8" t="s">
        <v>102</v>
      </c>
      <c r="Q12" s="9">
        <f t="shared" si="9"/>
        <v>330000</v>
      </c>
      <c r="R12" s="9">
        <f t="shared" si="10"/>
        <v>280000</v>
      </c>
      <c r="S12" s="9">
        <f t="shared" si="11"/>
        <v>240000</v>
      </c>
      <c r="T12" s="9">
        <f t="shared" si="12"/>
        <v>204000</v>
      </c>
      <c r="U12" s="9">
        <f t="shared" si="13"/>
        <v>180000</v>
      </c>
      <c r="V12" s="9">
        <f t="shared" si="14"/>
        <v>162857.14285714287</v>
      </c>
      <c r="W12" s="9">
        <f t="shared" si="15"/>
        <v>150000</v>
      </c>
      <c r="X12" s="9">
        <f t="shared" si="16"/>
        <v>140000</v>
      </c>
      <c r="Y12" s="33">
        <f t="shared" si="3"/>
        <v>0</v>
      </c>
      <c r="Z12" s="33" t="str">
        <f t="shared" si="7"/>
        <v>T7</v>
      </c>
      <c r="AA12" s="35">
        <f t="shared" si="17"/>
        <v>3.5</v>
      </c>
      <c r="AB12" s="35">
        <f t="shared" si="18"/>
        <v>3</v>
      </c>
      <c r="AC12" s="35">
        <f t="shared" si="19"/>
        <v>2.5</v>
      </c>
      <c r="AD12" s="35">
        <f t="shared" si="20"/>
        <v>2</v>
      </c>
      <c r="AE12" s="35">
        <f t="shared" si="21"/>
        <v>1.6666666666666667</v>
      </c>
      <c r="AF12" s="35">
        <f t="shared" si="22"/>
        <v>1.4285714285714286</v>
      </c>
      <c r="AG12" s="35">
        <f t="shared" si="23"/>
        <v>1.25</v>
      </c>
      <c r="AH12" s="35">
        <f t="shared" si="24"/>
        <v>1.1111111111111112</v>
      </c>
    </row>
    <row r="13" spans="1:34" s="34" customFormat="1" ht="18" customHeight="1">
      <c r="A13" s="24" t="s">
        <v>2</v>
      </c>
      <c r="B13" s="25">
        <v>34</v>
      </c>
      <c r="C13" s="25" t="s">
        <v>201</v>
      </c>
      <c r="D13" s="25">
        <v>0</v>
      </c>
      <c r="E13" s="25">
        <v>8</v>
      </c>
      <c r="F13" s="171">
        <f t="shared" si="4"/>
        <v>3</v>
      </c>
      <c r="G13" s="28">
        <f t="shared" si="5"/>
        <v>0</v>
      </c>
      <c r="H13" s="28">
        <f t="shared" si="8"/>
        <v>300000</v>
      </c>
      <c r="I13" s="29">
        <f t="shared" si="6"/>
        <v>300000</v>
      </c>
      <c r="J13" s="30"/>
      <c r="K13" s="31">
        <v>0.05</v>
      </c>
      <c r="L13" s="32">
        <f t="shared" si="0"/>
        <v>300000</v>
      </c>
      <c r="M13" s="33">
        <v>3</v>
      </c>
      <c r="N13" s="33">
        <f t="shared" si="25"/>
        <v>3</v>
      </c>
      <c r="O13" s="33">
        <f t="shared" si="2"/>
        <v>300000</v>
      </c>
      <c r="P13" s="8" t="s">
        <v>103</v>
      </c>
      <c r="Q13" s="9">
        <f t="shared" si="9"/>
        <v>240000</v>
      </c>
      <c r="R13" s="9">
        <f t="shared" si="10"/>
        <v>200000</v>
      </c>
      <c r="S13" s="9">
        <f t="shared" si="11"/>
        <v>165000</v>
      </c>
      <c r="T13" s="9">
        <f t="shared" si="12"/>
        <v>144000</v>
      </c>
      <c r="U13" s="9">
        <f t="shared" si="13"/>
        <v>130000</v>
      </c>
      <c r="V13" s="9">
        <f t="shared" si="14"/>
        <v>120000</v>
      </c>
      <c r="W13" s="9">
        <f t="shared" si="15"/>
        <v>112500</v>
      </c>
      <c r="X13" s="9">
        <f t="shared" si="16"/>
        <v>106666.66666666667</v>
      </c>
      <c r="Y13" s="33">
        <f t="shared" si="3"/>
        <v>0</v>
      </c>
      <c r="Z13" s="33" t="str">
        <f t="shared" si="7"/>
        <v>T8</v>
      </c>
      <c r="AA13" s="35">
        <f t="shared" si="17"/>
        <v>2.5</v>
      </c>
      <c r="AB13" s="35">
        <f t="shared" si="18"/>
        <v>2</v>
      </c>
      <c r="AC13" s="35">
        <f t="shared" si="19"/>
        <v>1.5</v>
      </c>
      <c r="AD13" s="35">
        <f t="shared" si="20"/>
        <v>1.2</v>
      </c>
      <c r="AE13" s="35">
        <f t="shared" si="21"/>
        <v>1</v>
      </c>
      <c r="AF13" s="35">
        <f t="shared" si="22"/>
        <v>0.8571428571428571</v>
      </c>
      <c r="AG13" s="35">
        <f t="shared" si="23"/>
        <v>0.75</v>
      </c>
      <c r="AH13" s="35">
        <f t="shared" si="24"/>
        <v>0.66666666666666663</v>
      </c>
    </row>
    <row r="14" spans="1:34" s="34" customFormat="1" ht="18" customHeight="1">
      <c r="A14" s="24" t="s">
        <v>6</v>
      </c>
      <c r="B14" s="25">
        <v>33</v>
      </c>
      <c r="C14" s="25" t="s">
        <v>201</v>
      </c>
      <c r="D14" s="25">
        <v>0</v>
      </c>
      <c r="E14" s="25">
        <v>9</v>
      </c>
      <c r="F14" s="171">
        <f t="shared" si="4"/>
        <v>2</v>
      </c>
      <c r="G14" s="28">
        <f t="shared" si="5"/>
        <v>0</v>
      </c>
      <c r="H14" s="28">
        <f t="shared" si="8"/>
        <v>180000</v>
      </c>
      <c r="I14" s="29">
        <f t="shared" si="6"/>
        <v>180000</v>
      </c>
      <c r="J14" s="30"/>
      <c r="K14" s="31">
        <v>0.03</v>
      </c>
      <c r="L14" s="32">
        <f t="shared" si="0"/>
        <v>180000</v>
      </c>
      <c r="M14" s="33">
        <v>2</v>
      </c>
      <c r="N14" s="33">
        <f t="shared" si="25"/>
        <v>2</v>
      </c>
      <c r="O14" s="33">
        <f t="shared" si="2"/>
        <v>180000</v>
      </c>
      <c r="P14" s="8" t="s">
        <v>104</v>
      </c>
      <c r="Q14" s="9">
        <f t="shared" si="9"/>
        <v>150000</v>
      </c>
      <c r="R14" s="9">
        <f t="shared" si="10"/>
        <v>120000</v>
      </c>
      <c r="S14" s="9">
        <f t="shared" si="11"/>
        <v>105000</v>
      </c>
      <c r="T14" s="9">
        <f t="shared" si="12"/>
        <v>96000</v>
      </c>
      <c r="U14" s="9">
        <f t="shared" si="13"/>
        <v>90000</v>
      </c>
      <c r="V14" s="9">
        <f t="shared" si="14"/>
        <v>85714.28571428571</v>
      </c>
      <c r="W14" s="9">
        <f t="shared" si="15"/>
        <v>82500</v>
      </c>
      <c r="X14" s="9">
        <f t="shared" si="16"/>
        <v>80000</v>
      </c>
      <c r="Y14" s="33">
        <f t="shared" si="3"/>
        <v>0</v>
      </c>
      <c r="Z14" s="33" t="str">
        <f t="shared" si="7"/>
        <v>T9</v>
      </c>
      <c r="AA14" s="35">
        <f t="shared" si="17"/>
        <v>1.5</v>
      </c>
      <c r="AB14" s="35">
        <f t="shared" si="18"/>
        <v>1</v>
      </c>
      <c r="AC14" s="35">
        <f t="shared" si="19"/>
        <v>0.75</v>
      </c>
      <c r="AD14" s="35">
        <f t="shared" si="20"/>
        <v>0.6</v>
      </c>
      <c r="AE14" s="35">
        <f t="shared" si="21"/>
        <v>0.5</v>
      </c>
      <c r="AF14" s="35">
        <f t="shared" si="22"/>
        <v>0.42857142857142855</v>
      </c>
      <c r="AG14" s="35">
        <f t="shared" si="23"/>
        <v>0.375</v>
      </c>
      <c r="AH14" s="35">
        <f t="shared" si="24"/>
        <v>0.33333333333333331</v>
      </c>
    </row>
    <row r="15" spans="1:34" s="34" customFormat="1" ht="18" customHeight="1">
      <c r="A15" s="24" t="s">
        <v>14</v>
      </c>
      <c r="B15" s="25">
        <v>30</v>
      </c>
      <c r="C15" s="25" t="s">
        <v>201</v>
      </c>
      <c r="D15" s="25">
        <v>0</v>
      </c>
      <c r="E15" s="25">
        <v>10</v>
      </c>
      <c r="F15" s="171">
        <f t="shared" si="4"/>
        <v>1</v>
      </c>
      <c r="G15" s="28">
        <f t="shared" si="5"/>
        <v>0</v>
      </c>
      <c r="H15" s="28">
        <f t="shared" si="8"/>
        <v>120000</v>
      </c>
      <c r="I15" s="29">
        <f t="shared" si="6"/>
        <v>120000</v>
      </c>
      <c r="J15" s="30"/>
      <c r="K15" s="31">
        <v>0.02</v>
      </c>
      <c r="L15" s="32">
        <f t="shared" si="0"/>
        <v>120000</v>
      </c>
      <c r="M15" s="33">
        <v>1</v>
      </c>
      <c r="N15" s="33">
        <f t="shared" si="25"/>
        <v>1</v>
      </c>
      <c r="O15" s="33">
        <f t="shared" si="2"/>
        <v>120000</v>
      </c>
      <c r="P15" s="8" t="s">
        <v>105</v>
      </c>
      <c r="Q15" s="9">
        <f t="shared" si="9"/>
        <v>90000</v>
      </c>
      <c r="R15" s="9">
        <f t="shared" si="10"/>
        <v>80000</v>
      </c>
      <c r="S15" s="9">
        <f t="shared" si="11"/>
        <v>75000</v>
      </c>
      <c r="T15" s="9">
        <f t="shared" si="12"/>
        <v>72000</v>
      </c>
      <c r="U15" s="9">
        <f t="shared" si="13"/>
        <v>70000</v>
      </c>
      <c r="V15" s="9">
        <f t="shared" si="14"/>
        <v>68571.428571428565</v>
      </c>
      <c r="W15" s="9">
        <f t="shared" si="15"/>
        <v>67500</v>
      </c>
      <c r="X15" s="9">
        <f t="shared" si="16"/>
        <v>66666.666666666672</v>
      </c>
      <c r="Y15" s="33">
        <f t="shared" si="3"/>
        <v>0</v>
      </c>
      <c r="Z15" s="33" t="str">
        <f t="shared" si="7"/>
        <v>T10</v>
      </c>
      <c r="AA15" s="35">
        <f t="shared" si="17"/>
        <v>0.5</v>
      </c>
      <c r="AB15" s="35">
        <f t="shared" si="18"/>
        <v>0.33333333333333331</v>
      </c>
      <c r="AC15" s="35">
        <f t="shared" si="19"/>
        <v>0.25</v>
      </c>
      <c r="AD15" s="35">
        <f t="shared" si="20"/>
        <v>0.2</v>
      </c>
      <c r="AE15" s="35">
        <f t="shared" si="21"/>
        <v>0.16666666666666666</v>
      </c>
      <c r="AF15" s="35">
        <f t="shared" si="22"/>
        <v>0.14285714285714285</v>
      </c>
      <c r="AG15" s="35">
        <f t="shared" si="23"/>
        <v>0.125</v>
      </c>
      <c r="AH15" s="35">
        <f t="shared" si="24"/>
        <v>0.1111111111111111</v>
      </c>
    </row>
    <row r="16" spans="1:34" s="34" customFormat="1" ht="18" customHeight="1">
      <c r="A16" s="24" t="s">
        <v>34</v>
      </c>
      <c r="B16" s="25">
        <v>29</v>
      </c>
      <c r="C16" s="25" t="s">
        <v>201</v>
      </c>
      <c r="D16" s="25">
        <v>0</v>
      </c>
      <c r="E16" s="25">
        <v>11</v>
      </c>
      <c r="F16" s="171">
        <f t="shared" si="4"/>
        <v>0</v>
      </c>
      <c r="G16" s="28">
        <f t="shared" si="5"/>
        <v>0</v>
      </c>
      <c r="H16" s="28">
        <f t="shared" si="8"/>
        <v>60000</v>
      </c>
      <c r="I16" s="29">
        <f t="shared" si="6"/>
        <v>60000</v>
      </c>
      <c r="J16" s="30"/>
      <c r="K16" s="31">
        <v>0.01</v>
      </c>
      <c r="L16" s="32">
        <f t="shared" si="0"/>
        <v>60000</v>
      </c>
      <c r="M16" s="33">
        <v>0</v>
      </c>
      <c r="N16" s="33">
        <f t="shared" si="25"/>
        <v>0</v>
      </c>
      <c r="O16" s="33">
        <f t="shared" si="2"/>
        <v>60000</v>
      </c>
      <c r="P16" s="8" t="s">
        <v>106</v>
      </c>
      <c r="Q16" s="9">
        <f t="shared" si="9"/>
        <v>60000</v>
      </c>
      <c r="R16" s="9">
        <f t="shared" si="10"/>
        <v>60000</v>
      </c>
      <c r="S16" s="9">
        <f t="shared" si="11"/>
        <v>60000</v>
      </c>
      <c r="T16" s="9">
        <f t="shared" si="12"/>
        <v>60000</v>
      </c>
      <c r="U16" s="9">
        <f t="shared" si="13"/>
        <v>60000</v>
      </c>
      <c r="V16" s="9">
        <f t="shared" si="14"/>
        <v>60000</v>
      </c>
      <c r="W16" s="9">
        <f t="shared" si="15"/>
        <v>60000</v>
      </c>
      <c r="X16" s="9">
        <f t="shared" si="16"/>
        <v>60000</v>
      </c>
      <c r="Y16" s="33">
        <f t="shared" si="3"/>
        <v>0</v>
      </c>
      <c r="Z16" s="33" t="str">
        <f t="shared" si="7"/>
        <v>T11</v>
      </c>
      <c r="AA16" s="35">
        <f t="shared" si="17"/>
        <v>0</v>
      </c>
      <c r="AB16" s="35">
        <f t="shared" si="18"/>
        <v>0</v>
      </c>
      <c r="AC16" s="35">
        <f t="shared" si="19"/>
        <v>0</v>
      </c>
      <c r="AD16" s="35">
        <f t="shared" si="20"/>
        <v>0</v>
      </c>
      <c r="AE16" s="35">
        <f t="shared" si="21"/>
        <v>0</v>
      </c>
      <c r="AF16" s="35">
        <f t="shared" si="22"/>
        <v>0</v>
      </c>
      <c r="AG16" s="35">
        <f t="shared" si="23"/>
        <v>0</v>
      </c>
      <c r="AH16" s="35">
        <f t="shared" si="24"/>
        <v>0</v>
      </c>
    </row>
    <row r="17" spans="1:34" s="34" customFormat="1" ht="18" customHeight="1">
      <c r="A17" s="24" t="s">
        <v>12</v>
      </c>
      <c r="B17" s="25">
        <v>27</v>
      </c>
      <c r="C17" s="25" t="s">
        <v>201</v>
      </c>
      <c r="D17" s="25">
        <v>0</v>
      </c>
      <c r="E17" s="25">
        <v>12</v>
      </c>
      <c r="F17" s="171">
        <f t="shared" si="4"/>
        <v>0</v>
      </c>
      <c r="G17" s="28">
        <f t="shared" si="5"/>
        <v>0</v>
      </c>
      <c r="H17" s="28">
        <f t="shared" si="8"/>
        <v>60000</v>
      </c>
      <c r="I17" s="29">
        <f t="shared" si="6"/>
        <v>60000</v>
      </c>
      <c r="J17" s="30"/>
      <c r="K17" s="31">
        <v>0.01</v>
      </c>
      <c r="L17" s="32">
        <f t="shared" si="0"/>
        <v>60000</v>
      </c>
      <c r="M17" s="33">
        <v>0</v>
      </c>
      <c r="N17" s="33">
        <f t="shared" si="25"/>
        <v>0</v>
      </c>
      <c r="O17" s="33">
        <f t="shared" si="2"/>
        <v>60000</v>
      </c>
      <c r="P17" s="8" t="s">
        <v>107</v>
      </c>
      <c r="Q17" s="9">
        <f t="shared" si="9"/>
        <v>60000</v>
      </c>
      <c r="R17" s="9">
        <f t="shared" si="10"/>
        <v>60000</v>
      </c>
      <c r="S17" s="9">
        <f t="shared" si="11"/>
        <v>60000</v>
      </c>
      <c r="T17" s="9">
        <f t="shared" si="12"/>
        <v>60000</v>
      </c>
      <c r="U17" s="9">
        <f t="shared" si="13"/>
        <v>60000</v>
      </c>
      <c r="V17" s="9">
        <f t="shared" si="14"/>
        <v>60000</v>
      </c>
      <c r="W17" s="9">
        <f t="shared" si="15"/>
        <v>60000</v>
      </c>
      <c r="X17" s="9">
        <f t="shared" si="16"/>
        <v>60000</v>
      </c>
      <c r="Y17" s="33">
        <f t="shared" si="3"/>
        <v>0</v>
      </c>
      <c r="Z17" s="33" t="str">
        <f t="shared" si="7"/>
        <v>T12</v>
      </c>
      <c r="AA17" s="35">
        <f t="shared" si="17"/>
        <v>0</v>
      </c>
      <c r="AB17" s="35">
        <f t="shared" si="18"/>
        <v>0</v>
      </c>
      <c r="AC17" s="35">
        <f t="shared" si="19"/>
        <v>0</v>
      </c>
      <c r="AD17" s="35">
        <f t="shared" si="20"/>
        <v>0</v>
      </c>
      <c r="AE17" s="35">
        <f t="shared" si="21"/>
        <v>0</v>
      </c>
      <c r="AF17" s="35">
        <f t="shared" si="22"/>
        <v>0</v>
      </c>
      <c r="AG17" s="35">
        <f t="shared" si="23"/>
        <v>0</v>
      </c>
      <c r="AH17" s="35">
        <f t="shared" si="24"/>
        <v>0</v>
      </c>
    </row>
    <row r="18" spans="1:34" s="34" customFormat="1" ht="18" customHeight="1">
      <c r="A18" s="24" t="s">
        <v>4</v>
      </c>
      <c r="B18" s="25">
        <v>27</v>
      </c>
      <c r="C18" s="25" t="s">
        <v>201</v>
      </c>
      <c r="D18" s="25">
        <v>0</v>
      </c>
      <c r="E18" s="25">
        <v>13</v>
      </c>
      <c r="F18" s="171">
        <f t="shared" si="4"/>
        <v>0</v>
      </c>
      <c r="G18" s="28">
        <f t="shared" si="5"/>
        <v>0</v>
      </c>
      <c r="H18" s="28">
        <f t="shared" si="8"/>
        <v>60000</v>
      </c>
      <c r="I18" s="29">
        <f t="shared" si="6"/>
        <v>60000</v>
      </c>
      <c r="J18" s="30"/>
      <c r="K18" s="31">
        <v>0.01</v>
      </c>
      <c r="L18" s="32">
        <f t="shared" si="0"/>
        <v>60000</v>
      </c>
      <c r="M18" s="33">
        <v>0</v>
      </c>
      <c r="N18" s="33">
        <f t="shared" si="25"/>
        <v>0</v>
      </c>
      <c r="O18" s="33">
        <f t="shared" si="2"/>
        <v>60000</v>
      </c>
      <c r="P18" s="8" t="s">
        <v>108</v>
      </c>
      <c r="Q18" s="9">
        <f t="shared" si="9"/>
        <v>60000</v>
      </c>
      <c r="R18" s="9">
        <f t="shared" si="10"/>
        <v>60000</v>
      </c>
      <c r="S18" s="9">
        <f t="shared" si="11"/>
        <v>60000</v>
      </c>
      <c r="T18" s="9">
        <f t="shared" si="12"/>
        <v>60000</v>
      </c>
      <c r="U18" s="9">
        <f t="shared" si="13"/>
        <v>60000</v>
      </c>
      <c r="V18" s="9">
        <f t="shared" si="14"/>
        <v>60000</v>
      </c>
      <c r="W18" s="9">
        <f t="shared" si="15"/>
        <v>60000</v>
      </c>
      <c r="X18" s="9">
        <f t="shared" si="16"/>
        <v>60000</v>
      </c>
      <c r="Y18" s="33">
        <f t="shared" si="3"/>
        <v>0</v>
      </c>
      <c r="Z18" s="33" t="str">
        <f t="shared" si="7"/>
        <v>T13</v>
      </c>
      <c r="AA18" s="35">
        <f t="shared" si="17"/>
        <v>0</v>
      </c>
      <c r="AB18" s="35">
        <f t="shared" si="18"/>
        <v>0</v>
      </c>
      <c r="AC18" s="35">
        <f t="shared" si="19"/>
        <v>0</v>
      </c>
      <c r="AD18" s="35">
        <f t="shared" si="20"/>
        <v>0</v>
      </c>
      <c r="AE18" s="35">
        <f t="shared" si="21"/>
        <v>0</v>
      </c>
      <c r="AF18" s="35">
        <f t="shared" si="22"/>
        <v>0</v>
      </c>
      <c r="AG18" s="35">
        <f t="shared" si="23"/>
        <v>0</v>
      </c>
      <c r="AH18" s="35">
        <f t="shared" si="24"/>
        <v>0</v>
      </c>
    </row>
    <row r="19" spans="1:34" s="34" customFormat="1" ht="18" customHeight="1">
      <c r="A19" s="24" t="s">
        <v>46</v>
      </c>
      <c r="B19" s="25">
        <v>0</v>
      </c>
      <c r="C19" s="25" t="s">
        <v>201</v>
      </c>
      <c r="D19" s="25">
        <v>0</v>
      </c>
      <c r="E19" s="25" t="s">
        <v>253</v>
      </c>
      <c r="F19" s="171">
        <f t="shared" si="4"/>
        <v>0</v>
      </c>
      <c r="G19" s="28">
        <f t="shared" si="5"/>
        <v>0</v>
      </c>
      <c r="H19" s="28">
        <f t="shared" si="8"/>
        <v>60000</v>
      </c>
      <c r="I19" s="29">
        <f t="shared" si="6"/>
        <v>60000</v>
      </c>
      <c r="J19" s="30"/>
      <c r="K19" s="31">
        <v>0.01</v>
      </c>
      <c r="L19" s="32">
        <f t="shared" si="0"/>
        <v>60000</v>
      </c>
      <c r="M19" s="33">
        <v>0</v>
      </c>
      <c r="N19" s="33">
        <f t="shared" si="25"/>
        <v>0</v>
      </c>
      <c r="O19" s="33">
        <f t="shared" si="2"/>
        <v>60000</v>
      </c>
      <c r="P19" s="8" t="s">
        <v>109</v>
      </c>
      <c r="Q19" s="9">
        <f t="shared" si="9"/>
        <v>60000</v>
      </c>
      <c r="R19" s="9">
        <f t="shared" si="10"/>
        <v>60000</v>
      </c>
      <c r="S19" s="9">
        <f t="shared" si="11"/>
        <v>60000</v>
      </c>
      <c r="T19" s="9">
        <f t="shared" si="12"/>
        <v>60000</v>
      </c>
      <c r="U19" s="9">
        <f t="shared" si="13"/>
        <v>60000</v>
      </c>
      <c r="V19" s="9">
        <f t="shared" si="14"/>
        <v>60000</v>
      </c>
      <c r="W19" s="9">
        <f t="shared" si="15"/>
        <v>60000</v>
      </c>
      <c r="X19" s="9">
        <f t="shared" si="16"/>
        <v>60000</v>
      </c>
      <c r="Y19" s="33">
        <f t="shared" si="3"/>
        <v>0</v>
      </c>
      <c r="Z19" s="33" t="str">
        <f t="shared" si="7"/>
        <v>T14</v>
      </c>
      <c r="AA19" s="35">
        <f t="shared" si="17"/>
        <v>0</v>
      </c>
      <c r="AB19" s="35">
        <f t="shared" si="18"/>
        <v>0</v>
      </c>
      <c r="AC19" s="35">
        <f t="shared" si="19"/>
        <v>0</v>
      </c>
      <c r="AD19" s="35">
        <f t="shared" si="20"/>
        <v>0</v>
      </c>
      <c r="AE19" s="35">
        <f t="shared" si="21"/>
        <v>0</v>
      </c>
      <c r="AF19" s="35">
        <f t="shared" si="22"/>
        <v>0</v>
      </c>
      <c r="AG19" s="35">
        <f t="shared" si="23"/>
        <v>0</v>
      </c>
      <c r="AH19" s="35">
        <f t="shared" si="24"/>
        <v>0</v>
      </c>
    </row>
    <row r="20" spans="1:34" s="34" customFormat="1" ht="18" customHeight="1">
      <c r="A20" s="24"/>
      <c r="B20" s="25"/>
      <c r="C20" s="25"/>
      <c r="D20" s="25"/>
      <c r="E20" s="25"/>
      <c r="F20" s="171">
        <f t="shared" si="4"/>
        <v>0</v>
      </c>
      <c r="G20" s="28">
        <f t="shared" si="5"/>
        <v>0</v>
      </c>
      <c r="H20" s="28">
        <f t="shared" si="8"/>
        <v>0</v>
      </c>
      <c r="I20" s="29">
        <f t="shared" si="6"/>
        <v>0</v>
      </c>
      <c r="J20" s="30"/>
      <c r="K20" s="31">
        <v>0.01</v>
      </c>
      <c r="L20" s="32">
        <f t="shared" si="0"/>
        <v>60000</v>
      </c>
      <c r="M20" s="33">
        <v>0</v>
      </c>
      <c r="N20" s="33">
        <f t="shared" si="25"/>
        <v>0</v>
      </c>
      <c r="O20" s="33">
        <f t="shared" si="2"/>
        <v>0</v>
      </c>
      <c r="P20" s="8" t="s">
        <v>110</v>
      </c>
      <c r="Q20" s="9">
        <f t="shared" si="9"/>
        <v>60000</v>
      </c>
      <c r="R20" s="9">
        <f t="shared" si="10"/>
        <v>60000</v>
      </c>
      <c r="S20" s="9">
        <f t="shared" si="11"/>
        <v>60000</v>
      </c>
      <c r="T20" s="9">
        <f t="shared" si="12"/>
        <v>60000</v>
      </c>
      <c r="U20" s="9">
        <f t="shared" si="13"/>
        <v>60000</v>
      </c>
      <c r="V20" s="9">
        <f t="shared" si="14"/>
        <v>60000</v>
      </c>
      <c r="W20" s="9">
        <f t="shared" si="15"/>
        <v>60000</v>
      </c>
      <c r="X20" s="9">
        <f t="shared" si="16"/>
        <v>60000</v>
      </c>
      <c r="Y20" s="33">
        <f t="shared" si="3"/>
        <v>0</v>
      </c>
      <c r="Z20" s="33" t="str">
        <f t="shared" si="7"/>
        <v>T15</v>
      </c>
      <c r="AA20" s="35">
        <f t="shared" si="17"/>
        <v>0</v>
      </c>
      <c r="AB20" s="35">
        <f t="shared" si="18"/>
        <v>0</v>
      </c>
      <c r="AC20" s="35">
        <f t="shared" si="19"/>
        <v>0</v>
      </c>
      <c r="AD20" s="35">
        <f t="shared" si="20"/>
        <v>0</v>
      </c>
      <c r="AE20" s="35">
        <f t="shared" si="21"/>
        <v>0</v>
      </c>
      <c r="AF20" s="35">
        <f t="shared" si="22"/>
        <v>0</v>
      </c>
      <c r="AG20" s="35">
        <f t="shared" si="23"/>
        <v>0</v>
      </c>
      <c r="AH20" s="35">
        <f t="shared" si="24"/>
        <v>0</v>
      </c>
    </row>
    <row r="21" spans="1:34" s="34" customFormat="1" ht="18" customHeight="1">
      <c r="A21" s="24"/>
      <c r="B21" s="25"/>
      <c r="C21" s="25"/>
      <c r="D21" s="25"/>
      <c r="E21" s="25"/>
      <c r="F21" s="171">
        <f t="shared" si="4"/>
        <v>0</v>
      </c>
      <c r="G21" s="28">
        <f t="shared" si="5"/>
        <v>0</v>
      </c>
      <c r="H21" s="28">
        <f t="shared" si="8"/>
        <v>0</v>
      </c>
      <c r="I21" s="29">
        <f t="shared" si="6"/>
        <v>0</v>
      </c>
      <c r="J21" s="30"/>
      <c r="K21" s="31">
        <v>0.01</v>
      </c>
      <c r="L21" s="32">
        <f t="shared" si="0"/>
        <v>60000</v>
      </c>
      <c r="M21" s="33">
        <v>0</v>
      </c>
      <c r="N21" s="33">
        <f t="shared" si="25"/>
        <v>0</v>
      </c>
      <c r="O21" s="33">
        <f t="shared" si="2"/>
        <v>0</v>
      </c>
      <c r="P21" s="8" t="s">
        <v>111</v>
      </c>
      <c r="Q21" s="9">
        <f t="shared" si="9"/>
        <v>60000</v>
      </c>
      <c r="R21" s="9">
        <f t="shared" si="10"/>
        <v>60000</v>
      </c>
      <c r="S21" s="9">
        <f t="shared" si="11"/>
        <v>60000</v>
      </c>
      <c r="T21" s="9">
        <f t="shared" si="12"/>
        <v>60000</v>
      </c>
      <c r="U21" s="9">
        <f t="shared" si="13"/>
        <v>60000</v>
      </c>
      <c r="V21" s="9">
        <f t="shared" si="14"/>
        <v>60000</v>
      </c>
      <c r="W21" s="9">
        <f t="shared" si="15"/>
        <v>60000</v>
      </c>
      <c r="X21" s="9">
        <f t="shared" si="16"/>
        <v>60000</v>
      </c>
      <c r="Y21" s="33">
        <f t="shared" si="3"/>
        <v>0</v>
      </c>
      <c r="Z21" s="33" t="str">
        <f t="shared" si="7"/>
        <v>T16</v>
      </c>
      <c r="AA21" s="35">
        <f t="shared" si="17"/>
        <v>0</v>
      </c>
      <c r="AB21" s="35">
        <f t="shared" si="18"/>
        <v>0</v>
      </c>
      <c r="AC21" s="35">
        <f t="shared" si="19"/>
        <v>0</v>
      </c>
      <c r="AD21" s="35">
        <f t="shared" si="20"/>
        <v>0</v>
      </c>
      <c r="AE21" s="35">
        <f t="shared" si="21"/>
        <v>0</v>
      </c>
      <c r="AF21" s="35">
        <f t="shared" si="22"/>
        <v>0</v>
      </c>
      <c r="AG21" s="35">
        <f t="shared" si="23"/>
        <v>0</v>
      </c>
      <c r="AH21" s="35">
        <f t="shared" si="24"/>
        <v>0</v>
      </c>
    </row>
    <row r="22" spans="1:34" s="8" customFormat="1" ht="18" customHeight="1">
      <c r="A22" s="24"/>
      <c r="B22" s="25"/>
      <c r="C22" s="25"/>
      <c r="D22" s="25"/>
      <c r="E22" s="25"/>
      <c r="F22" s="171">
        <f t="shared" si="4"/>
        <v>0</v>
      </c>
      <c r="G22" s="28">
        <f t="shared" si="5"/>
        <v>0</v>
      </c>
      <c r="H22" s="28">
        <f t="shared" si="8"/>
        <v>0</v>
      </c>
      <c r="I22" s="29">
        <f t="shared" si="6"/>
        <v>0</v>
      </c>
      <c r="J22" s="30"/>
      <c r="K22" s="31">
        <v>0.01</v>
      </c>
      <c r="L22" s="32">
        <f t="shared" si="0"/>
        <v>60000</v>
      </c>
      <c r="M22" s="33">
        <v>0</v>
      </c>
      <c r="N22" s="33">
        <f t="shared" si="25"/>
        <v>0</v>
      </c>
      <c r="O22" s="33">
        <f t="shared" si="2"/>
        <v>0</v>
      </c>
      <c r="P22" s="8" t="s">
        <v>112</v>
      </c>
      <c r="Q22" s="9">
        <f t="shared" si="9"/>
        <v>60000</v>
      </c>
      <c r="R22" s="9">
        <f t="shared" si="10"/>
        <v>60000</v>
      </c>
      <c r="S22" s="9">
        <f t="shared" si="11"/>
        <v>60000</v>
      </c>
      <c r="T22" s="9">
        <f t="shared" si="12"/>
        <v>60000</v>
      </c>
      <c r="U22" s="9">
        <f t="shared" si="13"/>
        <v>60000</v>
      </c>
      <c r="V22" s="9">
        <f t="shared" si="14"/>
        <v>60000</v>
      </c>
      <c r="W22" s="9">
        <f t="shared" si="15"/>
        <v>60000</v>
      </c>
      <c r="X22" s="9">
        <f t="shared" si="16"/>
        <v>53333.333333333336</v>
      </c>
      <c r="Y22" s="33">
        <f t="shared" si="3"/>
        <v>0</v>
      </c>
      <c r="Z22" s="33" t="str">
        <f t="shared" si="7"/>
        <v>T17</v>
      </c>
      <c r="AA22" s="35">
        <f t="shared" si="17"/>
        <v>0</v>
      </c>
      <c r="AB22" s="35">
        <f t="shared" si="18"/>
        <v>0</v>
      </c>
      <c r="AC22" s="35">
        <f t="shared" si="19"/>
        <v>0</v>
      </c>
      <c r="AD22" s="35">
        <f t="shared" si="20"/>
        <v>0</v>
      </c>
      <c r="AE22" s="35">
        <f t="shared" si="21"/>
        <v>0</v>
      </c>
      <c r="AF22" s="35">
        <f t="shared" si="22"/>
        <v>0</v>
      </c>
      <c r="AG22" s="35">
        <f t="shared" si="23"/>
        <v>0</v>
      </c>
      <c r="AH22" s="35">
        <f t="shared" si="24"/>
        <v>0</v>
      </c>
    </row>
    <row r="23" spans="1:34" s="8" customFormat="1" ht="18" customHeight="1">
      <c r="A23" s="24"/>
      <c r="B23" s="25"/>
      <c r="C23" s="25"/>
      <c r="D23" s="25"/>
      <c r="E23" s="25"/>
      <c r="F23" s="171">
        <f t="shared" si="4"/>
        <v>0</v>
      </c>
      <c r="G23" s="28">
        <f t="shared" si="5"/>
        <v>0</v>
      </c>
      <c r="H23" s="28">
        <f t="shared" si="8"/>
        <v>0</v>
      </c>
      <c r="I23" s="29">
        <f t="shared" si="6"/>
        <v>0</v>
      </c>
      <c r="J23" s="30"/>
      <c r="K23" s="31">
        <v>0.01</v>
      </c>
      <c r="L23" s="32">
        <f t="shared" si="0"/>
        <v>60000</v>
      </c>
      <c r="M23" s="33">
        <v>0</v>
      </c>
      <c r="N23" s="33">
        <f t="shared" si="25"/>
        <v>0</v>
      </c>
      <c r="O23" s="33">
        <f t="shared" si="2"/>
        <v>0</v>
      </c>
      <c r="P23" s="8" t="s">
        <v>113</v>
      </c>
      <c r="Q23" s="9">
        <f t="shared" si="9"/>
        <v>60000</v>
      </c>
      <c r="R23" s="9">
        <f t="shared" si="10"/>
        <v>60000</v>
      </c>
      <c r="S23" s="9">
        <f t="shared" si="11"/>
        <v>60000</v>
      </c>
      <c r="T23" s="9">
        <f t="shared" si="12"/>
        <v>60000</v>
      </c>
      <c r="U23" s="9">
        <f t="shared" si="13"/>
        <v>60000</v>
      </c>
      <c r="V23" s="9">
        <f t="shared" si="14"/>
        <v>60000</v>
      </c>
      <c r="W23" s="9">
        <f t="shared" si="15"/>
        <v>52500</v>
      </c>
      <c r="X23" s="9">
        <f t="shared" si="16"/>
        <v>46666.666666666664</v>
      </c>
      <c r="Y23" s="33">
        <f t="shared" si="3"/>
        <v>0</v>
      </c>
      <c r="Z23" s="33" t="str">
        <f t="shared" si="7"/>
        <v>T18</v>
      </c>
      <c r="AA23" s="35">
        <f t="shared" si="17"/>
        <v>0</v>
      </c>
      <c r="AB23" s="35">
        <f t="shared" si="18"/>
        <v>0</v>
      </c>
      <c r="AC23" s="35">
        <f t="shared" si="19"/>
        <v>0</v>
      </c>
      <c r="AD23" s="35">
        <f t="shared" si="20"/>
        <v>0</v>
      </c>
      <c r="AE23" s="35">
        <f t="shared" si="21"/>
        <v>0</v>
      </c>
      <c r="AF23" s="35">
        <f t="shared" si="22"/>
        <v>0</v>
      </c>
      <c r="AG23" s="35">
        <f t="shared" si="23"/>
        <v>0</v>
      </c>
      <c r="AH23" s="35">
        <f t="shared" si="24"/>
        <v>0</v>
      </c>
    </row>
    <row r="24" spans="1:34" s="8" customFormat="1" ht="18" customHeight="1">
      <c r="A24" s="24"/>
      <c r="B24" s="25"/>
      <c r="C24" s="25"/>
      <c r="D24" s="25"/>
      <c r="E24" s="25" t="s">
        <v>201</v>
      </c>
      <c r="F24" s="171"/>
      <c r="G24" s="28">
        <f t="shared" si="5"/>
        <v>0</v>
      </c>
      <c r="H24" s="28">
        <f t="shared" si="8"/>
        <v>0</v>
      </c>
      <c r="I24" s="29">
        <f t="shared" si="6"/>
        <v>0</v>
      </c>
      <c r="J24" s="30"/>
      <c r="K24" s="31">
        <v>0.01</v>
      </c>
      <c r="L24" s="32">
        <f t="shared" si="0"/>
        <v>60000</v>
      </c>
      <c r="M24" s="33">
        <v>0</v>
      </c>
      <c r="N24" s="33" t="e">
        <f t="shared" si="25"/>
        <v>#N/A</v>
      </c>
      <c r="O24" s="33" t="e">
        <f t="shared" si="2"/>
        <v>#N/A</v>
      </c>
      <c r="P24" s="8" t="s">
        <v>114</v>
      </c>
      <c r="Q24" s="9">
        <f t="shared" si="9"/>
        <v>60000</v>
      </c>
      <c r="R24" s="9">
        <f t="shared" si="10"/>
        <v>60000</v>
      </c>
      <c r="S24" s="9">
        <f t="shared" si="11"/>
        <v>60000</v>
      </c>
      <c r="T24" s="9">
        <f t="shared" si="12"/>
        <v>60000</v>
      </c>
      <c r="U24" s="9">
        <f t="shared" si="13"/>
        <v>60000</v>
      </c>
      <c r="V24" s="9">
        <f t="shared" si="14"/>
        <v>51428.571428571428</v>
      </c>
      <c r="W24" s="9">
        <f t="shared" si="15"/>
        <v>45000</v>
      </c>
      <c r="X24" s="9">
        <f t="shared" si="16"/>
        <v>40000</v>
      </c>
      <c r="Y24" s="33">
        <f t="shared" si="3"/>
        <v>0</v>
      </c>
      <c r="Z24" s="33" t="str">
        <f t="shared" si="7"/>
        <v>T19</v>
      </c>
      <c r="AA24" s="35">
        <f t="shared" si="17"/>
        <v>0</v>
      </c>
      <c r="AB24" s="35">
        <f t="shared" si="18"/>
        <v>0</v>
      </c>
      <c r="AC24" s="35">
        <f t="shared" si="19"/>
        <v>0</v>
      </c>
      <c r="AD24" s="35">
        <f t="shared" si="20"/>
        <v>0</v>
      </c>
      <c r="AE24" s="35">
        <f t="shared" si="21"/>
        <v>0</v>
      </c>
      <c r="AF24" s="35">
        <f t="shared" si="22"/>
        <v>0</v>
      </c>
      <c r="AG24" s="35">
        <f t="shared" si="23"/>
        <v>0</v>
      </c>
      <c r="AH24" s="35">
        <f t="shared" si="24"/>
        <v>0</v>
      </c>
    </row>
    <row r="25" spans="1:34" s="8" customFormat="1" ht="18" customHeight="1">
      <c r="A25" s="24"/>
      <c r="B25" s="25"/>
      <c r="C25" s="25"/>
      <c r="D25" s="25"/>
      <c r="E25" s="25" t="s">
        <v>201</v>
      </c>
      <c r="F25" s="171"/>
      <c r="G25" s="28">
        <f t="shared" si="5"/>
        <v>0</v>
      </c>
      <c r="H25" s="28">
        <f t="shared" si="8"/>
        <v>0</v>
      </c>
      <c r="I25" s="29">
        <f t="shared" si="6"/>
        <v>0</v>
      </c>
      <c r="J25" s="30"/>
      <c r="K25" s="31">
        <v>0.01</v>
      </c>
      <c r="L25" s="32">
        <f t="shared" si="0"/>
        <v>60000</v>
      </c>
      <c r="M25" s="33">
        <v>0</v>
      </c>
      <c r="N25" s="33" t="e">
        <f t="shared" si="25"/>
        <v>#N/A</v>
      </c>
      <c r="O25" s="33" t="e">
        <f t="shared" si="2"/>
        <v>#N/A</v>
      </c>
      <c r="P25" s="8" t="s">
        <v>115</v>
      </c>
      <c r="Q25" s="9">
        <f t="shared" si="9"/>
        <v>60000</v>
      </c>
      <c r="R25" s="9">
        <f t="shared" si="10"/>
        <v>60000</v>
      </c>
      <c r="S25" s="9">
        <f t="shared" si="11"/>
        <v>60000</v>
      </c>
      <c r="T25" s="9">
        <f t="shared" si="12"/>
        <v>60000</v>
      </c>
      <c r="U25" s="9">
        <f t="shared" si="13"/>
        <v>50000</v>
      </c>
      <c r="V25" s="9">
        <f t="shared" si="14"/>
        <v>42857.142857142855</v>
      </c>
      <c r="W25" s="9">
        <f t="shared" si="15"/>
        <v>37500</v>
      </c>
      <c r="X25" s="9">
        <f t="shared" si="16"/>
        <v>33333.333333333336</v>
      </c>
      <c r="Y25" s="33">
        <f t="shared" si="3"/>
        <v>0</v>
      </c>
      <c r="Z25" s="33" t="str">
        <f t="shared" si="7"/>
        <v>T20</v>
      </c>
      <c r="AA25" s="35">
        <f t="shared" si="17"/>
        <v>0</v>
      </c>
      <c r="AB25" s="35">
        <f t="shared" si="18"/>
        <v>0</v>
      </c>
      <c r="AC25" s="35">
        <f t="shared" si="19"/>
        <v>0</v>
      </c>
      <c r="AD25" s="35">
        <f t="shared" si="20"/>
        <v>0</v>
      </c>
      <c r="AE25" s="35">
        <f t="shared" si="21"/>
        <v>0</v>
      </c>
      <c r="AF25" s="35">
        <f t="shared" si="22"/>
        <v>0</v>
      </c>
      <c r="AG25" s="35">
        <f t="shared" si="23"/>
        <v>0</v>
      </c>
      <c r="AH25" s="35">
        <f t="shared" si="24"/>
        <v>0</v>
      </c>
    </row>
    <row r="26" spans="1:34" s="8" customFormat="1" ht="18" customHeight="1">
      <c r="A26" s="24"/>
      <c r="B26" s="25"/>
      <c r="C26" s="25"/>
      <c r="D26" s="25"/>
      <c r="E26" s="25" t="s">
        <v>201</v>
      </c>
      <c r="F26" s="171"/>
      <c r="G26" s="28">
        <f t="shared" si="5"/>
        <v>0</v>
      </c>
      <c r="H26" s="28">
        <f t="shared" si="8"/>
        <v>0</v>
      </c>
      <c r="I26" s="29">
        <f t="shared" si="6"/>
        <v>0</v>
      </c>
      <c r="J26" s="30"/>
      <c r="K26" s="31">
        <v>0.01</v>
      </c>
      <c r="L26" s="32">
        <f t="shared" si="0"/>
        <v>60000</v>
      </c>
      <c r="M26" s="33">
        <v>0</v>
      </c>
      <c r="N26" s="33" t="e">
        <f t="shared" si="25"/>
        <v>#N/A</v>
      </c>
      <c r="O26" s="33" t="e">
        <f>IF(E26=0,0,IF(E26=E25,VLOOKUP(E26,P:X,VLOOKUP(E26,P:Y,10,0),0),IF(P26=E26,VLOOKUP(E26,P:X,VLOOKUP(E26,P:Y,10,0),0),L26)))</f>
        <v>#N/A</v>
      </c>
      <c r="P26" s="8" t="s">
        <v>116</v>
      </c>
      <c r="Q26" s="9">
        <f t="shared" si="9"/>
        <v>60000</v>
      </c>
      <c r="R26" s="9">
        <f t="shared" si="10"/>
        <v>60000</v>
      </c>
      <c r="S26" s="9">
        <f t="shared" si="11"/>
        <v>60000</v>
      </c>
      <c r="T26" s="9">
        <f t="shared" si="12"/>
        <v>48000</v>
      </c>
      <c r="U26" s="9">
        <f t="shared" si="13"/>
        <v>40000</v>
      </c>
      <c r="V26" s="9">
        <f t="shared" si="14"/>
        <v>34285.714285714283</v>
      </c>
      <c r="W26" s="9">
        <f t="shared" si="15"/>
        <v>30000</v>
      </c>
      <c r="X26" s="9">
        <f t="shared" si="16"/>
        <v>26666.666666666668</v>
      </c>
      <c r="Y26" s="33">
        <f t="shared" si="3"/>
        <v>0</v>
      </c>
      <c r="Z26" s="33" t="str">
        <f t="shared" si="7"/>
        <v>T21</v>
      </c>
      <c r="AA26" s="35">
        <f t="shared" si="17"/>
        <v>0</v>
      </c>
      <c r="AB26" s="35">
        <f t="shared" si="18"/>
        <v>0</v>
      </c>
      <c r="AC26" s="35">
        <f t="shared" si="19"/>
        <v>0</v>
      </c>
      <c r="AD26" s="35">
        <f t="shared" si="20"/>
        <v>0</v>
      </c>
      <c r="AE26" s="35">
        <f t="shared" si="21"/>
        <v>0</v>
      </c>
      <c r="AF26" s="35">
        <f t="shared" si="22"/>
        <v>0</v>
      </c>
      <c r="AG26" s="35">
        <f t="shared" si="23"/>
        <v>0</v>
      </c>
      <c r="AH26" s="35">
        <f t="shared" si="24"/>
        <v>0</v>
      </c>
    </row>
    <row r="27" spans="1:34" s="8" customFormat="1" ht="18" customHeight="1">
      <c r="A27" s="24"/>
      <c r="B27" s="25"/>
      <c r="C27" s="25"/>
      <c r="D27" s="25"/>
      <c r="E27" s="25" t="s">
        <v>201</v>
      </c>
      <c r="F27" s="171"/>
      <c r="G27" s="28">
        <f t="shared" si="5"/>
        <v>0</v>
      </c>
      <c r="H27" s="28">
        <f t="shared" si="8"/>
        <v>0</v>
      </c>
      <c r="I27" s="29">
        <f t="shared" si="6"/>
        <v>0</v>
      </c>
      <c r="J27" s="30"/>
      <c r="K27" s="31">
        <v>0.01</v>
      </c>
      <c r="L27" s="32">
        <f t="shared" si="0"/>
        <v>60000</v>
      </c>
      <c r="M27" s="33">
        <v>0</v>
      </c>
      <c r="N27" s="33" t="e">
        <f t="shared" si="25"/>
        <v>#N/A</v>
      </c>
      <c r="O27" s="33" t="e">
        <f t="shared" ref="O27:O29" si="26">IF(E27=0,0,IF(E27=E26,VLOOKUP(E27,P:X,VLOOKUP(E27,P:Y,10,0),0),IF(P27=E27,VLOOKUP(E27,P:X,VLOOKUP(E27,P:Y,10,0),0),L27)))</f>
        <v>#N/A</v>
      </c>
      <c r="P27" s="8" t="s">
        <v>117</v>
      </c>
      <c r="Q27" s="9">
        <f t="shared" si="9"/>
        <v>60000</v>
      </c>
      <c r="R27" s="9">
        <f t="shared" si="10"/>
        <v>60000</v>
      </c>
      <c r="S27" s="9">
        <f t="shared" si="11"/>
        <v>45000</v>
      </c>
      <c r="T27" s="9">
        <f t="shared" si="12"/>
        <v>36000</v>
      </c>
      <c r="U27" s="9">
        <f t="shared" si="13"/>
        <v>30000</v>
      </c>
      <c r="V27" s="9">
        <f t="shared" si="14"/>
        <v>25714.285714285714</v>
      </c>
      <c r="W27" s="9">
        <f t="shared" si="15"/>
        <v>22500</v>
      </c>
      <c r="X27" s="9">
        <f t="shared" si="16"/>
        <v>20000</v>
      </c>
      <c r="Y27" s="33">
        <f t="shared" si="3"/>
        <v>0</v>
      </c>
      <c r="Z27" s="33" t="str">
        <f t="shared" si="7"/>
        <v>T22</v>
      </c>
      <c r="AA27" s="35">
        <f t="shared" si="17"/>
        <v>0</v>
      </c>
      <c r="AB27" s="35">
        <f t="shared" si="18"/>
        <v>0</v>
      </c>
      <c r="AC27" s="35">
        <f t="shared" si="19"/>
        <v>0</v>
      </c>
      <c r="AD27" s="35">
        <f t="shared" si="20"/>
        <v>0</v>
      </c>
      <c r="AE27" s="35">
        <f t="shared" si="21"/>
        <v>0</v>
      </c>
      <c r="AF27" s="35">
        <f t="shared" si="22"/>
        <v>0</v>
      </c>
      <c r="AG27" s="35">
        <f t="shared" si="23"/>
        <v>0</v>
      </c>
      <c r="AH27" s="35">
        <f t="shared" si="24"/>
        <v>0</v>
      </c>
    </row>
    <row r="28" spans="1:34" s="8" customFormat="1" ht="18" customHeight="1">
      <c r="A28" s="24"/>
      <c r="B28" s="25"/>
      <c r="C28" s="25"/>
      <c r="D28" s="25"/>
      <c r="E28" s="25" t="s">
        <v>201</v>
      </c>
      <c r="F28" s="171"/>
      <c r="G28" s="28">
        <f t="shared" si="5"/>
        <v>0</v>
      </c>
      <c r="H28" s="28">
        <f t="shared" si="8"/>
        <v>0</v>
      </c>
      <c r="I28" s="29">
        <f t="shared" si="6"/>
        <v>0</v>
      </c>
      <c r="J28" s="30"/>
      <c r="K28" s="31">
        <v>0.01</v>
      </c>
      <c r="L28" s="32">
        <f t="shared" si="0"/>
        <v>60000</v>
      </c>
      <c r="M28" s="33">
        <v>0</v>
      </c>
      <c r="N28" s="33" t="e">
        <f t="shared" si="25"/>
        <v>#N/A</v>
      </c>
      <c r="O28" s="33" t="e">
        <f t="shared" si="26"/>
        <v>#N/A</v>
      </c>
      <c r="P28" s="8" t="s">
        <v>118</v>
      </c>
      <c r="Q28" s="9">
        <f t="shared" si="9"/>
        <v>60000</v>
      </c>
      <c r="R28" s="9">
        <f t="shared" si="10"/>
        <v>40000</v>
      </c>
      <c r="S28" s="9">
        <f t="shared" si="11"/>
        <v>30000</v>
      </c>
      <c r="T28" s="9">
        <f t="shared" si="12"/>
        <v>24000</v>
      </c>
      <c r="U28" s="9">
        <f t="shared" si="13"/>
        <v>20000</v>
      </c>
      <c r="V28" s="9">
        <f t="shared" si="14"/>
        <v>17142.857142857141</v>
      </c>
      <c r="W28" s="9">
        <f t="shared" si="15"/>
        <v>15000</v>
      </c>
      <c r="X28" s="9">
        <f t="shared" si="16"/>
        <v>13333.333333333334</v>
      </c>
      <c r="Y28" s="33">
        <f t="shared" si="3"/>
        <v>0</v>
      </c>
      <c r="Z28" s="33" t="str">
        <f t="shared" si="7"/>
        <v>T23</v>
      </c>
      <c r="AA28" s="35">
        <f t="shared" si="17"/>
        <v>0</v>
      </c>
      <c r="AB28" s="35">
        <f t="shared" si="18"/>
        <v>0</v>
      </c>
      <c r="AC28" s="35">
        <f t="shared" si="19"/>
        <v>0</v>
      </c>
      <c r="AD28" s="35">
        <f t="shared" si="20"/>
        <v>0</v>
      </c>
      <c r="AE28" s="35">
        <f t="shared" si="21"/>
        <v>0</v>
      </c>
      <c r="AF28" s="35">
        <f t="shared" si="22"/>
        <v>0</v>
      </c>
      <c r="AG28" s="35">
        <f t="shared" si="23"/>
        <v>0</v>
      </c>
      <c r="AH28" s="35">
        <f t="shared" si="24"/>
        <v>0</v>
      </c>
    </row>
    <row r="29" spans="1:34" s="8" customFormat="1" ht="18" customHeight="1">
      <c r="A29" s="24"/>
      <c r="B29" s="25"/>
      <c r="C29" s="25"/>
      <c r="D29" s="25"/>
      <c r="E29" s="25" t="s">
        <v>201</v>
      </c>
      <c r="F29" s="171"/>
      <c r="G29" s="28">
        <f t="shared" si="5"/>
        <v>0</v>
      </c>
      <c r="H29" s="28">
        <f t="shared" si="8"/>
        <v>0</v>
      </c>
      <c r="I29" s="29">
        <f t="shared" si="6"/>
        <v>0</v>
      </c>
      <c r="J29" s="30"/>
      <c r="K29" s="31">
        <v>0.01</v>
      </c>
      <c r="L29" s="32">
        <f t="shared" si="0"/>
        <v>60000</v>
      </c>
      <c r="M29" s="33">
        <v>0</v>
      </c>
      <c r="N29" s="33" t="e">
        <f t="shared" si="25"/>
        <v>#N/A</v>
      </c>
      <c r="O29" s="33" t="e">
        <f t="shared" si="26"/>
        <v>#N/A</v>
      </c>
      <c r="P29" s="8" t="s">
        <v>119</v>
      </c>
      <c r="Q29" s="9">
        <f t="shared" si="9"/>
        <v>30000</v>
      </c>
      <c r="R29" s="9">
        <f t="shared" si="10"/>
        <v>20000</v>
      </c>
      <c r="S29" s="9">
        <f t="shared" si="11"/>
        <v>15000</v>
      </c>
      <c r="T29" s="9">
        <f t="shared" si="12"/>
        <v>12000</v>
      </c>
      <c r="U29" s="9">
        <f t="shared" si="13"/>
        <v>10000</v>
      </c>
      <c r="V29" s="9">
        <f t="shared" si="14"/>
        <v>8571.4285714285706</v>
      </c>
      <c r="W29" s="9">
        <f t="shared" si="15"/>
        <v>7500</v>
      </c>
      <c r="X29" s="9">
        <f t="shared" si="16"/>
        <v>6666.666666666667</v>
      </c>
      <c r="Y29" s="33">
        <f t="shared" si="3"/>
        <v>0</v>
      </c>
      <c r="Z29" s="33" t="str">
        <f t="shared" si="7"/>
        <v>T24</v>
      </c>
      <c r="AA29" s="35">
        <f t="shared" si="17"/>
        <v>0</v>
      </c>
      <c r="AB29" s="35">
        <f t="shared" si="18"/>
        <v>0</v>
      </c>
      <c r="AC29" s="35">
        <f t="shared" si="19"/>
        <v>0</v>
      </c>
      <c r="AD29" s="35">
        <f t="shared" si="20"/>
        <v>0</v>
      </c>
      <c r="AE29" s="35">
        <f t="shared" si="21"/>
        <v>0</v>
      </c>
      <c r="AF29" s="35">
        <f t="shared" si="22"/>
        <v>0</v>
      </c>
      <c r="AG29" s="35">
        <f t="shared" si="23"/>
        <v>0</v>
      </c>
      <c r="AH29" s="35">
        <f t="shared" si="24"/>
        <v>0</v>
      </c>
    </row>
    <row r="30" spans="1:34" ht="18" customHeight="1">
      <c r="A30" s="36"/>
      <c r="B30" s="37"/>
      <c r="C30" s="38"/>
      <c r="D30" s="39"/>
      <c r="E30" s="40"/>
      <c r="F30" s="39"/>
      <c r="G30" s="42"/>
      <c r="H30" s="42"/>
      <c r="I30" s="40"/>
      <c r="J30" s="43"/>
      <c r="K30" s="43"/>
      <c r="L30" s="43"/>
      <c r="M30" s="43"/>
      <c r="N30" s="43"/>
      <c r="O30" s="43"/>
      <c r="P30" s="8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4" ht="15">
      <c r="A31" s="36"/>
      <c r="B31" s="45"/>
      <c r="C31" s="46"/>
      <c r="D31" s="46"/>
      <c r="E31" s="46"/>
      <c r="F31" s="173"/>
      <c r="G31" s="48"/>
      <c r="H31" s="48"/>
      <c r="I31" s="36"/>
      <c r="J31" s="36"/>
      <c r="K31" s="36"/>
      <c r="L31" s="36"/>
      <c r="M31" s="36"/>
      <c r="N31" s="36"/>
      <c r="O31" s="36"/>
      <c r="P31" s="36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34" ht="15">
      <c r="A32" s="36"/>
      <c r="B32" s="45"/>
      <c r="C32" s="46"/>
      <c r="D32" s="46"/>
      <c r="E32" s="46"/>
      <c r="F32" s="173"/>
      <c r="G32" s="48"/>
      <c r="H32" s="48"/>
      <c r="I32" s="36"/>
      <c r="J32" s="36"/>
      <c r="K32" s="36"/>
      <c r="L32" s="36"/>
      <c r="M32" s="36"/>
      <c r="N32" s="36"/>
      <c r="O32" s="36"/>
      <c r="P32" s="36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">
      <c r="A33" s="36"/>
      <c r="B33" s="45"/>
      <c r="C33" s="46"/>
      <c r="D33" s="46"/>
      <c r="E33" s="46"/>
      <c r="F33" s="173"/>
      <c r="G33" s="48"/>
      <c r="H33" s="48"/>
      <c r="I33" s="36"/>
      <c r="J33" s="36"/>
      <c r="K33" s="36"/>
      <c r="L33" s="36"/>
      <c r="M33" s="36"/>
      <c r="N33" s="36"/>
      <c r="O33" s="36"/>
      <c r="P33" s="36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">
      <c r="A34" s="36"/>
      <c r="B34" s="45"/>
      <c r="C34" s="37"/>
      <c r="D34" s="39"/>
      <c r="E34" s="40"/>
      <c r="F34" s="39"/>
      <c r="G34" s="42"/>
      <c r="H34" s="42"/>
      <c r="I34" s="40"/>
      <c r="J34" s="43"/>
      <c r="K34" s="43"/>
      <c r="L34" s="43"/>
      <c r="M34" s="43"/>
      <c r="N34" s="43"/>
      <c r="O34" s="43"/>
      <c r="P34" s="8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>
      <c r="B35" s="45"/>
      <c r="P35" s="8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>
      <c r="A36" s="50"/>
      <c r="B36" s="50"/>
      <c r="I36" s="44"/>
      <c r="P36" s="8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>
      <c r="A37" s="50"/>
      <c r="B37" s="50"/>
      <c r="I37" s="44"/>
      <c r="P37" s="8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>
      <c r="A38" s="50"/>
      <c r="B38" s="50"/>
      <c r="I38" s="44"/>
      <c r="P38" s="8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>
      <c r="A39" s="50"/>
      <c r="B39" s="50"/>
      <c r="I39" s="44"/>
      <c r="P39" s="8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>
      <c r="A40" s="50"/>
      <c r="B40" s="50"/>
      <c r="I40" s="44"/>
      <c r="P40" s="8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>
      <c r="A41" s="50"/>
      <c r="B41" s="50"/>
      <c r="I41" s="44"/>
      <c r="P41" s="8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>
      <c r="A42" s="50"/>
      <c r="B42" s="50"/>
      <c r="I42" s="44"/>
      <c r="P42" s="8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>
      <c r="A43" s="50"/>
      <c r="B43" s="50"/>
      <c r="I43" s="44"/>
      <c r="P43" s="8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>
      <c r="A44" s="50"/>
      <c r="B44" s="50"/>
      <c r="I44" s="44"/>
      <c r="P44" s="8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>
      <c r="A45" s="50"/>
      <c r="B45" s="50"/>
      <c r="I45" s="44"/>
      <c r="P45" s="8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>
      <c r="A46" s="50"/>
      <c r="B46" s="50"/>
      <c r="I46" s="44"/>
      <c r="P46" s="8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>
      <c r="A47" s="50"/>
      <c r="B47" s="50"/>
      <c r="I47" s="44"/>
      <c r="P47" s="8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>
      <c r="A48" s="50"/>
      <c r="B48" s="50"/>
      <c r="I48" s="44"/>
      <c r="P48" s="8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>
      <c r="A49" s="50"/>
      <c r="B49" s="50"/>
      <c r="I49" s="44"/>
      <c r="P49" s="8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>
      <c r="A50" s="50"/>
      <c r="B50" s="50"/>
      <c r="I50" s="44"/>
      <c r="P50" s="8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>
      <c r="A51" s="50"/>
      <c r="B51" s="50"/>
      <c r="I51" s="44"/>
      <c r="P51" s="8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>
      <c r="A52" s="50"/>
      <c r="B52" s="50"/>
      <c r="I52" s="44"/>
      <c r="P52" s="8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>
      <c r="A53" s="50"/>
      <c r="B53" s="50"/>
      <c r="I53" s="44"/>
      <c r="P53" s="8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>
      <c r="A54" s="50"/>
      <c r="B54" s="50"/>
      <c r="I54" s="44"/>
      <c r="P54" s="8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>
      <c r="A55" s="50"/>
      <c r="B55" s="50"/>
      <c r="I55" s="44"/>
      <c r="P55" s="8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>
      <c r="A56" s="50"/>
      <c r="B56" s="50"/>
      <c r="I56" s="44"/>
      <c r="P56" s="8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>
      <c r="A57" s="50"/>
      <c r="B57" s="50"/>
      <c r="I57" s="44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>
      <c r="A58" s="50"/>
      <c r="B58" s="50"/>
      <c r="I58" s="44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>
      <c r="A59" s="50"/>
      <c r="B59" s="50"/>
      <c r="I59" s="44"/>
      <c r="P59" s="8"/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>
      <c r="A60" s="50"/>
      <c r="B60" s="50"/>
      <c r="I60" s="44"/>
      <c r="P60" s="8"/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>
      <c r="A61" s="50"/>
      <c r="B61" s="50"/>
      <c r="I61" s="44"/>
      <c r="P61" s="8"/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>
      <c r="A62" s="50"/>
      <c r="B62" s="50"/>
      <c r="I62" s="44"/>
      <c r="P62" s="8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>
      <c r="A63" s="50"/>
      <c r="B63" s="50"/>
      <c r="I63" s="44"/>
      <c r="P63" s="8"/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>
      <c r="A64" s="50"/>
      <c r="B64" s="50"/>
      <c r="I64" s="44"/>
      <c r="P64" s="8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>
      <c r="A65" s="50"/>
      <c r="B65" s="50"/>
      <c r="I65" s="44"/>
      <c r="P65" s="8"/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>
      <c r="A66" s="50"/>
      <c r="B66" s="50"/>
      <c r="I66" s="44"/>
      <c r="P66" s="8"/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>
      <c r="A67" s="50"/>
      <c r="B67" s="50"/>
      <c r="I67" s="44"/>
      <c r="P67" s="8"/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>
      <c r="A68" s="50"/>
      <c r="B68" s="50"/>
      <c r="I68" s="44"/>
      <c r="P68" s="8"/>
      <c r="Q68" s="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>
      <c r="A69" s="50"/>
      <c r="B69" s="50"/>
      <c r="I69" s="44"/>
      <c r="P69" s="8"/>
      <c r="Q69" s="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>
      <c r="A70" s="50"/>
      <c r="B70" s="50"/>
      <c r="I70" s="44"/>
      <c r="P70" s="8"/>
      <c r="Q70" s="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>
      <c r="A71" s="50"/>
      <c r="B71" s="50"/>
      <c r="I71" s="44"/>
      <c r="P71" s="8"/>
      <c r="Q71" s="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>
      <c r="A72" s="50"/>
      <c r="B72" s="50"/>
      <c r="I72" s="44"/>
      <c r="P72" s="8"/>
      <c r="Q72" s="9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>
      <c r="A73" s="50"/>
      <c r="B73" s="50"/>
      <c r="I73" s="44"/>
      <c r="P73" s="8"/>
      <c r="Q73" s="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>
      <c r="A74" s="50"/>
      <c r="B74" s="50"/>
      <c r="I74" s="44"/>
      <c r="P74" s="8"/>
      <c r="Q74" s="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>
      <c r="A75" s="50"/>
      <c r="B75" s="50"/>
      <c r="I75" s="44"/>
      <c r="P75" s="8"/>
      <c r="Q75" s="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>
      <c r="A76" s="50"/>
      <c r="B76" s="50"/>
      <c r="I76" s="44"/>
      <c r="P76" s="8"/>
      <c r="Q76" s="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>
      <c r="A77" s="50"/>
      <c r="B77" s="50"/>
      <c r="I77" s="44"/>
      <c r="P77" s="8"/>
      <c r="Q77" s="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>
      <c r="A78" s="50"/>
      <c r="B78" s="50"/>
      <c r="I78" s="44"/>
      <c r="P78" s="8"/>
      <c r="Q78" s="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>
      <c r="A79" s="50"/>
      <c r="B79" s="50"/>
      <c r="I79" s="44"/>
      <c r="P79" s="8"/>
      <c r="Q79" s="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>
      <c r="A80" s="50"/>
      <c r="B80" s="50"/>
      <c r="I80" s="44"/>
      <c r="P80" s="8"/>
      <c r="Q80" s="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>
      <c r="A81" s="50"/>
      <c r="B81" s="50"/>
      <c r="I81" s="44"/>
      <c r="P81" s="8"/>
      <c r="Q81" s="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>
      <c r="A82" s="50"/>
      <c r="B82" s="50"/>
      <c r="I82" s="44"/>
      <c r="P82" s="8"/>
      <c r="Q82" s="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>
      <c r="A83" s="50"/>
      <c r="B83" s="50"/>
      <c r="I83" s="44"/>
      <c r="P83" s="8"/>
      <c r="Q83" s="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>
      <c r="A84" s="50"/>
      <c r="B84" s="50"/>
      <c r="I84" s="44"/>
      <c r="P84" s="8"/>
      <c r="Q84" s="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>
      <c r="A85" s="50"/>
      <c r="B85" s="50"/>
      <c r="I85" s="44"/>
      <c r="P85" s="8"/>
      <c r="Q85" s="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>
      <c r="A86" s="50"/>
      <c r="B86" s="50"/>
      <c r="I86" s="44"/>
      <c r="P86" s="8"/>
      <c r="Q86" s="9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>
      <c r="A87" s="50"/>
      <c r="B87" s="50"/>
      <c r="I87" s="44"/>
      <c r="P87" s="8"/>
      <c r="Q87" s="9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>
      <c r="A88" s="50"/>
      <c r="B88" s="50"/>
      <c r="I88" s="44"/>
      <c r="P88" s="8"/>
      <c r="Q88" s="9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>
      <c r="A89" s="50"/>
      <c r="B89" s="50"/>
      <c r="I89" s="44"/>
      <c r="P89" s="8"/>
      <c r="Q89" s="9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>
      <c r="A90" s="50"/>
      <c r="B90" s="50"/>
      <c r="I90" s="44"/>
      <c r="P90" s="8"/>
      <c r="Q90" s="9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>
      <c r="A91" s="50"/>
      <c r="B91" s="50"/>
      <c r="I91" s="44"/>
      <c r="P91" s="8"/>
      <c r="Q91" s="9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>
      <c r="A92" s="50"/>
      <c r="B92" s="50"/>
      <c r="I92" s="44"/>
      <c r="P92" s="8"/>
      <c r="Q92" s="9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>
      <c r="A93" s="50"/>
      <c r="B93" s="50"/>
      <c r="I93" s="44"/>
      <c r="P93" s="8"/>
      <c r="Q93" s="9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>
      <c r="A94" s="50"/>
      <c r="B94" s="50"/>
      <c r="I94" s="44"/>
      <c r="P94" s="53"/>
      <c r="Q94" s="44"/>
    </row>
    <row r="95" spans="1:28">
      <c r="A95" s="50"/>
      <c r="B95" s="50"/>
      <c r="I95" s="44"/>
      <c r="P95" s="53"/>
      <c r="Q95" s="44"/>
    </row>
    <row r="96" spans="1:28">
      <c r="A96" s="50"/>
      <c r="B96" s="50"/>
      <c r="I96" s="44"/>
      <c r="P96" s="53"/>
      <c r="Q96" s="44"/>
    </row>
    <row r="97" spans="1:17">
      <c r="A97" s="50"/>
      <c r="B97" s="50"/>
      <c r="I97" s="44"/>
      <c r="P97" s="53"/>
      <c r="Q97" s="44"/>
    </row>
    <row r="98" spans="1:17">
      <c r="A98" s="50"/>
      <c r="B98" s="50"/>
      <c r="I98" s="44"/>
      <c r="P98" s="53"/>
      <c r="Q98" s="44"/>
    </row>
    <row r="99" spans="1:17">
      <c r="A99" s="50"/>
      <c r="B99" s="50"/>
      <c r="I99" s="44"/>
      <c r="P99" s="53"/>
      <c r="Q99" s="44"/>
    </row>
    <row r="100" spans="1:17">
      <c r="A100" s="50"/>
      <c r="B100" s="50"/>
      <c r="I100" s="44"/>
      <c r="P100" s="53"/>
      <c r="Q100" s="44"/>
    </row>
    <row r="101" spans="1:17">
      <c r="A101" s="50"/>
      <c r="B101" s="50"/>
      <c r="I101" s="44"/>
      <c r="P101" s="53"/>
      <c r="Q101" s="44"/>
    </row>
    <row r="102" spans="1:17">
      <c r="A102" s="50"/>
      <c r="B102" s="50"/>
      <c r="I102" s="44"/>
      <c r="P102" s="53"/>
      <c r="Q102" s="44"/>
    </row>
    <row r="103" spans="1:17">
      <c r="A103" s="50"/>
      <c r="B103" s="50"/>
      <c r="I103" s="44"/>
      <c r="P103" s="53"/>
      <c r="Q103" s="44"/>
    </row>
    <row r="104" spans="1:17">
      <c r="A104" s="50"/>
      <c r="B104" s="50"/>
      <c r="I104" s="44"/>
      <c r="P104" s="53"/>
      <c r="Q104" s="44"/>
    </row>
  </sheetData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H104"/>
  <sheetViews>
    <sheetView showZeros="0" topLeftCell="A11" workbookViewId="0">
      <selection activeCell="A7" sqref="A7"/>
    </sheetView>
  </sheetViews>
  <sheetFormatPr defaultColWidth="9.15234375" defaultRowHeight="17.600000000000001"/>
  <cols>
    <col min="1" max="1" width="29.23046875" style="49" customWidth="1"/>
    <col min="2" max="2" width="8.4609375" style="54" customWidth="1"/>
    <col min="3" max="3" width="6.84375" style="50" customWidth="1"/>
    <col min="4" max="4" width="16.69140625" style="50" customWidth="1"/>
    <col min="5" max="5" width="8.23046875" style="50" customWidth="1"/>
    <col min="6" max="6" width="9.53515625" style="54" customWidth="1"/>
    <col min="7" max="7" width="10.15234375" style="52" customWidth="1"/>
    <col min="8" max="8" width="11.84375" style="52" customWidth="1"/>
    <col min="9" max="9" width="14.4609375" style="50" customWidth="1"/>
    <col min="10" max="10" width="6.4609375" style="44" customWidth="1"/>
    <col min="11" max="11" width="5.69140625" style="44" customWidth="1"/>
    <col min="12" max="12" width="10.4609375" style="44" customWidth="1"/>
    <col min="13" max="15" width="10.4609375" style="44" hidden="1" customWidth="1"/>
    <col min="16" max="16" width="7.4609375" style="44" hidden="1" customWidth="1"/>
    <col min="17" max="17" width="9.23046875" style="53" hidden="1" customWidth="1"/>
    <col min="18" max="34" width="9.15234375" style="44" hidden="1" customWidth="1"/>
    <col min="35" max="35" width="0" style="44" hidden="1" customWidth="1"/>
    <col min="36" max="16384" width="9.15234375" style="44"/>
  </cols>
  <sheetData>
    <row r="1" spans="1:34" s="6" customFormat="1" ht="33.65" customHeight="1">
      <c r="A1" s="262" t="s">
        <v>82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4"/>
      <c r="N1" s="4"/>
      <c r="O1" s="4"/>
      <c r="P1" s="5"/>
      <c r="Q1" s="5"/>
      <c r="R1" s="5"/>
      <c r="S1" s="5"/>
      <c r="T1" s="5"/>
      <c r="U1" s="5"/>
    </row>
    <row r="2" spans="1:34" s="8" customFormat="1" ht="36" customHeight="1" thickBot="1">
      <c r="A2" s="263" t="str">
        <f>Tourp!D20</f>
        <v xml:space="preserve">PGA CHAMPIONSHIP 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7"/>
      <c r="N2" s="7"/>
      <c r="O2" s="7"/>
      <c r="Q2" s="9"/>
    </row>
    <row r="3" spans="1:34" s="8" customFormat="1" ht="18.649999999999999" customHeight="1">
      <c r="A3" s="264" t="s">
        <v>246</v>
      </c>
      <c r="B3" s="264"/>
      <c r="C3" s="264"/>
      <c r="D3" s="264"/>
      <c r="E3" s="264"/>
      <c r="F3" s="264"/>
      <c r="G3" s="264"/>
      <c r="H3" s="264"/>
      <c r="I3" s="264"/>
      <c r="J3" s="10"/>
      <c r="K3" s="265" t="s">
        <v>85</v>
      </c>
      <c r="L3" s="266"/>
      <c r="M3" s="11"/>
      <c r="N3" s="11"/>
      <c r="O3" s="11"/>
      <c r="Q3" s="9"/>
    </row>
    <row r="4" spans="1:34" s="8" customFormat="1" ht="21.65" customHeight="1" thickBot="1">
      <c r="A4" s="264"/>
      <c r="B4" s="264"/>
      <c r="C4" s="264"/>
      <c r="D4" s="264"/>
      <c r="E4" s="264"/>
      <c r="F4" s="264"/>
      <c r="G4" s="264"/>
      <c r="H4" s="264"/>
      <c r="I4" s="264"/>
      <c r="J4" s="12"/>
      <c r="K4" s="267">
        <f>Tourp!C20</f>
        <v>7000000</v>
      </c>
      <c r="L4" s="268"/>
      <c r="M4" s="13"/>
      <c r="N4" s="13"/>
      <c r="O4" s="13"/>
      <c r="Q4" s="9"/>
    </row>
    <row r="5" spans="1:34" s="8" customFormat="1" ht="27" customHeight="1">
      <c r="A5" s="161" t="s">
        <v>86</v>
      </c>
      <c r="B5" s="15" t="s">
        <v>49</v>
      </c>
      <c r="C5" s="16" t="s">
        <v>87</v>
      </c>
      <c r="D5" s="17" t="s">
        <v>88</v>
      </c>
      <c r="E5" s="18" t="s">
        <v>89</v>
      </c>
      <c r="F5" s="172" t="s">
        <v>90</v>
      </c>
      <c r="G5" s="20" t="s">
        <v>91</v>
      </c>
      <c r="H5" s="20" t="s">
        <v>92</v>
      </c>
      <c r="I5" s="21" t="s">
        <v>93</v>
      </c>
      <c r="J5" s="22"/>
      <c r="K5" s="269" t="s">
        <v>94</v>
      </c>
      <c r="L5" s="270"/>
      <c r="M5" s="23"/>
      <c r="N5" s="23"/>
      <c r="O5" s="23"/>
      <c r="Q5" s="9">
        <v>2</v>
      </c>
      <c r="R5" s="8">
        <v>3</v>
      </c>
      <c r="S5" s="8">
        <v>4</v>
      </c>
      <c r="T5" s="8">
        <v>5</v>
      </c>
      <c r="U5" s="8">
        <v>6</v>
      </c>
      <c r="V5" s="8">
        <v>7</v>
      </c>
      <c r="W5" s="8">
        <v>8</v>
      </c>
      <c r="X5" s="8">
        <v>9</v>
      </c>
      <c r="Y5" s="8" t="s">
        <v>95</v>
      </c>
      <c r="AA5" s="9">
        <v>2</v>
      </c>
      <c r="AB5" s="8">
        <v>3</v>
      </c>
      <c r="AC5" s="8">
        <v>4</v>
      </c>
      <c r="AD5" s="8">
        <v>5</v>
      </c>
      <c r="AE5" s="8">
        <v>6</v>
      </c>
      <c r="AF5" s="8">
        <v>7</v>
      </c>
      <c r="AG5" s="8">
        <v>8</v>
      </c>
      <c r="AH5" s="8">
        <v>9</v>
      </c>
    </row>
    <row r="6" spans="1:34" s="34" customFormat="1" ht="18" customHeight="1">
      <c r="A6" s="24" t="s">
        <v>4</v>
      </c>
      <c r="B6" s="25">
        <v>70</v>
      </c>
      <c r="C6" s="25">
        <v>32</v>
      </c>
      <c r="D6" s="26">
        <v>0</v>
      </c>
      <c r="E6" s="25">
        <v>1</v>
      </c>
      <c r="F6" s="171">
        <f>N6</f>
        <v>12</v>
      </c>
      <c r="G6" s="28">
        <f>IF(D6&gt;0,L$12,0)</f>
        <v>0</v>
      </c>
      <c r="H6" s="28">
        <f>IF(E6="",0,IFERROR(O6,0))</f>
        <v>1400000</v>
      </c>
      <c r="I6" s="29">
        <f>G6+H6</f>
        <v>1400000</v>
      </c>
      <c r="J6" s="30"/>
      <c r="K6" s="31">
        <v>0.2</v>
      </c>
      <c r="L6" s="32">
        <f t="shared" ref="L6:L29" si="0">$K$4*K6</f>
        <v>1400000</v>
      </c>
      <c r="M6" s="33">
        <v>12</v>
      </c>
      <c r="N6" s="33">
        <f t="shared" ref="N6:N7" si="1">IF(E6=0,0,IF(E6=E5,VLOOKUP(E6,Z:AH,VLOOKUP(E6,P:Y,10,0),0),IF(P6=E6,VLOOKUP(E6,Z:AH,VLOOKUP(E6,P:Y,10,0),0),M6)))</f>
        <v>12</v>
      </c>
      <c r="O6" s="33">
        <f t="shared" ref="O6:O25" si="2">IF(E6=0,0,IF(E6=E5,VLOOKUP(E6,P:X,VLOOKUP(E6,P:Y,10,0),0),IF(P6=E6,VLOOKUP(E6,P:X,VLOOKUP(E6,P:Y,10,0),0),L6)))</f>
        <v>1400000</v>
      </c>
      <c r="P6" s="8" t="s">
        <v>96</v>
      </c>
      <c r="Q6" s="9"/>
      <c r="R6" s="8"/>
      <c r="S6" s="8"/>
      <c r="T6" s="8"/>
      <c r="U6" s="8"/>
      <c r="V6" s="8"/>
      <c r="W6" s="8"/>
      <c r="X6" s="8"/>
      <c r="Y6" s="33">
        <f t="shared" ref="Y6:Y29" si="3">COUNTIF(E6:E29,P6)</f>
        <v>0</v>
      </c>
      <c r="Z6" s="33" t="str">
        <f>+P6</f>
        <v>T1</v>
      </c>
      <c r="AA6" s="9"/>
      <c r="AB6" s="8"/>
      <c r="AC6" s="8"/>
      <c r="AD6" s="8"/>
      <c r="AE6" s="8"/>
      <c r="AF6" s="8"/>
      <c r="AG6" s="8"/>
      <c r="AH6" s="8"/>
    </row>
    <row r="7" spans="1:34" s="34" customFormat="1" ht="18" customHeight="1">
      <c r="A7" s="24" t="s">
        <v>18</v>
      </c>
      <c r="B7" s="25">
        <v>71</v>
      </c>
      <c r="C7" s="25">
        <v>39</v>
      </c>
      <c r="D7" s="25">
        <v>0</v>
      </c>
      <c r="E7" s="25">
        <v>2</v>
      </c>
      <c r="F7" s="171">
        <f t="shared" ref="F7:F23" si="4">N7</f>
        <v>10</v>
      </c>
      <c r="G7" s="28">
        <f t="shared" ref="G7:G29" si="5">IF(D7&gt;0,L$12,0)</f>
        <v>0</v>
      </c>
      <c r="H7" s="28">
        <f>IF(E7="",0,IFERROR(O7,0))</f>
        <v>1120000</v>
      </c>
      <c r="I7" s="29">
        <f t="shared" ref="I7:I29" si="6">G7+H7</f>
        <v>1120000</v>
      </c>
      <c r="J7" s="30"/>
      <c r="K7" s="31">
        <v>0.16</v>
      </c>
      <c r="L7" s="32">
        <f t="shared" si="0"/>
        <v>1120000</v>
      </c>
      <c r="M7" s="33">
        <v>10</v>
      </c>
      <c r="N7" s="33">
        <f t="shared" si="1"/>
        <v>10</v>
      </c>
      <c r="O7" s="33">
        <f t="shared" si="2"/>
        <v>1120000</v>
      </c>
      <c r="P7" s="8" t="s">
        <v>97</v>
      </c>
      <c r="Q7" s="9">
        <f>SUM($L7:$L8)/Q$5</f>
        <v>1015000</v>
      </c>
      <c r="R7" s="9">
        <f>SUM($L7:$L9)/R$5</f>
        <v>910000</v>
      </c>
      <c r="S7" s="9">
        <f>SUM($L7:$L10)/S$5</f>
        <v>822500</v>
      </c>
      <c r="T7" s="9">
        <f>SUM($L7:$L11)/T$5</f>
        <v>756000</v>
      </c>
      <c r="U7" s="9">
        <f>SUM($L7:$L12)/U$5</f>
        <v>700000</v>
      </c>
      <c r="V7" s="9">
        <f>SUM($L7:$L13)/V$5</f>
        <v>650000</v>
      </c>
      <c r="W7" s="9">
        <f>SUM($L7:$L14)/W$5</f>
        <v>595000</v>
      </c>
      <c r="X7" s="9">
        <f>SUM($L7:$L15)/X$5</f>
        <v>544444.4444444445</v>
      </c>
      <c r="Y7" s="33">
        <f t="shared" si="3"/>
        <v>0</v>
      </c>
      <c r="Z7" s="33" t="str">
        <f t="shared" ref="Z7:Z29" si="7">+P7</f>
        <v>T2</v>
      </c>
      <c r="AA7" s="35">
        <f>SUM($M7:$M8)/AA$5</f>
        <v>9</v>
      </c>
      <c r="AB7" s="35">
        <f>SUM($M7:$M9)/AB$5</f>
        <v>8.3333333333333339</v>
      </c>
      <c r="AC7" s="35">
        <f>SUM($M7:$M10)/AC$5</f>
        <v>7.75</v>
      </c>
      <c r="AD7" s="35">
        <f>SUM($M7:$M11)/AD$5</f>
        <v>7.2</v>
      </c>
      <c r="AE7" s="35">
        <f>SUM($M7:$M12)/AE$5</f>
        <v>6.666666666666667</v>
      </c>
      <c r="AF7" s="35">
        <f>SUM($M7:$M13)/AF$5</f>
        <v>6.1428571428571432</v>
      </c>
      <c r="AG7" s="35">
        <f>SUM($M7:$M14)/AG$5</f>
        <v>5.625</v>
      </c>
      <c r="AH7" s="35">
        <f>SUM($M7:$M15)/AH$5</f>
        <v>5.1111111111111107</v>
      </c>
    </row>
    <row r="8" spans="1:34" s="34" customFormat="1" ht="18" customHeight="1">
      <c r="A8" s="24" t="s">
        <v>22</v>
      </c>
      <c r="B8" s="25">
        <v>74</v>
      </c>
      <c r="C8" s="25">
        <v>31</v>
      </c>
      <c r="D8" s="25">
        <v>0</v>
      </c>
      <c r="E8" s="25">
        <v>3</v>
      </c>
      <c r="F8" s="171">
        <f t="shared" si="4"/>
        <v>8</v>
      </c>
      <c r="G8" s="28">
        <f t="shared" si="5"/>
        <v>0</v>
      </c>
      <c r="H8" s="28">
        <f t="shared" ref="H8:H29" si="8">IF(E8="",0,IFERROR(O8,0))</f>
        <v>910000</v>
      </c>
      <c r="I8" s="29">
        <f t="shared" si="6"/>
        <v>910000</v>
      </c>
      <c r="J8" s="30"/>
      <c r="K8" s="31">
        <v>0.13</v>
      </c>
      <c r="L8" s="32">
        <f t="shared" si="0"/>
        <v>910000</v>
      </c>
      <c r="M8" s="33">
        <v>8</v>
      </c>
      <c r="N8" s="33">
        <f>IF(E8=0,0,IF(E8=E7,VLOOKUP(E8,Z:AH,VLOOKUP(E8,P:Y,10,0),0),IF(P8=E8,VLOOKUP(E8,Z:AH,VLOOKUP(E8,P:Y,10,0),0),M8)))</f>
        <v>8</v>
      </c>
      <c r="O8" s="33">
        <f t="shared" si="2"/>
        <v>910000</v>
      </c>
      <c r="P8" s="8" t="s">
        <v>98</v>
      </c>
      <c r="Q8" s="9">
        <f t="shared" ref="Q8:Q29" si="9">SUM($L8:$L9)/Q$5</f>
        <v>805000</v>
      </c>
      <c r="R8" s="9">
        <f t="shared" ref="R8:R29" si="10">SUM($L8:$L10)/R$5</f>
        <v>723333.33333333337</v>
      </c>
      <c r="S8" s="9">
        <f t="shared" ref="S8:S29" si="11">SUM($L8:$L11)/S$5</f>
        <v>665000</v>
      </c>
      <c r="T8" s="9">
        <f t="shared" ref="T8:T29" si="12">SUM($L8:$L12)/T$5</f>
        <v>616000</v>
      </c>
      <c r="U8" s="9">
        <f t="shared" ref="U8:U29" si="13">SUM($L8:$L13)/U$5</f>
        <v>571666.66666666663</v>
      </c>
      <c r="V8" s="9">
        <f t="shared" ref="V8:V29" si="14">SUM($L8:$L14)/V$5</f>
        <v>520000</v>
      </c>
      <c r="W8" s="9">
        <f t="shared" ref="W8:W29" si="15">SUM($L8:$L15)/W$5</f>
        <v>472500</v>
      </c>
      <c r="X8" s="9">
        <f t="shared" ref="X8:X29" si="16">SUM($L8:$L16)/X$5</f>
        <v>427777.77777777775</v>
      </c>
      <c r="Y8" s="33">
        <f t="shared" si="3"/>
        <v>0</v>
      </c>
      <c r="Z8" s="33" t="str">
        <f t="shared" si="7"/>
        <v>T3</v>
      </c>
      <c r="AA8" s="35">
        <f t="shared" ref="AA8:AA29" si="17">SUM($M8:$M9)/AA$5</f>
        <v>7.5</v>
      </c>
      <c r="AB8" s="35">
        <f t="shared" ref="AB8:AB29" si="18">SUM($M8:$M10)/AB$5</f>
        <v>7</v>
      </c>
      <c r="AC8" s="35">
        <f t="shared" ref="AC8:AC29" si="19">SUM($M8:$M11)/AC$5</f>
        <v>6.5</v>
      </c>
      <c r="AD8" s="35">
        <f t="shared" ref="AD8:AD29" si="20">SUM($M8:$M12)/AD$5</f>
        <v>6</v>
      </c>
      <c r="AE8" s="35">
        <f t="shared" ref="AE8:AE29" si="21">SUM($M8:$M13)/AE$5</f>
        <v>5.5</v>
      </c>
      <c r="AF8" s="35">
        <f t="shared" ref="AF8:AF29" si="22">SUM($M8:$M14)/AF$5</f>
        <v>5</v>
      </c>
      <c r="AG8" s="35">
        <f t="shared" ref="AG8:AG29" si="23">SUM($M8:$M15)/AG$5</f>
        <v>4.5</v>
      </c>
      <c r="AH8" s="35">
        <f t="shared" ref="AH8:AH29" si="24">SUM($M8:$M16)/AH$5</f>
        <v>4</v>
      </c>
    </row>
    <row r="9" spans="1:34" s="34" customFormat="1" ht="18" customHeight="1">
      <c r="A9" s="24" t="s">
        <v>24</v>
      </c>
      <c r="B9" s="25">
        <v>75</v>
      </c>
      <c r="C9" s="25">
        <v>35</v>
      </c>
      <c r="D9" s="25">
        <v>0</v>
      </c>
      <c r="E9" s="25">
        <v>4</v>
      </c>
      <c r="F9" s="171">
        <f t="shared" si="4"/>
        <v>7</v>
      </c>
      <c r="G9" s="28">
        <f t="shared" si="5"/>
        <v>0</v>
      </c>
      <c r="H9" s="28">
        <f t="shared" si="8"/>
        <v>700000</v>
      </c>
      <c r="I9" s="29">
        <f t="shared" si="6"/>
        <v>700000</v>
      </c>
      <c r="J9" s="30"/>
      <c r="K9" s="31">
        <v>0.1</v>
      </c>
      <c r="L9" s="32">
        <f t="shared" si="0"/>
        <v>700000</v>
      </c>
      <c r="M9" s="33">
        <v>7</v>
      </c>
      <c r="N9" s="33">
        <f t="shared" ref="N9:N29" si="25">IF(E9=0,0,IF(E9=E8,VLOOKUP(E9,Z:AH,VLOOKUP(E9,P:Y,10,0),0),IF(P9=E9,VLOOKUP(E9,Z:AH,VLOOKUP(E9,P:Y,10,0),0),M9)))</f>
        <v>7</v>
      </c>
      <c r="O9" s="33">
        <f t="shared" si="2"/>
        <v>700000</v>
      </c>
      <c r="P9" s="8" t="s">
        <v>99</v>
      </c>
      <c r="Q9" s="9">
        <f t="shared" si="9"/>
        <v>630000</v>
      </c>
      <c r="R9" s="9">
        <f t="shared" si="10"/>
        <v>583333.33333333337</v>
      </c>
      <c r="S9" s="9">
        <f t="shared" si="11"/>
        <v>542500</v>
      </c>
      <c r="T9" s="9">
        <f t="shared" si="12"/>
        <v>504000</v>
      </c>
      <c r="U9" s="9">
        <f t="shared" si="13"/>
        <v>455000</v>
      </c>
      <c r="V9" s="9">
        <f t="shared" si="14"/>
        <v>410000</v>
      </c>
      <c r="W9" s="9">
        <f t="shared" si="15"/>
        <v>367500</v>
      </c>
      <c r="X9" s="9">
        <f t="shared" si="16"/>
        <v>334444.44444444444</v>
      </c>
      <c r="Y9" s="33">
        <f t="shared" si="3"/>
        <v>0</v>
      </c>
      <c r="Z9" s="33" t="str">
        <f t="shared" si="7"/>
        <v>T4</v>
      </c>
      <c r="AA9" s="35">
        <f t="shared" si="17"/>
        <v>6.5</v>
      </c>
      <c r="AB9" s="35">
        <f t="shared" si="18"/>
        <v>6</v>
      </c>
      <c r="AC9" s="35">
        <f t="shared" si="19"/>
        <v>5.5</v>
      </c>
      <c r="AD9" s="35">
        <f t="shared" si="20"/>
        <v>5</v>
      </c>
      <c r="AE9" s="35">
        <f t="shared" si="21"/>
        <v>4.5</v>
      </c>
      <c r="AF9" s="35">
        <f t="shared" si="22"/>
        <v>4</v>
      </c>
      <c r="AG9" s="35">
        <f t="shared" si="23"/>
        <v>3.5</v>
      </c>
      <c r="AH9" s="35">
        <f t="shared" si="24"/>
        <v>3.1111111111111112</v>
      </c>
    </row>
    <row r="10" spans="1:34" s="34" customFormat="1" ht="18" customHeight="1">
      <c r="A10" s="24" t="s">
        <v>42</v>
      </c>
      <c r="B10" s="25">
        <v>76</v>
      </c>
      <c r="C10" s="25">
        <v>32</v>
      </c>
      <c r="D10" s="25">
        <v>0</v>
      </c>
      <c r="E10" s="25">
        <v>5</v>
      </c>
      <c r="F10" s="171">
        <f t="shared" si="4"/>
        <v>6</v>
      </c>
      <c r="G10" s="28">
        <f t="shared" si="5"/>
        <v>0</v>
      </c>
      <c r="H10" s="28">
        <f t="shared" si="8"/>
        <v>560000</v>
      </c>
      <c r="I10" s="29">
        <f t="shared" si="6"/>
        <v>560000</v>
      </c>
      <c r="J10" s="30"/>
      <c r="K10" s="31">
        <v>0.08</v>
      </c>
      <c r="L10" s="32">
        <f t="shared" si="0"/>
        <v>560000</v>
      </c>
      <c r="M10" s="33">
        <v>6</v>
      </c>
      <c r="N10" s="33">
        <f t="shared" si="25"/>
        <v>6</v>
      </c>
      <c r="O10" s="33">
        <f t="shared" si="2"/>
        <v>560000</v>
      </c>
      <c r="P10" s="8" t="s">
        <v>100</v>
      </c>
      <c r="Q10" s="9">
        <f t="shared" si="9"/>
        <v>525000</v>
      </c>
      <c r="R10" s="9">
        <f t="shared" si="10"/>
        <v>490000</v>
      </c>
      <c r="S10" s="9">
        <f t="shared" si="11"/>
        <v>455000</v>
      </c>
      <c r="T10" s="9">
        <f t="shared" si="12"/>
        <v>406000</v>
      </c>
      <c r="U10" s="9">
        <f t="shared" si="13"/>
        <v>361666.66666666669</v>
      </c>
      <c r="V10" s="9">
        <f t="shared" si="14"/>
        <v>320000</v>
      </c>
      <c r="W10" s="9">
        <f t="shared" si="15"/>
        <v>288750</v>
      </c>
      <c r="X10" s="9">
        <f t="shared" si="16"/>
        <v>264444.44444444444</v>
      </c>
      <c r="Y10" s="33">
        <f t="shared" si="3"/>
        <v>0</v>
      </c>
      <c r="Z10" s="33" t="str">
        <f t="shared" si="7"/>
        <v>T5</v>
      </c>
      <c r="AA10" s="35">
        <f t="shared" si="17"/>
        <v>5.5</v>
      </c>
      <c r="AB10" s="35">
        <f t="shared" si="18"/>
        <v>5</v>
      </c>
      <c r="AC10" s="35">
        <f t="shared" si="19"/>
        <v>4.5</v>
      </c>
      <c r="AD10" s="35">
        <f t="shared" si="20"/>
        <v>4</v>
      </c>
      <c r="AE10" s="35">
        <f t="shared" si="21"/>
        <v>3.5</v>
      </c>
      <c r="AF10" s="35">
        <f t="shared" si="22"/>
        <v>3</v>
      </c>
      <c r="AG10" s="35">
        <f t="shared" si="23"/>
        <v>2.625</v>
      </c>
      <c r="AH10" s="35">
        <f t="shared" si="24"/>
        <v>2.3333333333333335</v>
      </c>
    </row>
    <row r="11" spans="1:34" s="34" customFormat="1" ht="18" customHeight="1">
      <c r="A11" s="24" t="s">
        <v>6</v>
      </c>
      <c r="B11" s="25">
        <v>76</v>
      </c>
      <c r="C11" s="25">
        <v>35</v>
      </c>
      <c r="D11" s="25">
        <v>0</v>
      </c>
      <c r="E11" s="25">
        <v>6</v>
      </c>
      <c r="F11" s="171">
        <f t="shared" si="4"/>
        <v>5</v>
      </c>
      <c r="G11" s="28">
        <f t="shared" si="5"/>
        <v>0</v>
      </c>
      <c r="H11" s="28">
        <f t="shared" si="8"/>
        <v>490000.00000000006</v>
      </c>
      <c r="I11" s="29">
        <f t="shared" si="6"/>
        <v>490000.00000000006</v>
      </c>
      <c r="J11" s="30"/>
      <c r="K11" s="31">
        <v>7.0000000000000007E-2</v>
      </c>
      <c r="L11" s="32">
        <f t="shared" si="0"/>
        <v>490000.00000000006</v>
      </c>
      <c r="M11" s="33">
        <v>5</v>
      </c>
      <c r="N11" s="33">
        <f t="shared" si="25"/>
        <v>5</v>
      </c>
      <c r="O11" s="33">
        <f t="shared" si="2"/>
        <v>490000.00000000006</v>
      </c>
      <c r="P11" s="8" t="s">
        <v>101</v>
      </c>
      <c r="Q11" s="9">
        <f t="shared" si="9"/>
        <v>455000</v>
      </c>
      <c r="R11" s="9">
        <f t="shared" si="10"/>
        <v>420000</v>
      </c>
      <c r="S11" s="9">
        <f t="shared" si="11"/>
        <v>367500</v>
      </c>
      <c r="T11" s="9">
        <f t="shared" si="12"/>
        <v>322000</v>
      </c>
      <c r="U11" s="9">
        <f t="shared" si="13"/>
        <v>280000</v>
      </c>
      <c r="V11" s="9">
        <f t="shared" si="14"/>
        <v>250000</v>
      </c>
      <c r="W11" s="9">
        <f t="shared" si="15"/>
        <v>227500</v>
      </c>
      <c r="X11" s="9">
        <f t="shared" si="16"/>
        <v>210000</v>
      </c>
      <c r="Y11" s="33">
        <f t="shared" si="3"/>
        <v>0</v>
      </c>
      <c r="Z11" s="33" t="str">
        <f t="shared" si="7"/>
        <v>T6</v>
      </c>
      <c r="AA11" s="35">
        <f t="shared" si="17"/>
        <v>4.5</v>
      </c>
      <c r="AB11" s="35">
        <f t="shared" si="18"/>
        <v>4</v>
      </c>
      <c r="AC11" s="35">
        <f t="shared" si="19"/>
        <v>3.5</v>
      </c>
      <c r="AD11" s="35">
        <f t="shared" si="20"/>
        <v>3</v>
      </c>
      <c r="AE11" s="35">
        <f t="shared" si="21"/>
        <v>2.5</v>
      </c>
      <c r="AF11" s="35">
        <f t="shared" si="22"/>
        <v>2.1428571428571428</v>
      </c>
      <c r="AG11" s="35">
        <f t="shared" si="23"/>
        <v>1.875</v>
      </c>
      <c r="AH11" s="35">
        <f t="shared" si="24"/>
        <v>1.6666666666666667</v>
      </c>
    </row>
    <row r="12" spans="1:34" s="34" customFormat="1" ht="18" customHeight="1">
      <c r="A12" s="24" t="s">
        <v>0</v>
      </c>
      <c r="B12" s="25">
        <v>77</v>
      </c>
      <c r="C12" s="25">
        <v>34</v>
      </c>
      <c r="D12" s="25">
        <v>0</v>
      </c>
      <c r="E12" s="25">
        <v>7</v>
      </c>
      <c r="F12" s="171">
        <f t="shared" si="4"/>
        <v>4</v>
      </c>
      <c r="G12" s="28">
        <f t="shared" si="5"/>
        <v>0</v>
      </c>
      <c r="H12" s="28">
        <f t="shared" si="8"/>
        <v>420000</v>
      </c>
      <c r="I12" s="29">
        <f t="shared" si="6"/>
        <v>420000</v>
      </c>
      <c r="J12" s="30"/>
      <c r="K12" s="31">
        <v>0.06</v>
      </c>
      <c r="L12" s="32">
        <f t="shared" si="0"/>
        <v>420000</v>
      </c>
      <c r="M12" s="33">
        <v>4</v>
      </c>
      <c r="N12" s="33">
        <f t="shared" si="25"/>
        <v>4</v>
      </c>
      <c r="O12" s="33">
        <f t="shared" si="2"/>
        <v>420000</v>
      </c>
      <c r="P12" s="8" t="s">
        <v>102</v>
      </c>
      <c r="Q12" s="9">
        <f t="shared" si="9"/>
        <v>385000</v>
      </c>
      <c r="R12" s="9">
        <f t="shared" si="10"/>
        <v>326666.66666666669</v>
      </c>
      <c r="S12" s="9">
        <f t="shared" si="11"/>
        <v>280000</v>
      </c>
      <c r="T12" s="9">
        <f t="shared" si="12"/>
        <v>238000</v>
      </c>
      <c r="U12" s="9">
        <f t="shared" si="13"/>
        <v>210000</v>
      </c>
      <c r="V12" s="9">
        <f t="shared" si="14"/>
        <v>190000</v>
      </c>
      <c r="W12" s="9">
        <f t="shared" si="15"/>
        <v>175000</v>
      </c>
      <c r="X12" s="9">
        <f t="shared" si="16"/>
        <v>163333.33333333334</v>
      </c>
      <c r="Y12" s="33">
        <f t="shared" si="3"/>
        <v>0</v>
      </c>
      <c r="Z12" s="33" t="str">
        <f t="shared" si="7"/>
        <v>T7</v>
      </c>
      <c r="AA12" s="35">
        <f t="shared" si="17"/>
        <v>3.5</v>
      </c>
      <c r="AB12" s="35">
        <f t="shared" si="18"/>
        <v>3</v>
      </c>
      <c r="AC12" s="35">
        <f t="shared" si="19"/>
        <v>2.5</v>
      </c>
      <c r="AD12" s="35">
        <f t="shared" si="20"/>
        <v>2</v>
      </c>
      <c r="AE12" s="35">
        <f t="shared" si="21"/>
        <v>1.6666666666666667</v>
      </c>
      <c r="AF12" s="35">
        <f t="shared" si="22"/>
        <v>1.4285714285714286</v>
      </c>
      <c r="AG12" s="35">
        <f t="shared" si="23"/>
        <v>1.25</v>
      </c>
      <c r="AH12" s="35">
        <f t="shared" si="24"/>
        <v>1.1111111111111112</v>
      </c>
    </row>
    <row r="13" spans="1:34" s="34" customFormat="1" ht="18" customHeight="1">
      <c r="A13" s="24" t="s">
        <v>2</v>
      </c>
      <c r="B13" s="25">
        <v>77</v>
      </c>
      <c r="C13" s="25">
        <v>35</v>
      </c>
      <c r="D13" s="25">
        <v>0</v>
      </c>
      <c r="E13" s="25">
        <v>8</v>
      </c>
      <c r="F13" s="171">
        <f t="shared" si="4"/>
        <v>3</v>
      </c>
      <c r="G13" s="28">
        <f t="shared" si="5"/>
        <v>0</v>
      </c>
      <c r="H13" s="28">
        <f t="shared" si="8"/>
        <v>350000</v>
      </c>
      <c r="I13" s="29">
        <f t="shared" si="6"/>
        <v>350000</v>
      </c>
      <c r="J13" s="30"/>
      <c r="K13" s="31">
        <v>0.05</v>
      </c>
      <c r="L13" s="32">
        <f t="shared" si="0"/>
        <v>350000</v>
      </c>
      <c r="M13" s="33">
        <v>3</v>
      </c>
      <c r="N13" s="33">
        <f t="shared" si="25"/>
        <v>3</v>
      </c>
      <c r="O13" s="33">
        <f t="shared" si="2"/>
        <v>350000</v>
      </c>
      <c r="P13" s="8" t="s">
        <v>103</v>
      </c>
      <c r="Q13" s="9">
        <f t="shared" si="9"/>
        <v>280000</v>
      </c>
      <c r="R13" s="9">
        <f t="shared" si="10"/>
        <v>233333.33333333334</v>
      </c>
      <c r="S13" s="9">
        <f t="shared" si="11"/>
        <v>192500</v>
      </c>
      <c r="T13" s="9">
        <f t="shared" si="12"/>
        <v>168000</v>
      </c>
      <c r="U13" s="9">
        <f t="shared" si="13"/>
        <v>151666.66666666666</v>
      </c>
      <c r="V13" s="9">
        <f t="shared" si="14"/>
        <v>140000</v>
      </c>
      <c r="W13" s="9">
        <f t="shared" si="15"/>
        <v>131250</v>
      </c>
      <c r="X13" s="9">
        <f t="shared" si="16"/>
        <v>124444.44444444444</v>
      </c>
      <c r="Y13" s="33">
        <f t="shared" si="3"/>
        <v>0</v>
      </c>
      <c r="Z13" s="33" t="str">
        <f t="shared" si="7"/>
        <v>T8</v>
      </c>
      <c r="AA13" s="35">
        <f t="shared" si="17"/>
        <v>2.5</v>
      </c>
      <c r="AB13" s="35">
        <f t="shared" si="18"/>
        <v>2</v>
      </c>
      <c r="AC13" s="35">
        <f t="shared" si="19"/>
        <v>1.5</v>
      </c>
      <c r="AD13" s="35">
        <f t="shared" si="20"/>
        <v>1.2</v>
      </c>
      <c r="AE13" s="35">
        <f t="shared" si="21"/>
        <v>1</v>
      </c>
      <c r="AF13" s="35">
        <f t="shared" si="22"/>
        <v>0.8571428571428571</v>
      </c>
      <c r="AG13" s="35">
        <f t="shared" si="23"/>
        <v>0.75</v>
      </c>
      <c r="AH13" s="35">
        <f t="shared" si="24"/>
        <v>0.66666666666666663</v>
      </c>
    </row>
    <row r="14" spans="1:34" s="34" customFormat="1" ht="18" customHeight="1">
      <c r="A14" s="24" t="s">
        <v>16</v>
      </c>
      <c r="B14" s="25">
        <v>78</v>
      </c>
      <c r="C14" s="25">
        <v>37</v>
      </c>
      <c r="D14" s="25">
        <v>0</v>
      </c>
      <c r="E14" s="25">
        <v>9</v>
      </c>
      <c r="F14" s="171">
        <f t="shared" si="4"/>
        <v>2</v>
      </c>
      <c r="G14" s="28">
        <f t="shared" si="5"/>
        <v>0</v>
      </c>
      <c r="H14" s="28">
        <f t="shared" si="8"/>
        <v>210000</v>
      </c>
      <c r="I14" s="29">
        <f t="shared" si="6"/>
        <v>210000</v>
      </c>
      <c r="J14" s="30"/>
      <c r="K14" s="31">
        <v>0.03</v>
      </c>
      <c r="L14" s="32">
        <f t="shared" si="0"/>
        <v>210000</v>
      </c>
      <c r="M14" s="33">
        <v>2</v>
      </c>
      <c r="N14" s="33">
        <f t="shared" si="25"/>
        <v>2</v>
      </c>
      <c r="O14" s="33">
        <f t="shared" si="2"/>
        <v>210000</v>
      </c>
      <c r="P14" s="8" t="s">
        <v>104</v>
      </c>
      <c r="Q14" s="9">
        <f t="shared" si="9"/>
        <v>175000</v>
      </c>
      <c r="R14" s="9">
        <f t="shared" si="10"/>
        <v>140000</v>
      </c>
      <c r="S14" s="9">
        <f t="shared" si="11"/>
        <v>122500</v>
      </c>
      <c r="T14" s="9">
        <f t="shared" si="12"/>
        <v>112000</v>
      </c>
      <c r="U14" s="9">
        <f t="shared" si="13"/>
        <v>105000</v>
      </c>
      <c r="V14" s="9">
        <f t="shared" si="14"/>
        <v>100000</v>
      </c>
      <c r="W14" s="9">
        <f t="shared" si="15"/>
        <v>96250</v>
      </c>
      <c r="X14" s="9">
        <f t="shared" si="16"/>
        <v>93333.333333333328</v>
      </c>
      <c r="Y14" s="33">
        <f t="shared" si="3"/>
        <v>0</v>
      </c>
      <c r="Z14" s="33" t="str">
        <f t="shared" si="7"/>
        <v>T9</v>
      </c>
      <c r="AA14" s="35">
        <f t="shared" si="17"/>
        <v>1.5</v>
      </c>
      <c r="AB14" s="35">
        <f t="shared" si="18"/>
        <v>1</v>
      </c>
      <c r="AC14" s="35">
        <f t="shared" si="19"/>
        <v>0.75</v>
      </c>
      <c r="AD14" s="35">
        <f t="shared" si="20"/>
        <v>0.6</v>
      </c>
      <c r="AE14" s="35">
        <f t="shared" si="21"/>
        <v>0.5</v>
      </c>
      <c r="AF14" s="35">
        <f t="shared" si="22"/>
        <v>0.42857142857142855</v>
      </c>
      <c r="AG14" s="35">
        <f t="shared" si="23"/>
        <v>0.375</v>
      </c>
      <c r="AH14" s="35">
        <f t="shared" si="24"/>
        <v>0.33333333333333331</v>
      </c>
    </row>
    <row r="15" spans="1:34" s="34" customFormat="1" ht="18" customHeight="1">
      <c r="A15" s="24" t="s">
        <v>10</v>
      </c>
      <c r="B15" s="25">
        <v>78</v>
      </c>
      <c r="C15" s="25">
        <v>35</v>
      </c>
      <c r="D15" s="25">
        <v>0</v>
      </c>
      <c r="E15" s="25">
        <v>10</v>
      </c>
      <c r="F15" s="171">
        <f t="shared" si="4"/>
        <v>1</v>
      </c>
      <c r="G15" s="28">
        <f t="shared" si="5"/>
        <v>0</v>
      </c>
      <c r="H15" s="28">
        <f t="shared" si="8"/>
        <v>140000</v>
      </c>
      <c r="I15" s="29">
        <f t="shared" si="6"/>
        <v>140000</v>
      </c>
      <c r="J15" s="30"/>
      <c r="K15" s="31">
        <v>0.02</v>
      </c>
      <c r="L15" s="32">
        <f t="shared" si="0"/>
        <v>140000</v>
      </c>
      <c r="M15" s="33">
        <v>1</v>
      </c>
      <c r="N15" s="33">
        <f t="shared" si="25"/>
        <v>1</v>
      </c>
      <c r="O15" s="33">
        <f t="shared" si="2"/>
        <v>140000</v>
      </c>
      <c r="P15" s="8" t="s">
        <v>105</v>
      </c>
      <c r="Q15" s="9">
        <f t="shared" si="9"/>
        <v>105000</v>
      </c>
      <c r="R15" s="9">
        <f t="shared" si="10"/>
        <v>93333.333333333328</v>
      </c>
      <c r="S15" s="9">
        <f t="shared" si="11"/>
        <v>87500</v>
      </c>
      <c r="T15" s="9">
        <f t="shared" si="12"/>
        <v>84000</v>
      </c>
      <c r="U15" s="9">
        <f t="shared" si="13"/>
        <v>81666.666666666672</v>
      </c>
      <c r="V15" s="9">
        <f t="shared" si="14"/>
        <v>80000</v>
      </c>
      <c r="W15" s="9">
        <f t="shared" si="15"/>
        <v>78750</v>
      </c>
      <c r="X15" s="9">
        <f t="shared" si="16"/>
        <v>77777.777777777781</v>
      </c>
      <c r="Y15" s="33">
        <f t="shared" si="3"/>
        <v>0</v>
      </c>
      <c r="Z15" s="33" t="str">
        <f t="shared" si="7"/>
        <v>T10</v>
      </c>
      <c r="AA15" s="35">
        <f t="shared" si="17"/>
        <v>0.5</v>
      </c>
      <c r="AB15" s="35">
        <f t="shared" si="18"/>
        <v>0.33333333333333331</v>
      </c>
      <c r="AC15" s="35">
        <f t="shared" si="19"/>
        <v>0.25</v>
      </c>
      <c r="AD15" s="35">
        <f t="shared" si="20"/>
        <v>0.2</v>
      </c>
      <c r="AE15" s="35">
        <f t="shared" si="21"/>
        <v>0.16666666666666666</v>
      </c>
      <c r="AF15" s="35">
        <f t="shared" si="22"/>
        <v>0.14285714285714285</v>
      </c>
      <c r="AG15" s="35">
        <f t="shared" si="23"/>
        <v>0.125</v>
      </c>
      <c r="AH15" s="35">
        <f t="shared" si="24"/>
        <v>0.1111111111111111</v>
      </c>
    </row>
    <row r="16" spans="1:34" s="34" customFormat="1" ht="18" customHeight="1">
      <c r="A16" s="24" t="s">
        <v>20</v>
      </c>
      <c r="B16" s="25">
        <v>79</v>
      </c>
      <c r="C16" s="25">
        <v>32</v>
      </c>
      <c r="D16" s="25" t="s">
        <v>248</v>
      </c>
      <c r="E16" s="25">
        <v>11</v>
      </c>
      <c r="F16" s="171">
        <f t="shared" si="4"/>
        <v>0</v>
      </c>
      <c r="G16" s="28">
        <f t="shared" si="5"/>
        <v>420000</v>
      </c>
      <c r="H16" s="28">
        <f t="shared" si="8"/>
        <v>70000</v>
      </c>
      <c r="I16" s="29">
        <f t="shared" si="6"/>
        <v>490000</v>
      </c>
      <c r="J16" s="30"/>
      <c r="K16" s="31">
        <v>0.01</v>
      </c>
      <c r="L16" s="32">
        <f t="shared" si="0"/>
        <v>70000</v>
      </c>
      <c r="M16" s="33">
        <v>0</v>
      </c>
      <c r="N16" s="33">
        <f t="shared" si="25"/>
        <v>0</v>
      </c>
      <c r="O16" s="33">
        <f t="shared" si="2"/>
        <v>70000</v>
      </c>
      <c r="P16" s="8" t="s">
        <v>106</v>
      </c>
      <c r="Q16" s="9">
        <f t="shared" si="9"/>
        <v>70000</v>
      </c>
      <c r="R16" s="9">
        <f t="shared" si="10"/>
        <v>70000</v>
      </c>
      <c r="S16" s="9">
        <f t="shared" si="11"/>
        <v>70000</v>
      </c>
      <c r="T16" s="9">
        <f t="shared" si="12"/>
        <v>70000</v>
      </c>
      <c r="U16" s="9">
        <f t="shared" si="13"/>
        <v>70000</v>
      </c>
      <c r="V16" s="9">
        <f t="shared" si="14"/>
        <v>70000</v>
      </c>
      <c r="W16" s="9">
        <f t="shared" si="15"/>
        <v>70000</v>
      </c>
      <c r="X16" s="9">
        <f t="shared" si="16"/>
        <v>70000</v>
      </c>
      <c r="Y16" s="33">
        <f t="shared" si="3"/>
        <v>0</v>
      </c>
      <c r="Z16" s="33" t="str">
        <f t="shared" si="7"/>
        <v>T11</v>
      </c>
      <c r="AA16" s="35">
        <f t="shared" si="17"/>
        <v>0</v>
      </c>
      <c r="AB16" s="35">
        <f t="shared" si="18"/>
        <v>0</v>
      </c>
      <c r="AC16" s="35">
        <f t="shared" si="19"/>
        <v>0</v>
      </c>
      <c r="AD16" s="35">
        <f t="shared" si="20"/>
        <v>0</v>
      </c>
      <c r="AE16" s="35">
        <f t="shared" si="21"/>
        <v>0</v>
      </c>
      <c r="AF16" s="35">
        <f t="shared" si="22"/>
        <v>0</v>
      </c>
      <c r="AG16" s="35">
        <f t="shared" si="23"/>
        <v>0</v>
      </c>
      <c r="AH16" s="35">
        <f t="shared" si="24"/>
        <v>0</v>
      </c>
    </row>
    <row r="17" spans="1:34" s="34" customFormat="1" ht="18" customHeight="1">
      <c r="A17" s="24" t="s">
        <v>8</v>
      </c>
      <c r="B17" s="25">
        <v>80</v>
      </c>
      <c r="C17" s="25">
        <v>28</v>
      </c>
      <c r="D17" s="25">
        <v>0</v>
      </c>
      <c r="E17" s="25">
        <v>12</v>
      </c>
      <c r="F17" s="171">
        <f t="shared" si="4"/>
        <v>0</v>
      </c>
      <c r="G17" s="28">
        <f t="shared" si="5"/>
        <v>0</v>
      </c>
      <c r="H17" s="28">
        <f t="shared" si="8"/>
        <v>70000</v>
      </c>
      <c r="I17" s="29">
        <f t="shared" si="6"/>
        <v>70000</v>
      </c>
      <c r="J17" s="30"/>
      <c r="K17" s="31">
        <v>0.01</v>
      </c>
      <c r="L17" s="32">
        <f t="shared" si="0"/>
        <v>70000</v>
      </c>
      <c r="M17" s="33">
        <v>0</v>
      </c>
      <c r="N17" s="33">
        <f t="shared" si="25"/>
        <v>0</v>
      </c>
      <c r="O17" s="33">
        <f t="shared" si="2"/>
        <v>70000</v>
      </c>
      <c r="P17" s="8" t="s">
        <v>107</v>
      </c>
      <c r="Q17" s="9">
        <f t="shared" si="9"/>
        <v>70000</v>
      </c>
      <c r="R17" s="9">
        <f t="shared" si="10"/>
        <v>70000</v>
      </c>
      <c r="S17" s="9">
        <f t="shared" si="11"/>
        <v>70000</v>
      </c>
      <c r="T17" s="9">
        <f t="shared" si="12"/>
        <v>70000</v>
      </c>
      <c r="U17" s="9">
        <f t="shared" si="13"/>
        <v>70000</v>
      </c>
      <c r="V17" s="9">
        <f t="shared" si="14"/>
        <v>70000</v>
      </c>
      <c r="W17" s="9">
        <f t="shared" si="15"/>
        <v>70000</v>
      </c>
      <c r="X17" s="9">
        <f t="shared" si="16"/>
        <v>70000</v>
      </c>
      <c r="Y17" s="33">
        <f t="shared" si="3"/>
        <v>0</v>
      </c>
      <c r="Z17" s="33" t="str">
        <f t="shared" si="7"/>
        <v>T12</v>
      </c>
      <c r="AA17" s="35">
        <f t="shared" si="17"/>
        <v>0</v>
      </c>
      <c r="AB17" s="35">
        <f t="shared" si="18"/>
        <v>0</v>
      </c>
      <c r="AC17" s="35">
        <f t="shared" si="19"/>
        <v>0</v>
      </c>
      <c r="AD17" s="35">
        <f t="shared" si="20"/>
        <v>0</v>
      </c>
      <c r="AE17" s="35">
        <f t="shared" si="21"/>
        <v>0</v>
      </c>
      <c r="AF17" s="35">
        <f t="shared" si="22"/>
        <v>0</v>
      </c>
      <c r="AG17" s="35">
        <f t="shared" si="23"/>
        <v>0</v>
      </c>
      <c r="AH17" s="35">
        <f t="shared" si="24"/>
        <v>0</v>
      </c>
    </row>
    <row r="18" spans="1:34" s="34" customFormat="1" ht="18" customHeight="1">
      <c r="A18" s="24" t="s">
        <v>12</v>
      </c>
      <c r="B18" s="25">
        <v>80</v>
      </c>
      <c r="C18" s="25">
        <v>31</v>
      </c>
      <c r="D18" s="25">
        <v>0</v>
      </c>
      <c r="E18" s="25">
        <v>13</v>
      </c>
      <c r="F18" s="171">
        <f t="shared" si="4"/>
        <v>0</v>
      </c>
      <c r="G18" s="28">
        <f t="shared" si="5"/>
        <v>0</v>
      </c>
      <c r="H18" s="28">
        <f t="shared" si="8"/>
        <v>70000</v>
      </c>
      <c r="I18" s="29">
        <f t="shared" si="6"/>
        <v>70000</v>
      </c>
      <c r="J18" s="30"/>
      <c r="K18" s="31">
        <v>0.01</v>
      </c>
      <c r="L18" s="32">
        <f t="shared" si="0"/>
        <v>70000</v>
      </c>
      <c r="M18" s="33">
        <v>0</v>
      </c>
      <c r="N18" s="33">
        <f t="shared" si="25"/>
        <v>0</v>
      </c>
      <c r="O18" s="33">
        <f t="shared" si="2"/>
        <v>70000</v>
      </c>
      <c r="P18" s="8" t="s">
        <v>108</v>
      </c>
      <c r="Q18" s="9">
        <f t="shared" si="9"/>
        <v>70000</v>
      </c>
      <c r="R18" s="9">
        <f t="shared" si="10"/>
        <v>70000</v>
      </c>
      <c r="S18" s="9">
        <f t="shared" si="11"/>
        <v>70000</v>
      </c>
      <c r="T18" s="9">
        <f t="shared" si="12"/>
        <v>70000</v>
      </c>
      <c r="U18" s="9">
        <f t="shared" si="13"/>
        <v>70000</v>
      </c>
      <c r="V18" s="9">
        <f t="shared" si="14"/>
        <v>70000</v>
      </c>
      <c r="W18" s="9">
        <f t="shared" si="15"/>
        <v>70000</v>
      </c>
      <c r="X18" s="9">
        <f t="shared" si="16"/>
        <v>70000</v>
      </c>
      <c r="Y18" s="33">
        <f t="shared" si="3"/>
        <v>0</v>
      </c>
      <c r="Z18" s="33" t="str">
        <f t="shared" si="7"/>
        <v>T13</v>
      </c>
      <c r="AA18" s="35">
        <f t="shared" si="17"/>
        <v>0</v>
      </c>
      <c r="AB18" s="35">
        <f t="shared" si="18"/>
        <v>0</v>
      </c>
      <c r="AC18" s="35">
        <f t="shared" si="19"/>
        <v>0</v>
      </c>
      <c r="AD18" s="35">
        <f t="shared" si="20"/>
        <v>0</v>
      </c>
      <c r="AE18" s="35">
        <f t="shared" si="21"/>
        <v>0</v>
      </c>
      <c r="AF18" s="35">
        <f t="shared" si="22"/>
        <v>0</v>
      </c>
      <c r="AG18" s="35">
        <f t="shared" si="23"/>
        <v>0</v>
      </c>
      <c r="AH18" s="35">
        <f t="shared" si="24"/>
        <v>0</v>
      </c>
    </row>
    <row r="19" spans="1:34" s="34" customFormat="1" ht="18" customHeight="1">
      <c r="A19" s="24" t="s">
        <v>40</v>
      </c>
      <c r="B19" s="25">
        <v>81</v>
      </c>
      <c r="C19" s="25">
        <v>38</v>
      </c>
      <c r="D19" s="25">
        <v>0</v>
      </c>
      <c r="E19" s="25">
        <v>14</v>
      </c>
      <c r="F19" s="171">
        <f t="shared" si="4"/>
        <v>0</v>
      </c>
      <c r="G19" s="28">
        <f t="shared" si="5"/>
        <v>0</v>
      </c>
      <c r="H19" s="28">
        <f t="shared" si="8"/>
        <v>70000</v>
      </c>
      <c r="I19" s="29">
        <f t="shared" si="6"/>
        <v>70000</v>
      </c>
      <c r="J19" s="30"/>
      <c r="K19" s="31">
        <v>0.01</v>
      </c>
      <c r="L19" s="32">
        <f t="shared" si="0"/>
        <v>70000</v>
      </c>
      <c r="M19" s="33">
        <v>0</v>
      </c>
      <c r="N19" s="33">
        <f t="shared" si="25"/>
        <v>0</v>
      </c>
      <c r="O19" s="33">
        <f t="shared" si="2"/>
        <v>70000</v>
      </c>
      <c r="P19" s="8" t="s">
        <v>109</v>
      </c>
      <c r="Q19" s="9">
        <f t="shared" si="9"/>
        <v>70000</v>
      </c>
      <c r="R19" s="9">
        <f t="shared" si="10"/>
        <v>70000</v>
      </c>
      <c r="S19" s="9">
        <f t="shared" si="11"/>
        <v>70000</v>
      </c>
      <c r="T19" s="9">
        <f t="shared" si="12"/>
        <v>70000</v>
      </c>
      <c r="U19" s="9">
        <f t="shared" si="13"/>
        <v>70000</v>
      </c>
      <c r="V19" s="9">
        <f t="shared" si="14"/>
        <v>70000</v>
      </c>
      <c r="W19" s="9">
        <f t="shared" si="15"/>
        <v>70000</v>
      </c>
      <c r="X19" s="9">
        <f t="shared" si="16"/>
        <v>70000</v>
      </c>
      <c r="Y19" s="33">
        <f t="shared" si="3"/>
        <v>0</v>
      </c>
      <c r="Z19" s="33" t="str">
        <f t="shared" si="7"/>
        <v>T14</v>
      </c>
      <c r="AA19" s="35">
        <f t="shared" si="17"/>
        <v>0</v>
      </c>
      <c r="AB19" s="35">
        <f t="shared" si="18"/>
        <v>0</v>
      </c>
      <c r="AC19" s="35">
        <f t="shared" si="19"/>
        <v>0</v>
      </c>
      <c r="AD19" s="35">
        <f t="shared" si="20"/>
        <v>0</v>
      </c>
      <c r="AE19" s="35">
        <f t="shared" si="21"/>
        <v>0</v>
      </c>
      <c r="AF19" s="35">
        <f t="shared" si="22"/>
        <v>0</v>
      </c>
      <c r="AG19" s="35">
        <f t="shared" si="23"/>
        <v>0</v>
      </c>
      <c r="AH19" s="35">
        <f t="shared" si="24"/>
        <v>0</v>
      </c>
    </row>
    <row r="20" spans="1:34" s="34" customFormat="1" ht="18" customHeight="1">
      <c r="A20" s="24" t="s">
        <v>38</v>
      </c>
      <c r="B20" s="25">
        <v>81</v>
      </c>
      <c r="C20" s="25">
        <v>39</v>
      </c>
      <c r="D20" s="25">
        <v>0</v>
      </c>
      <c r="E20" s="25">
        <v>15</v>
      </c>
      <c r="F20" s="171">
        <f t="shared" si="4"/>
        <v>0</v>
      </c>
      <c r="G20" s="28">
        <f t="shared" si="5"/>
        <v>0</v>
      </c>
      <c r="H20" s="28">
        <f t="shared" si="8"/>
        <v>70000</v>
      </c>
      <c r="I20" s="29">
        <f t="shared" si="6"/>
        <v>70000</v>
      </c>
      <c r="J20" s="30"/>
      <c r="K20" s="31">
        <v>0.01</v>
      </c>
      <c r="L20" s="32">
        <f t="shared" si="0"/>
        <v>70000</v>
      </c>
      <c r="M20" s="33">
        <v>0</v>
      </c>
      <c r="N20" s="33">
        <f t="shared" si="25"/>
        <v>0</v>
      </c>
      <c r="O20" s="33">
        <f t="shared" si="2"/>
        <v>70000</v>
      </c>
      <c r="P20" s="8" t="s">
        <v>110</v>
      </c>
      <c r="Q20" s="9">
        <f t="shared" si="9"/>
        <v>70000</v>
      </c>
      <c r="R20" s="9">
        <f t="shared" si="10"/>
        <v>70000</v>
      </c>
      <c r="S20" s="9">
        <f t="shared" si="11"/>
        <v>70000</v>
      </c>
      <c r="T20" s="9">
        <f t="shared" si="12"/>
        <v>70000</v>
      </c>
      <c r="U20" s="9">
        <f t="shared" si="13"/>
        <v>70000</v>
      </c>
      <c r="V20" s="9">
        <f t="shared" si="14"/>
        <v>70000</v>
      </c>
      <c r="W20" s="9">
        <f t="shared" si="15"/>
        <v>70000</v>
      </c>
      <c r="X20" s="9">
        <f t="shared" si="16"/>
        <v>70000</v>
      </c>
      <c r="Y20" s="33">
        <f t="shared" si="3"/>
        <v>0</v>
      </c>
      <c r="Z20" s="33" t="str">
        <f t="shared" si="7"/>
        <v>T15</v>
      </c>
      <c r="AA20" s="35">
        <f t="shared" si="17"/>
        <v>0</v>
      </c>
      <c r="AB20" s="35">
        <f t="shared" si="18"/>
        <v>0</v>
      </c>
      <c r="AC20" s="35">
        <f t="shared" si="19"/>
        <v>0</v>
      </c>
      <c r="AD20" s="35">
        <f t="shared" si="20"/>
        <v>0</v>
      </c>
      <c r="AE20" s="35">
        <f t="shared" si="21"/>
        <v>0</v>
      </c>
      <c r="AF20" s="35">
        <f t="shared" si="22"/>
        <v>0</v>
      </c>
      <c r="AG20" s="35">
        <f t="shared" si="23"/>
        <v>0</v>
      </c>
      <c r="AH20" s="35">
        <f t="shared" si="24"/>
        <v>0</v>
      </c>
    </row>
    <row r="21" spans="1:34" s="34" customFormat="1" ht="18" customHeight="1">
      <c r="A21" s="24" t="s">
        <v>32</v>
      </c>
      <c r="B21" s="25">
        <v>85</v>
      </c>
      <c r="C21" s="25">
        <v>40</v>
      </c>
      <c r="D21" s="25">
        <v>0</v>
      </c>
      <c r="E21" s="25">
        <v>16</v>
      </c>
      <c r="F21" s="171">
        <f t="shared" si="4"/>
        <v>0</v>
      </c>
      <c r="G21" s="28">
        <f t="shared" si="5"/>
        <v>0</v>
      </c>
      <c r="H21" s="28">
        <f t="shared" si="8"/>
        <v>70000</v>
      </c>
      <c r="I21" s="29">
        <f t="shared" si="6"/>
        <v>70000</v>
      </c>
      <c r="J21" s="30"/>
      <c r="K21" s="31">
        <v>0.01</v>
      </c>
      <c r="L21" s="32">
        <f t="shared" si="0"/>
        <v>70000</v>
      </c>
      <c r="M21" s="33">
        <v>0</v>
      </c>
      <c r="N21" s="33">
        <f t="shared" si="25"/>
        <v>0</v>
      </c>
      <c r="O21" s="33">
        <f t="shared" si="2"/>
        <v>70000</v>
      </c>
      <c r="P21" s="8" t="s">
        <v>111</v>
      </c>
      <c r="Q21" s="9">
        <f t="shared" si="9"/>
        <v>70000</v>
      </c>
      <c r="R21" s="9">
        <f t="shared" si="10"/>
        <v>70000</v>
      </c>
      <c r="S21" s="9">
        <f t="shared" si="11"/>
        <v>70000</v>
      </c>
      <c r="T21" s="9">
        <f t="shared" si="12"/>
        <v>70000</v>
      </c>
      <c r="U21" s="9">
        <f t="shared" si="13"/>
        <v>70000</v>
      </c>
      <c r="V21" s="9">
        <f t="shared" si="14"/>
        <v>70000</v>
      </c>
      <c r="W21" s="9">
        <f t="shared" si="15"/>
        <v>70000</v>
      </c>
      <c r="X21" s="9">
        <f t="shared" si="16"/>
        <v>70000</v>
      </c>
      <c r="Y21" s="33">
        <f t="shared" si="3"/>
        <v>0</v>
      </c>
      <c r="Z21" s="33" t="str">
        <f t="shared" si="7"/>
        <v>T16</v>
      </c>
      <c r="AA21" s="35">
        <f t="shared" si="17"/>
        <v>0</v>
      </c>
      <c r="AB21" s="35">
        <f t="shared" si="18"/>
        <v>0</v>
      </c>
      <c r="AC21" s="35">
        <f t="shared" si="19"/>
        <v>0</v>
      </c>
      <c r="AD21" s="35">
        <f t="shared" si="20"/>
        <v>0</v>
      </c>
      <c r="AE21" s="35">
        <f t="shared" si="21"/>
        <v>0</v>
      </c>
      <c r="AF21" s="35">
        <f t="shared" si="22"/>
        <v>0</v>
      </c>
      <c r="AG21" s="35">
        <f t="shared" si="23"/>
        <v>0</v>
      </c>
      <c r="AH21" s="35">
        <f t="shared" si="24"/>
        <v>0</v>
      </c>
    </row>
    <row r="22" spans="1:34" s="8" customFormat="1" ht="18" customHeight="1">
      <c r="A22" s="24"/>
      <c r="B22" s="25"/>
      <c r="C22" s="25"/>
      <c r="D22" s="25"/>
      <c r="E22" s="25"/>
      <c r="F22" s="171">
        <f t="shared" si="4"/>
        <v>0</v>
      </c>
      <c r="G22" s="28">
        <f t="shared" si="5"/>
        <v>0</v>
      </c>
      <c r="H22" s="28">
        <f t="shared" si="8"/>
        <v>0</v>
      </c>
      <c r="I22" s="29">
        <f t="shared" si="6"/>
        <v>0</v>
      </c>
      <c r="J22" s="30"/>
      <c r="K22" s="31">
        <v>0.01</v>
      </c>
      <c r="L22" s="32">
        <f t="shared" si="0"/>
        <v>70000</v>
      </c>
      <c r="M22" s="33">
        <v>0</v>
      </c>
      <c r="N22" s="33">
        <f t="shared" si="25"/>
        <v>0</v>
      </c>
      <c r="O22" s="33">
        <f t="shared" si="2"/>
        <v>0</v>
      </c>
      <c r="P22" s="8" t="s">
        <v>112</v>
      </c>
      <c r="Q22" s="9">
        <f t="shared" si="9"/>
        <v>70000</v>
      </c>
      <c r="R22" s="9">
        <f t="shared" si="10"/>
        <v>70000</v>
      </c>
      <c r="S22" s="9">
        <f t="shared" si="11"/>
        <v>70000</v>
      </c>
      <c r="T22" s="9">
        <f t="shared" si="12"/>
        <v>70000</v>
      </c>
      <c r="U22" s="9">
        <f t="shared" si="13"/>
        <v>70000</v>
      </c>
      <c r="V22" s="9">
        <f t="shared" si="14"/>
        <v>70000</v>
      </c>
      <c r="W22" s="9">
        <f t="shared" si="15"/>
        <v>70000</v>
      </c>
      <c r="X22" s="9">
        <f t="shared" si="16"/>
        <v>62222.222222222219</v>
      </c>
      <c r="Y22" s="33">
        <f t="shared" si="3"/>
        <v>0</v>
      </c>
      <c r="Z22" s="33" t="str">
        <f t="shared" si="7"/>
        <v>T17</v>
      </c>
      <c r="AA22" s="35">
        <f t="shared" si="17"/>
        <v>0</v>
      </c>
      <c r="AB22" s="35">
        <f t="shared" si="18"/>
        <v>0</v>
      </c>
      <c r="AC22" s="35">
        <f t="shared" si="19"/>
        <v>0</v>
      </c>
      <c r="AD22" s="35">
        <f t="shared" si="20"/>
        <v>0</v>
      </c>
      <c r="AE22" s="35">
        <f t="shared" si="21"/>
        <v>0</v>
      </c>
      <c r="AF22" s="35">
        <f t="shared" si="22"/>
        <v>0</v>
      </c>
      <c r="AG22" s="35">
        <f t="shared" si="23"/>
        <v>0</v>
      </c>
      <c r="AH22" s="35">
        <f t="shared" si="24"/>
        <v>0</v>
      </c>
    </row>
    <row r="23" spans="1:34" s="8" customFormat="1" ht="18" customHeight="1">
      <c r="A23" s="24"/>
      <c r="B23" s="25"/>
      <c r="C23" s="25"/>
      <c r="D23" s="25"/>
      <c r="E23" s="25"/>
      <c r="F23" s="171">
        <f t="shared" si="4"/>
        <v>0</v>
      </c>
      <c r="G23" s="28">
        <f t="shared" si="5"/>
        <v>0</v>
      </c>
      <c r="H23" s="28">
        <f t="shared" si="8"/>
        <v>0</v>
      </c>
      <c r="I23" s="29">
        <f t="shared" si="6"/>
        <v>0</v>
      </c>
      <c r="J23" s="30"/>
      <c r="K23" s="31">
        <v>0.01</v>
      </c>
      <c r="L23" s="32">
        <f t="shared" si="0"/>
        <v>70000</v>
      </c>
      <c r="M23" s="33">
        <v>0</v>
      </c>
      <c r="N23" s="33">
        <f t="shared" si="25"/>
        <v>0</v>
      </c>
      <c r="O23" s="33">
        <f t="shared" si="2"/>
        <v>0</v>
      </c>
      <c r="P23" s="8" t="s">
        <v>113</v>
      </c>
      <c r="Q23" s="9">
        <f t="shared" si="9"/>
        <v>70000</v>
      </c>
      <c r="R23" s="9">
        <f t="shared" si="10"/>
        <v>70000</v>
      </c>
      <c r="S23" s="9">
        <f t="shared" si="11"/>
        <v>70000</v>
      </c>
      <c r="T23" s="9">
        <f t="shared" si="12"/>
        <v>70000</v>
      </c>
      <c r="U23" s="9">
        <f t="shared" si="13"/>
        <v>70000</v>
      </c>
      <c r="V23" s="9">
        <f t="shared" si="14"/>
        <v>70000</v>
      </c>
      <c r="W23" s="9">
        <f t="shared" si="15"/>
        <v>61250</v>
      </c>
      <c r="X23" s="9">
        <f t="shared" si="16"/>
        <v>54444.444444444445</v>
      </c>
      <c r="Y23" s="33">
        <f t="shared" si="3"/>
        <v>0</v>
      </c>
      <c r="Z23" s="33" t="str">
        <f t="shared" si="7"/>
        <v>T18</v>
      </c>
      <c r="AA23" s="35">
        <f t="shared" si="17"/>
        <v>0</v>
      </c>
      <c r="AB23" s="35">
        <f t="shared" si="18"/>
        <v>0</v>
      </c>
      <c r="AC23" s="35">
        <f t="shared" si="19"/>
        <v>0</v>
      </c>
      <c r="AD23" s="35">
        <f t="shared" si="20"/>
        <v>0</v>
      </c>
      <c r="AE23" s="35">
        <f t="shared" si="21"/>
        <v>0</v>
      </c>
      <c r="AF23" s="35">
        <f t="shared" si="22"/>
        <v>0</v>
      </c>
      <c r="AG23" s="35">
        <f t="shared" si="23"/>
        <v>0</v>
      </c>
      <c r="AH23" s="35">
        <f t="shared" si="24"/>
        <v>0</v>
      </c>
    </row>
    <row r="24" spans="1:34" s="8" customFormat="1" ht="18" customHeight="1">
      <c r="A24" s="24"/>
      <c r="B24" s="25"/>
      <c r="C24" s="25"/>
      <c r="D24" s="25"/>
      <c r="E24" s="25" t="s">
        <v>201</v>
      </c>
      <c r="F24" s="171"/>
      <c r="G24" s="28">
        <f t="shared" si="5"/>
        <v>0</v>
      </c>
      <c r="H24" s="28">
        <f t="shared" si="8"/>
        <v>0</v>
      </c>
      <c r="I24" s="29">
        <f t="shared" si="6"/>
        <v>0</v>
      </c>
      <c r="J24" s="30"/>
      <c r="K24" s="31">
        <v>0.01</v>
      </c>
      <c r="L24" s="32">
        <f t="shared" si="0"/>
        <v>70000</v>
      </c>
      <c r="M24" s="33">
        <v>0</v>
      </c>
      <c r="N24" s="33" t="e">
        <f t="shared" si="25"/>
        <v>#N/A</v>
      </c>
      <c r="O24" s="33" t="e">
        <f t="shared" si="2"/>
        <v>#N/A</v>
      </c>
      <c r="P24" s="8" t="s">
        <v>114</v>
      </c>
      <c r="Q24" s="9">
        <f t="shared" si="9"/>
        <v>70000</v>
      </c>
      <c r="R24" s="9">
        <f t="shared" si="10"/>
        <v>70000</v>
      </c>
      <c r="S24" s="9">
        <f t="shared" si="11"/>
        <v>70000</v>
      </c>
      <c r="T24" s="9">
        <f t="shared" si="12"/>
        <v>70000</v>
      </c>
      <c r="U24" s="9">
        <f t="shared" si="13"/>
        <v>70000</v>
      </c>
      <c r="V24" s="9">
        <f t="shared" si="14"/>
        <v>60000</v>
      </c>
      <c r="W24" s="9">
        <f t="shared" si="15"/>
        <v>52500</v>
      </c>
      <c r="X24" s="9">
        <f t="shared" si="16"/>
        <v>46666.666666666664</v>
      </c>
      <c r="Y24" s="33">
        <f t="shared" si="3"/>
        <v>0</v>
      </c>
      <c r="Z24" s="33" t="str">
        <f t="shared" si="7"/>
        <v>T19</v>
      </c>
      <c r="AA24" s="35">
        <f t="shared" si="17"/>
        <v>0</v>
      </c>
      <c r="AB24" s="35">
        <f t="shared" si="18"/>
        <v>0</v>
      </c>
      <c r="AC24" s="35">
        <f t="shared" si="19"/>
        <v>0</v>
      </c>
      <c r="AD24" s="35">
        <f t="shared" si="20"/>
        <v>0</v>
      </c>
      <c r="AE24" s="35">
        <f t="shared" si="21"/>
        <v>0</v>
      </c>
      <c r="AF24" s="35">
        <f t="shared" si="22"/>
        <v>0</v>
      </c>
      <c r="AG24" s="35">
        <f t="shared" si="23"/>
        <v>0</v>
      </c>
      <c r="AH24" s="35">
        <f t="shared" si="24"/>
        <v>0</v>
      </c>
    </row>
    <row r="25" spans="1:34" s="8" customFormat="1" ht="18" customHeight="1">
      <c r="A25" s="24"/>
      <c r="B25" s="25"/>
      <c r="C25" s="25"/>
      <c r="D25" s="25"/>
      <c r="E25" s="25" t="s">
        <v>201</v>
      </c>
      <c r="F25" s="171"/>
      <c r="G25" s="28">
        <f t="shared" si="5"/>
        <v>0</v>
      </c>
      <c r="H25" s="28">
        <f t="shared" si="8"/>
        <v>0</v>
      </c>
      <c r="I25" s="29">
        <f t="shared" si="6"/>
        <v>0</v>
      </c>
      <c r="J25" s="30"/>
      <c r="K25" s="31">
        <v>0.01</v>
      </c>
      <c r="L25" s="32">
        <f t="shared" si="0"/>
        <v>70000</v>
      </c>
      <c r="M25" s="33">
        <v>0</v>
      </c>
      <c r="N25" s="33" t="e">
        <f t="shared" si="25"/>
        <v>#N/A</v>
      </c>
      <c r="O25" s="33" t="e">
        <f t="shared" si="2"/>
        <v>#N/A</v>
      </c>
      <c r="P25" s="8" t="s">
        <v>115</v>
      </c>
      <c r="Q25" s="9">
        <f t="shared" si="9"/>
        <v>70000</v>
      </c>
      <c r="R25" s="9">
        <f t="shared" si="10"/>
        <v>70000</v>
      </c>
      <c r="S25" s="9">
        <f t="shared" si="11"/>
        <v>70000</v>
      </c>
      <c r="T25" s="9">
        <f t="shared" si="12"/>
        <v>70000</v>
      </c>
      <c r="U25" s="9">
        <f t="shared" si="13"/>
        <v>58333.333333333336</v>
      </c>
      <c r="V25" s="9">
        <f t="shared" si="14"/>
        <v>50000</v>
      </c>
      <c r="W25" s="9">
        <f t="shared" si="15"/>
        <v>43750</v>
      </c>
      <c r="X25" s="9">
        <f t="shared" si="16"/>
        <v>38888.888888888891</v>
      </c>
      <c r="Y25" s="33">
        <f t="shared" si="3"/>
        <v>0</v>
      </c>
      <c r="Z25" s="33" t="str">
        <f t="shared" si="7"/>
        <v>T20</v>
      </c>
      <c r="AA25" s="35">
        <f t="shared" si="17"/>
        <v>0</v>
      </c>
      <c r="AB25" s="35">
        <f t="shared" si="18"/>
        <v>0</v>
      </c>
      <c r="AC25" s="35">
        <f t="shared" si="19"/>
        <v>0</v>
      </c>
      <c r="AD25" s="35">
        <f t="shared" si="20"/>
        <v>0</v>
      </c>
      <c r="AE25" s="35">
        <f t="shared" si="21"/>
        <v>0</v>
      </c>
      <c r="AF25" s="35">
        <f t="shared" si="22"/>
        <v>0</v>
      </c>
      <c r="AG25" s="35">
        <f t="shared" si="23"/>
        <v>0</v>
      </c>
      <c r="AH25" s="35">
        <f t="shared" si="24"/>
        <v>0</v>
      </c>
    </row>
    <row r="26" spans="1:34" s="8" customFormat="1" ht="18" customHeight="1">
      <c r="A26" s="24"/>
      <c r="B26" s="25"/>
      <c r="C26" s="25"/>
      <c r="D26" s="25"/>
      <c r="E26" s="25" t="s">
        <v>201</v>
      </c>
      <c r="F26" s="171"/>
      <c r="G26" s="28">
        <f t="shared" si="5"/>
        <v>0</v>
      </c>
      <c r="H26" s="28">
        <f t="shared" si="8"/>
        <v>0</v>
      </c>
      <c r="I26" s="29">
        <f t="shared" si="6"/>
        <v>0</v>
      </c>
      <c r="J26" s="30"/>
      <c r="K26" s="31">
        <v>0.01</v>
      </c>
      <c r="L26" s="32">
        <f t="shared" si="0"/>
        <v>70000</v>
      </c>
      <c r="M26" s="33">
        <v>0</v>
      </c>
      <c r="N26" s="33" t="e">
        <f t="shared" si="25"/>
        <v>#N/A</v>
      </c>
      <c r="O26" s="33" t="e">
        <f>IF(E26=0,0,IF(E26=E25,VLOOKUP(E26,P:X,VLOOKUP(E26,P:Y,10,0),0),IF(P26=E26,VLOOKUP(E26,P:X,VLOOKUP(E26,P:Y,10,0),0),L26)))</f>
        <v>#N/A</v>
      </c>
      <c r="P26" s="8" t="s">
        <v>116</v>
      </c>
      <c r="Q26" s="9">
        <f t="shared" si="9"/>
        <v>70000</v>
      </c>
      <c r="R26" s="9">
        <f t="shared" si="10"/>
        <v>70000</v>
      </c>
      <c r="S26" s="9">
        <f t="shared" si="11"/>
        <v>70000</v>
      </c>
      <c r="T26" s="9">
        <f t="shared" si="12"/>
        <v>56000</v>
      </c>
      <c r="U26" s="9">
        <f t="shared" si="13"/>
        <v>46666.666666666664</v>
      </c>
      <c r="V26" s="9">
        <f t="shared" si="14"/>
        <v>40000</v>
      </c>
      <c r="W26" s="9">
        <f t="shared" si="15"/>
        <v>35000</v>
      </c>
      <c r="X26" s="9">
        <f t="shared" si="16"/>
        <v>31111.111111111109</v>
      </c>
      <c r="Y26" s="33">
        <f t="shared" si="3"/>
        <v>0</v>
      </c>
      <c r="Z26" s="33" t="str">
        <f t="shared" si="7"/>
        <v>T21</v>
      </c>
      <c r="AA26" s="35">
        <f t="shared" si="17"/>
        <v>0</v>
      </c>
      <c r="AB26" s="35">
        <f t="shared" si="18"/>
        <v>0</v>
      </c>
      <c r="AC26" s="35">
        <f t="shared" si="19"/>
        <v>0</v>
      </c>
      <c r="AD26" s="35">
        <f t="shared" si="20"/>
        <v>0</v>
      </c>
      <c r="AE26" s="35">
        <f t="shared" si="21"/>
        <v>0</v>
      </c>
      <c r="AF26" s="35">
        <f t="shared" si="22"/>
        <v>0</v>
      </c>
      <c r="AG26" s="35">
        <f t="shared" si="23"/>
        <v>0</v>
      </c>
      <c r="AH26" s="35">
        <f t="shared" si="24"/>
        <v>0</v>
      </c>
    </row>
    <row r="27" spans="1:34" s="8" customFormat="1" ht="18" customHeight="1">
      <c r="A27" s="24"/>
      <c r="B27" s="25"/>
      <c r="C27" s="25"/>
      <c r="D27" s="25"/>
      <c r="E27" s="25" t="s">
        <v>201</v>
      </c>
      <c r="F27" s="171"/>
      <c r="G27" s="28">
        <f t="shared" si="5"/>
        <v>0</v>
      </c>
      <c r="H27" s="28">
        <f t="shared" si="8"/>
        <v>0</v>
      </c>
      <c r="I27" s="29">
        <f t="shared" si="6"/>
        <v>0</v>
      </c>
      <c r="J27" s="30"/>
      <c r="K27" s="31">
        <v>0.01</v>
      </c>
      <c r="L27" s="32">
        <f t="shared" si="0"/>
        <v>70000</v>
      </c>
      <c r="M27" s="33">
        <v>0</v>
      </c>
      <c r="N27" s="33" t="e">
        <f t="shared" si="25"/>
        <v>#N/A</v>
      </c>
      <c r="O27" s="33" t="e">
        <f t="shared" ref="O27:O29" si="26">IF(E27=0,0,IF(E27=E26,VLOOKUP(E27,P:X,VLOOKUP(E27,P:Y,10,0),0),IF(P27=E27,VLOOKUP(E27,P:X,VLOOKUP(E27,P:Y,10,0),0),L27)))</f>
        <v>#N/A</v>
      </c>
      <c r="P27" s="8" t="s">
        <v>117</v>
      </c>
      <c r="Q27" s="9">
        <f t="shared" si="9"/>
        <v>70000</v>
      </c>
      <c r="R27" s="9">
        <f t="shared" si="10"/>
        <v>70000</v>
      </c>
      <c r="S27" s="9">
        <f t="shared" si="11"/>
        <v>52500</v>
      </c>
      <c r="T27" s="9">
        <f t="shared" si="12"/>
        <v>42000</v>
      </c>
      <c r="U27" s="9">
        <f t="shared" si="13"/>
        <v>35000</v>
      </c>
      <c r="V27" s="9">
        <f t="shared" si="14"/>
        <v>30000</v>
      </c>
      <c r="W27" s="9">
        <f t="shared" si="15"/>
        <v>26250</v>
      </c>
      <c r="X27" s="9">
        <f t="shared" si="16"/>
        <v>23333.333333333332</v>
      </c>
      <c r="Y27" s="33">
        <f t="shared" si="3"/>
        <v>0</v>
      </c>
      <c r="Z27" s="33" t="str">
        <f t="shared" si="7"/>
        <v>T22</v>
      </c>
      <c r="AA27" s="35">
        <f t="shared" si="17"/>
        <v>0</v>
      </c>
      <c r="AB27" s="35">
        <f t="shared" si="18"/>
        <v>0</v>
      </c>
      <c r="AC27" s="35">
        <f t="shared" si="19"/>
        <v>0</v>
      </c>
      <c r="AD27" s="35">
        <f t="shared" si="20"/>
        <v>0</v>
      </c>
      <c r="AE27" s="35">
        <f t="shared" si="21"/>
        <v>0</v>
      </c>
      <c r="AF27" s="35">
        <f t="shared" si="22"/>
        <v>0</v>
      </c>
      <c r="AG27" s="35">
        <f t="shared" si="23"/>
        <v>0</v>
      </c>
      <c r="AH27" s="35">
        <f t="shared" si="24"/>
        <v>0</v>
      </c>
    </row>
    <row r="28" spans="1:34" s="8" customFormat="1" ht="18" customHeight="1">
      <c r="A28" s="24"/>
      <c r="B28" s="25"/>
      <c r="C28" s="25"/>
      <c r="D28" s="25"/>
      <c r="E28" s="25" t="s">
        <v>201</v>
      </c>
      <c r="F28" s="171"/>
      <c r="G28" s="28">
        <f t="shared" si="5"/>
        <v>0</v>
      </c>
      <c r="H28" s="28">
        <f t="shared" si="8"/>
        <v>0</v>
      </c>
      <c r="I28" s="29">
        <f t="shared" si="6"/>
        <v>0</v>
      </c>
      <c r="J28" s="30"/>
      <c r="K28" s="31">
        <v>0.01</v>
      </c>
      <c r="L28" s="32">
        <f t="shared" si="0"/>
        <v>70000</v>
      </c>
      <c r="M28" s="33">
        <v>0</v>
      </c>
      <c r="N28" s="33" t="e">
        <f t="shared" si="25"/>
        <v>#N/A</v>
      </c>
      <c r="O28" s="33" t="e">
        <f t="shared" si="26"/>
        <v>#N/A</v>
      </c>
      <c r="P28" s="8" t="s">
        <v>118</v>
      </c>
      <c r="Q28" s="9">
        <f t="shared" si="9"/>
        <v>70000</v>
      </c>
      <c r="R28" s="9">
        <f t="shared" si="10"/>
        <v>46666.666666666664</v>
      </c>
      <c r="S28" s="9">
        <f t="shared" si="11"/>
        <v>35000</v>
      </c>
      <c r="T28" s="9">
        <f t="shared" si="12"/>
        <v>28000</v>
      </c>
      <c r="U28" s="9">
        <f t="shared" si="13"/>
        <v>23333.333333333332</v>
      </c>
      <c r="V28" s="9">
        <f t="shared" si="14"/>
        <v>20000</v>
      </c>
      <c r="W28" s="9">
        <f t="shared" si="15"/>
        <v>17500</v>
      </c>
      <c r="X28" s="9">
        <f t="shared" si="16"/>
        <v>15555.555555555555</v>
      </c>
      <c r="Y28" s="33">
        <f t="shared" si="3"/>
        <v>0</v>
      </c>
      <c r="Z28" s="33" t="str">
        <f t="shared" si="7"/>
        <v>T23</v>
      </c>
      <c r="AA28" s="35">
        <f t="shared" si="17"/>
        <v>0</v>
      </c>
      <c r="AB28" s="35">
        <f t="shared" si="18"/>
        <v>0</v>
      </c>
      <c r="AC28" s="35">
        <f t="shared" si="19"/>
        <v>0</v>
      </c>
      <c r="AD28" s="35">
        <f t="shared" si="20"/>
        <v>0</v>
      </c>
      <c r="AE28" s="35">
        <f t="shared" si="21"/>
        <v>0</v>
      </c>
      <c r="AF28" s="35">
        <f t="shared" si="22"/>
        <v>0</v>
      </c>
      <c r="AG28" s="35">
        <f t="shared" si="23"/>
        <v>0</v>
      </c>
      <c r="AH28" s="35">
        <f t="shared" si="24"/>
        <v>0</v>
      </c>
    </row>
    <row r="29" spans="1:34" s="8" customFormat="1" ht="18" customHeight="1">
      <c r="A29" s="24"/>
      <c r="B29" s="25"/>
      <c r="C29" s="25"/>
      <c r="D29" s="25"/>
      <c r="E29" s="25" t="s">
        <v>201</v>
      </c>
      <c r="F29" s="171"/>
      <c r="G29" s="28">
        <f t="shared" si="5"/>
        <v>0</v>
      </c>
      <c r="H29" s="28">
        <f t="shared" si="8"/>
        <v>0</v>
      </c>
      <c r="I29" s="29">
        <f t="shared" si="6"/>
        <v>0</v>
      </c>
      <c r="J29" s="30"/>
      <c r="K29" s="31">
        <v>0.01</v>
      </c>
      <c r="L29" s="32">
        <f t="shared" si="0"/>
        <v>70000</v>
      </c>
      <c r="M29" s="33">
        <v>0</v>
      </c>
      <c r="N29" s="33" t="e">
        <f t="shared" si="25"/>
        <v>#N/A</v>
      </c>
      <c r="O29" s="33" t="e">
        <f t="shared" si="26"/>
        <v>#N/A</v>
      </c>
      <c r="P29" s="8" t="s">
        <v>119</v>
      </c>
      <c r="Q29" s="9">
        <f t="shared" si="9"/>
        <v>35000</v>
      </c>
      <c r="R29" s="9">
        <f t="shared" si="10"/>
        <v>23333.333333333332</v>
      </c>
      <c r="S29" s="9">
        <f t="shared" si="11"/>
        <v>17500</v>
      </c>
      <c r="T29" s="9">
        <f t="shared" si="12"/>
        <v>14000</v>
      </c>
      <c r="U29" s="9">
        <f t="shared" si="13"/>
        <v>11666.666666666666</v>
      </c>
      <c r="V29" s="9">
        <f t="shared" si="14"/>
        <v>10000</v>
      </c>
      <c r="W29" s="9">
        <f t="shared" si="15"/>
        <v>8750</v>
      </c>
      <c r="X29" s="9">
        <f t="shared" si="16"/>
        <v>7777.7777777777774</v>
      </c>
      <c r="Y29" s="33">
        <f t="shared" si="3"/>
        <v>0</v>
      </c>
      <c r="Z29" s="33" t="str">
        <f t="shared" si="7"/>
        <v>T24</v>
      </c>
      <c r="AA29" s="35">
        <f t="shared" si="17"/>
        <v>0</v>
      </c>
      <c r="AB29" s="35">
        <f t="shared" si="18"/>
        <v>0</v>
      </c>
      <c r="AC29" s="35">
        <f t="shared" si="19"/>
        <v>0</v>
      </c>
      <c r="AD29" s="35">
        <f t="shared" si="20"/>
        <v>0</v>
      </c>
      <c r="AE29" s="35">
        <f t="shared" si="21"/>
        <v>0</v>
      </c>
      <c r="AF29" s="35">
        <f t="shared" si="22"/>
        <v>0</v>
      </c>
      <c r="AG29" s="35">
        <f t="shared" si="23"/>
        <v>0</v>
      </c>
      <c r="AH29" s="35">
        <f t="shared" si="24"/>
        <v>0</v>
      </c>
    </row>
    <row r="30" spans="1:34" ht="18" customHeight="1">
      <c r="A30" s="36"/>
      <c r="B30" s="37"/>
      <c r="C30" s="38"/>
      <c r="D30" s="39"/>
      <c r="E30" s="40"/>
      <c r="F30" s="39"/>
      <c r="G30" s="42"/>
      <c r="H30" s="42"/>
      <c r="I30" s="40"/>
      <c r="J30" s="43"/>
      <c r="K30" s="43"/>
      <c r="L30" s="43"/>
      <c r="M30" s="43"/>
      <c r="N30" s="43"/>
      <c r="O30" s="43"/>
      <c r="P30" s="8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4" ht="15">
      <c r="A31" s="36"/>
      <c r="B31" s="45"/>
      <c r="C31" s="46"/>
      <c r="D31" s="46"/>
      <c r="E31" s="46"/>
      <c r="F31" s="173"/>
      <c r="G31" s="48"/>
      <c r="H31" s="48"/>
      <c r="I31" s="36"/>
      <c r="J31" s="36"/>
      <c r="K31" s="36"/>
      <c r="L31" s="36"/>
      <c r="M31" s="36"/>
      <c r="N31" s="36"/>
      <c r="O31" s="36"/>
      <c r="P31" s="36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34" ht="15">
      <c r="A32" s="36"/>
      <c r="B32" s="45"/>
      <c r="C32" s="46"/>
      <c r="D32" s="46"/>
      <c r="E32" s="46"/>
      <c r="F32" s="173"/>
      <c r="G32" s="48"/>
      <c r="H32" s="48"/>
      <c r="I32" s="36"/>
      <c r="J32" s="36"/>
      <c r="K32" s="36"/>
      <c r="L32" s="36"/>
      <c r="M32" s="36"/>
      <c r="N32" s="36"/>
      <c r="O32" s="36"/>
      <c r="P32" s="36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">
      <c r="A33" s="36"/>
      <c r="B33" s="45"/>
      <c r="C33" s="46"/>
      <c r="D33" s="46"/>
      <c r="E33" s="46"/>
      <c r="F33" s="173"/>
      <c r="G33" s="48"/>
      <c r="H33" s="48"/>
      <c r="I33" s="36"/>
      <c r="J33" s="36"/>
      <c r="K33" s="36"/>
      <c r="L33" s="36"/>
      <c r="M33" s="36"/>
      <c r="N33" s="36"/>
      <c r="O33" s="36"/>
      <c r="P33" s="36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">
      <c r="A34" s="36"/>
      <c r="B34" s="45"/>
      <c r="C34" s="37"/>
      <c r="D34" s="39"/>
      <c r="E34" s="40"/>
      <c r="F34" s="39"/>
      <c r="G34" s="42"/>
      <c r="H34" s="42"/>
      <c r="I34" s="40"/>
      <c r="J34" s="43"/>
      <c r="K34" s="43"/>
      <c r="L34" s="43"/>
      <c r="M34" s="43"/>
      <c r="N34" s="43"/>
      <c r="O34" s="43"/>
      <c r="P34" s="8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>
      <c r="B35" s="45"/>
      <c r="P35" s="8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>
      <c r="A36" s="50"/>
      <c r="B36" s="50"/>
      <c r="I36" s="44"/>
      <c r="P36" s="8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>
      <c r="A37" s="50"/>
      <c r="B37" s="50"/>
      <c r="I37" s="44"/>
      <c r="P37" s="8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>
      <c r="A38" s="50"/>
      <c r="B38" s="50"/>
      <c r="I38" s="44"/>
      <c r="P38" s="8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>
      <c r="A39" s="50"/>
      <c r="B39" s="50"/>
      <c r="I39" s="44"/>
      <c r="P39" s="8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>
      <c r="A40" s="50"/>
      <c r="B40" s="50"/>
      <c r="I40" s="44"/>
      <c r="P40" s="8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>
      <c r="A41" s="50"/>
      <c r="B41" s="50"/>
      <c r="I41" s="44"/>
      <c r="P41" s="8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>
      <c r="A42" s="50"/>
      <c r="B42" s="50"/>
      <c r="I42" s="44"/>
      <c r="P42" s="8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>
      <c r="A43" s="50"/>
      <c r="B43" s="50"/>
      <c r="I43" s="44"/>
      <c r="P43" s="8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>
      <c r="A44" s="50"/>
      <c r="B44" s="50"/>
      <c r="I44" s="44"/>
      <c r="P44" s="8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>
      <c r="A45" s="50"/>
      <c r="B45" s="50"/>
      <c r="I45" s="44"/>
      <c r="P45" s="8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>
      <c r="A46" s="50"/>
      <c r="B46" s="50"/>
      <c r="I46" s="44"/>
      <c r="P46" s="8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>
      <c r="A47" s="50"/>
      <c r="B47" s="50"/>
      <c r="I47" s="44"/>
      <c r="P47" s="8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>
      <c r="A48" s="50"/>
      <c r="B48" s="50"/>
      <c r="I48" s="44"/>
      <c r="P48" s="8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>
      <c r="A49" s="50"/>
      <c r="B49" s="50"/>
      <c r="I49" s="44"/>
      <c r="P49" s="8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>
      <c r="A50" s="50"/>
      <c r="B50" s="50"/>
      <c r="I50" s="44"/>
      <c r="P50" s="8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>
      <c r="A51" s="50"/>
      <c r="B51" s="50"/>
      <c r="I51" s="44"/>
      <c r="P51" s="8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>
      <c r="A52" s="50"/>
      <c r="B52" s="50"/>
      <c r="I52" s="44"/>
      <c r="P52" s="8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>
      <c r="A53" s="50"/>
      <c r="B53" s="50"/>
      <c r="I53" s="44"/>
      <c r="P53" s="8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>
      <c r="A54" s="50"/>
      <c r="B54" s="50"/>
      <c r="I54" s="44"/>
      <c r="P54" s="8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>
      <c r="A55" s="50"/>
      <c r="B55" s="50"/>
      <c r="I55" s="44"/>
      <c r="P55" s="8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>
      <c r="A56" s="50"/>
      <c r="B56" s="50"/>
      <c r="I56" s="44"/>
      <c r="P56" s="8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>
      <c r="A57" s="50"/>
      <c r="B57" s="50"/>
      <c r="I57" s="44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>
      <c r="A58" s="50"/>
      <c r="B58" s="50"/>
      <c r="I58" s="44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>
      <c r="A59" s="50"/>
      <c r="B59" s="50"/>
      <c r="I59" s="44"/>
      <c r="P59" s="8"/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>
      <c r="A60" s="50"/>
      <c r="B60" s="50"/>
      <c r="I60" s="44"/>
      <c r="P60" s="8"/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>
      <c r="A61" s="50"/>
      <c r="B61" s="50"/>
      <c r="I61" s="44"/>
      <c r="P61" s="8"/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>
      <c r="A62" s="50"/>
      <c r="B62" s="50"/>
      <c r="I62" s="44"/>
      <c r="P62" s="8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>
      <c r="A63" s="50"/>
      <c r="B63" s="50"/>
      <c r="I63" s="44"/>
      <c r="P63" s="8"/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>
      <c r="A64" s="50"/>
      <c r="B64" s="50"/>
      <c r="I64" s="44"/>
      <c r="P64" s="8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>
      <c r="A65" s="50"/>
      <c r="B65" s="50"/>
      <c r="I65" s="44"/>
      <c r="P65" s="8"/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>
      <c r="A66" s="50"/>
      <c r="B66" s="50"/>
      <c r="I66" s="44"/>
      <c r="P66" s="8"/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>
      <c r="A67" s="50"/>
      <c r="B67" s="50"/>
      <c r="I67" s="44"/>
      <c r="P67" s="8"/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>
      <c r="A68" s="50"/>
      <c r="B68" s="50"/>
      <c r="I68" s="44"/>
      <c r="P68" s="8"/>
      <c r="Q68" s="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>
      <c r="A69" s="50"/>
      <c r="B69" s="50"/>
      <c r="I69" s="44"/>
      <c r="P69" s="8"/>
      <c r="Q69" s="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>
      <c r="A70" s="50"/>
      <c r="B70" s="50"/>
      <c r="I70" s="44"/>
      <c r="P70" s="8"/>
      <c r="Q70" s="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>
      <c r="A71" s="50"/>
      <c r="B71" s="50"/>
      <c r="I71" s="44"/>
      <c r="P71" s="8"/>
      <c r="Q71" s="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>
      <c r="A72" s="50"/>
      <c r="B72" s="50"/>
      <c r="I72" s="44"/>
      <c r="P72" s="8"/>
      <c r="Q72" s="9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>
      <c r="A73" s="50"/>
      <c r="B73" s="50"/>
      <c r="I73" s="44"/>
      <c r="P73" s="8"/>
      <c r="Q73" s="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>
      <c r="A74" s="50"/>
      <c r="B74" s="50"/>
      <c r="I74" s="44"/>
      <c r="P74" s="8"/>
      <c r="Q74" s="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>
      <c r="A75" s="50"/>
      <c r="B75" s="50"/>
      <c r="I75" s="44"/>
      <c r="P75" s="8"/>
      <c r="Q75" s="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>
      <c r="A76" s="50"/>
      <c r="B76" s="50"/>
      <c r="I76" s="44"/>
      <c r="P76" s="8"/>
      <c r="Q76" s="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>
      <c r="A77" s="50"/>
      <c r="B77" s="50"/>
      <c r="I77" s="44"/>
      <c r="P77" s="8"/>
      <c r="Q77" s="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>
      <c r="A78" s="50"/>
      <c r="B78" s="50"/>
      <c r="I78" s="44"/>
      <c r="P78" s="8"/>
      <c r="Q78" s="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>
      <c r="A79" s="50"/>
      <c r="B79" s="50"/>
      <c r="I79" s="44"/>
      <c r="P79" s="8"/>
      <c r="Q79" s="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>
      <c r="A80" s="50"/>
      <c r="B80" s="50"/>
      <c r="I80" s="44"/>
      <c r="P80" s="8"/>
      <c r="Q80" s="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>
      <c r="A81" s="50"/>
      <c r="B81" s="50"/>
      <c r="I81" s="44"/>
      <c r="P81" s="8"/>
      <c r="Q81" s="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>
      <c r="A82" s="50"/>
      <c r="B82" s="50"/>
      <c r="I82" s="44"/>
      <c r="P82" s="8"/>
      <c r="Q82" s="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>
      <c r="A83" s="50"/>
      <c r="B83" s="50"/>
      <c r="I83" s="44"/>
      <c r="P83" s="8"/>
      <c r="Q83" s="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>
      <c r="A84" s="50"/>
      <c r="B84" s="50"/>
      <c r="I84" s="44"/>
      <c r="P84" s="8"/>
      <c r="Q84" s="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>
      <c r="A85" s="50"/>
      <c r="B85" s="50"/>
      <c r="I85" s="44"/>
      <c r="P85" s="8"/>
      <c r="Q85" s="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>
      <c r="A86" s="50"/>
      <c r="B86" s="50"/>
      <c r="I86" s="44"/>
      <c r="P86" s="8"/>
      <c r="Q86" s="9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>
      <c r="A87" s="50"/>
      <c r="B87" s="50"/>
      <c r="I87" s="44"/>
      <c r="P87" s="8"/>
      <c r="Q87" s="9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>
      <c r="A88" s="50"/>
      <c r="B88" s="50"/>
      <c r="I88" s="44"/>
      <c r="P88" s="8"/>
      <c r="Q88" s="9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>
      <c r="A89" s="50"/>
      <c r="B89" s="50"/>
      <c r="I89" s="44"/>
      <c r="P89" s="8"/>
      <c r="Q89" s="9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>
      <c r="A90" s="50"/>
      <c r="B90" s="50"/>
      <c r="I90" s="44"/>
      <c r="P90" s="8"/>
      <c r="Q90" s="9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>
      <c r="A91" s="50"/>
      <c r="B91" s="50"/>
      <c r="I91" s="44"/>
      <c r="P91" s="8"/>
      <c r="Q91" s="9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>
      <c r="A92" s="50"/>
      <c r="B92" s="50"/>
      <c r="I92" s="44"/>
      <c r="P92" s="8"/>
      <c r="Q92" s="9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>
      <c r="A93" s="50"/>
      <c r="B93" s="50"/>
      <c r="I93" s="44"/>
      <c r="P93" s="8"/>
      <c r="Q93" s="9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>
      <c r="A94" s="50"/>
      <c r="B94" s="50"/>
      <c r="I94" s="44"/>
      <c r="P94" s="53"/>
      <c r="Q94" s="44"/>
    </row>
    <row r="95" spans="1:28">
      <c r="A95" s="50"/>
      <c r="B95" s="50"/>
      <c r="I95" s="44"/>
      <c r="P95" s="53"/>
      <c r="Q95" s="44"/>
    </row>
    <row r="96" spans="1:28">
      <c r="A96" s="50"/>
      <c r="B96" s="50"/>
      <c r="I96" s="44"/>
      <c r="P96" s="53"/>
      <c r="Q96" s="44"/>
    </row>
    <row r="97" spans="1:17">
      <c r="A97" s="50"/>
      <c r="B97" s="50"/>
      <c r="I97" s="44"/>
      <c r="P97" s="53"/>
      <c r="Q97" s="44"/>
    </row>
    <row r="98" spans="1:17">
      <c r="A98" s="50"/>
      <c r="B98" s="50"/>
      <c r="I98" s="44"/>
      <c r="P98" s="53"/>
      <c r="Q98" s="44"/>
    </row>
    <row r="99" spans="1:17">
      <c r="A99" s="50"/>
      <c r="B99" s="50"/>
      <c r="I99" s="44"/>
      <c r="P99" s="53"/>
      <c r="Q99" s="44"/>
    </row>
    <row r="100" spans="1:17">
      <c r="A100" s="50"/>
      <c r="B100" s="50"/>
      <c r="I100" s="44"/>
      <c r="P100" s="53"/>
      <c r="Q100" s="44"/>
    </row>
    <row r="101" spans="1:17">
      <c r="A101" s="50"/>
      <c r="B101" s="50"/>
      <c r="I101" s="44"/>
      <c r="P101" s="53"/>
      <c r="Q101" s="44"/>
    </row>
    <row r="102" spans="1:17">
      <c r="A102" s="50"/>
      <c r="B102" s="50"/>
      <c r="I102" s="44"/>
      <c r="P102" s="53"/>
      <c r="Q102" s="44"/>
    </row>
    <row r="103" spans="1:17">
      <c r="A103" s="50"/>
      <c r="B103" s="50"/>
      <c r="I103" s="44"/>
      <c r="P103" s="53"/>
      <c r="Q103" s="44"/>
    </row>
    <row r="104" spans="1:17">
      <c r="A104" s="50"/>
      <c r="B104" s="50"/>
      <c r="I104" s="44"/>
      <c r="P104" s="53"/>
      <c r="Q104" s="44"/>
    </row>
  </sheetData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4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H104"/>
  <sheetViews>
    <sheetView showZeros="0" topLeftCell="A12" workbookViewId="0">
      <selection activeCell="A7" sqref="A7"/>
    </sheetView>
  </sheetViews>
  <sheetFormatPr defaultColWidth="9.15234375" defaultRowHeight="17.600000000000001"/>
  <cols>
    <col min="1" max="1" width="29.23046875" style="49" customWidth="1"/>
    <col min="2" max="2" width="8.4609375" style="54" customWidth="1"/>
    <col min="3" max="3" width="6.84375" style="50" customWidth="1"/>
    <col min="4" max="4" width="16.69140625" style="50" customWidth="1"/>
    <col min="5" max="5" width="8.23046875" style="50" customWidth="1"/>
    <col min="6" max="6" width="9.53515625" style="54" customWidth="1"/>
    <col min="7" max="7" width="10.15234375" style="52" customWidth="1"/>
    <col min="8" max="8" width="11.84375" style="52" customWidth="1"/>
    <col min="9" max="9" width="14.4609375" style="50" customWidth="1"/>
    <col min="10" max="10" width="6.4609375" style="44" customWidth="1"/>
    <col min="11" max="11" width="5.69140625" style="44" customWidth="1"/>
    <col min="12" max="12" width="10.4609375" style="44" customWidth="1"/>
    <col min="13" max="15" width="10.4609375" style="44" hidden="1" customWidth="1"/>
    <col min="16" max="16" width="7.4609375" style="44" hidden="1" customWidth="1"/>
    <col min="17" max="17" width="9.23046875" style="53" hidden="1" customWidth="1"/>
    <col min="18" max="34" width="0" style="44" hidden="1" customWidth="1"/>
    <col min="35" max="16384" width="9.15234375" style="44"/>
  </cols>
  <sheetData>
    <row r="1" spans="1:34" s="6" customFormat="1" ht="33.65" customHeight="1">
      <c r="A1" s="262" t="s">
        <v>82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4"/>
      <c r="N1" s="4"/>
      <c r="O1" s="4"/>
      <c r="P1" s="5"/>
      <c r="Q1" s="5"/>
      <c r="R1" s="5"/>
      <c r="S1" s="5"/>
      <c r="T1" s="5"/>
      <c r="U1" s="5"/>
    </row>
    <row r="2" spans="1:34" s="8" customFormat="1" ht="36" customHeight="1" thickBot="1">
      <c r="A2" s="263" t="s">
        <v>157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7"/>
      <c r="N2" s="7"/>
      <c r="O2" s="7"/>
      <c r="Q2" s="9"/>
    </row>
    <row r="3" spans="1:34" s="8" customFormat="1" ht="18.649999999999999" customHeight="1">
      <c r="A3" s="264" t="s">
        <v>243</v>
      </c>
      <c r="B3" s="264"/>
      <c r="C3" s="264"/>
      <c r="D3" s="264"/>
      <c r="E3" s="264"/>
      <c r="F3" s="264"/>
      <c r="G3" s="264"/>
      <c r="H3" s="264"/>
      <c r="I3" s="264"/>
      <c r="J3" s="10"/>
      <c r="K3" s="265" t="s">
        <v>85</v>
      </c>
      <c r="L3" s="266"/>
      <c r="M3" s="11"/>
      <c r="N3" s="11"/>
      <c r="O3" s="11"/>
      <c r="Q3" s="9"/>
    </row>
    <row r="4" spans="1:34" s="8" customFormat="1" ht="21.65" customHeight="1" thickBot="1">
      <c r="A4" s="264"/>
      <c r="B4" s="264"/>
      <c r="C4" s="264"/>
      <c r="D4" s="264"/>
      <c r="E4" s="264"/>
      <c r="F4" s="264"/>
      <c r="G4" s="264"/>
      <c r="H4" s="264"/>
      <c r="I4" s="264"/>
      <c r="J4" s="12"/>
      <c r="K4" s="267">
        <f>Tourp!C18</f>
        <v>5000000</v>
      </c>
      <c r="L4" s="268"/>
      <c r="M4" s="13"/>
      <c r="N4" s="13"/>
      <c r="O4" s="13"/>
      <c r="Q4" s="9"/>
    </row>
    <row r="5" spans="1:34" s="8" customFormat="1" ht="27" customHeight="1">
      <c r="A5" s="161" t="s">
        <v>86</v>
      </c>
      <c r="B5" s="15" t="s">
        <v>49</v>
      </c>
      <c r="C5" s="16" t="s">
        <v>87</v>
      </c>
      <c r="D5" s="17" t="s">
        <v>88</v>
      </c>
      <c r="E5" s="18" t="s">
        <v>89</v>
      </c>
      <c r="F5" s="172" t="s">
        <v>90</v>
      </c>
      <c r="G5" s="20" t="s">
        <v>91</v>
      </c>
      <c r="H5" s="20" t="s">
        <v>92</v>
      </c>
      <c r="I5" s="21" t="s">
        <v>93</v>
      </c>
      <c r="J5" s="22"/>
      <c r="K5" s="269" t="s">
        <v>94</v>
      </c>
      <c r="L5" s="270"/>
      <c r="M5" s="23"/>
      <c r="N5" s="23"/>
      <c r="O5" s="23"/>
      <c r="Q5" s="9">
        <v>2</v>
      </c>
      <c r="R5" s="8">
        <v>3</v>
      </c>
      <c r="S5" s="8">
        <v>4</v>
      </c>
      <c r="T5" s="8">
        <v>5</v>
      </c>
      <c r="U5" s="8">
        <v>6</v>
      </c>
      <c r="V5" s="8">
        <v>7</v>
      </c>
      <c r="W5" s="8">
        <v>8</v>
      </c>
      <c r="X5" s="8">
        <v>9</v>
      </c>
      <c r="Y5" s="8" t="s">
        <v>95</v>
      </c>
      <c r="AA5" s="9">
        <v>2</v>
      </c>
      <c r="AB5" s="8">
        <v>3</v>
      </c>
      <c r="AC5" s="8">
        <v>4</v>
      </c>
      <c r="AD5" s="8">
        <v>5</v>
      </c>
      <c r="AE5" s="8">
        <v>6</v>
      </c>
      <c r="AF5" s="8">
        <v>7</v>
      </c>
      <c r="AG5" s="8">
        <v>8</v>
      </c>
      <c r="AH5" s="8">
        <v>9</v>
      </c>
    </row>
    <row r="6" spans="1:34" s="34" customFormat="1" ht="18" customHeight="1">
      <c r="A6" s="24" t="s">
        <v>40</v>
      </c>
      <c r="B6" s="25">
        <v>40</v>
      </c>
      <c r="C6" s="25" t="s">
        <v>201</v>
      </c>
      <c r="D6" s="26">
        <v>0</v>
      </c>
      <c r="E6" s="25">
        <v>1</v>
      </c>
      <c r="F6" s="171">
        <f>N6</f>
        <v>12</v>
      </c>
      <c r="G6" s="28">
        <f>IF(D6&gt;0,L$12,0)</f>
        <v>0</v>
      </c>
      <c r="H6" s="28">
        <f>IF(E6="",0,IFERROR(O6,0))</f>
        <v>1000000</v>
      </c>
      <c r="I6" s="29">
        <f>G6+H6</f>
        <v>1000000</v>
      </c>
      <c r="J6" s="30"/>
      <c r="K6" s="31">
        <v>0.2</v>
      </c>
      <c r="L6" s="32">
        <f t="shared" ref="L6:L29" si="0">$K$4*K6</f>
        <v>1000000</v>
      </c>
      <c r="M6" s="33">
        <v>12</v>
      </c>
      <c r="N6" s="33">
        <f t="shared" ref="N6:N7" si="1">IF(E6=0,0,IF(E6=E5,VLOOKUP(E6,Z:AH,VLOOKUP(E6,P:Y,10,0),0),IF(P6=E6,VLOOKUP(E6,Z:AH,VLOOKUP(E6,P:Y,10,0),0),M6)))</f>
        <v>12</v>
      </c>
      <c r="O6" s="33">
        <f t="shared" ref="O6:O25" si="2">IF(E6=0,0,IF(E6=E5,VLOOKUP(E6,P:X,VLOOKUP(E6,P:Y,10,0),0),IF(P6=E6,VLOOKUP(E6,P:X,VLOOKUP(E6,P:Y,10,0),0),L6)))</f>
        <v>1000000</v>
      </c>
      <c r="P6" s="8" t="s">
        <v>96</v>
      </c>
      <c r="Q6" s="9"/>
      <c r="R6" s="8"/>
      <c r="S6" s="8"/>
      <c r="T6" s="8"/>
      <c r="U6" s="8"/>
      <c r="V6" s="8"/>
      <c r="W6" s="8"/>
      <c r="X6" s="8"/>
      <c r="Y6" s="33">
        <f t="shared" ref="Y6:Y29" si="3">COUNTIF(E6:E29,P6)</f>
        <v>0</v>
      </c>
      <c r="Z6" s="33" t="str">
        <f>+P6</f>
        <v>T1</v>
      </c>
      <c r="AA6" s="9"/>
      <c r="AB6" s="8"/>
      <c r="AC6" s="8"/>
      <c r="AD6" s="8"/>
      <c r="AE6" s="8"/>
      <c r="AF6" s="8"/>
      <c r="AG6" s="8"/>
      <c r="AH6" s="8"/>
    </row>
    <row r="7" spans="1:34" s="34" customFormat="1" ht="18" customHeight="1">
      <c r="A7" s="24" t="s">
        <v>28</v>
      </c>
      <c r="B7" s="25">
        <v>39</v>
      </c>
      <c r="C7" s="25" t="s">
        <v>201</v>
      </c>
      <c r="D7" s="25">
        <v>0</v>
      </c>
      <c r="E7" s="25">
        <v>2</v>
      </c>
      <c r="F7" s="171">
        <f t="shared" ref="F7:F23" si="4">N7</f>
        <v>10</v>
      </c>
      <c r="G7" s="28">
        <f t="shared" ref="G7:G29" si="5">IF(D7&gt;0,L$12,0)</f>
        <v>0</v>
      </c>
      <c r="H7" s="28">
        <f>IF(E7="",0,IFERROR(O7,0))</f>
        <v>800000</v>
      </c>
      <c r="I7" s="29">
        <f t="shared" ref="I7:I29" si="6">G7+H7</f>
        <v>800000</v>
      </c>
      <c r="J7" s="30"/>
      <c r="K7" s="31">
        <v>0.16</v>
      </c>
      <c r="L7" s="32">
        <f t="shared" si="0"/>
        <v>800000</v>
      </c>
      <c r="M7" s="33">
        <v>10</v>
      </c>
      <c r="N7" s="33">
        <f t="shared" si="1"/>
        <v>10</v>
      </c>
      <c r="O7" s="33">
        <f t="shared" si="2"/>
        <v>800000</v>
      </c>
      <c r="P7" s="8" t="s">
        <v>97</v>
      </c>
      <c r="Q7" s="9">
        <f>SUM($L7:$L8)/Q$5</f>
        <v>725000</v>
      </c>
      <c r="R7" s="9">
        <f>SUM($L7:$L9)/R$5</f>
        <v>650000</v>
      </c>
      <c r="S7" s="9">
        <f>SUM($L7:$L10)/S$5</f>
        <v>587500</v>
      </c>
      <c r="T7" s="9">
        <f>SUM($L7:$L11)/T$5</f>
        <v>540000</v>
      </c>
      <c r="U7" s="9">
        <f>SUM($L7:$L12)/U$5</f>
        <v>500000</v>
      </c>
      <c r="V7" s="9">
        <f>SUM($L7:$L13)/V$5</f>
        <v>464285.71428571426</v>
      </c>
      <c r="W7" s="9">
        <f>SUM($L7:$L14)/W$5</f>
        <v>425000</v>
      </c>
      <c r="X7" s="9">
        <f>SUM($L7:$L15)/X$5</f>
        <v>388888.88888888888</v>
      </c>
      <c r="Y7" s="33">
        <f t="shared" si="3"/>
        <v>0</v>
      </c>
      <c r="Z7" s="33" t="str">
        <f t="shared" ref="Z7:Z29" si="7">+P7</f>
        <v>T2</v>
      </c>
      <c r="AA7" s="35">
        <f>SUM($M7:$M8)/AA$5</f>
        <v>9</v>
      </c>
      <c r="AB7" s="35">
        <f>SUM($M7:$M9)/AB$5</f>
        <v>8.3333333333333339</v>
      </c>
      <c r="AC7" s="35">
        <f>SUM($M7:$M10)/AC$5</f>
        <v>7.75</v>
      </c>
      <c r="AD7" s="35">
        <f>SUM($M7:$M11)/AD$5</f>
        <v>7.2</v>
      </c>
      <c r="AE7" s="35">
        <f>SUM($M7:$M12)/AE$5</f>
        <v>6.666666666666667</v>
      </c>
      <c r="AF7" s="35">
        <f>SUM($M7:$M13)/AF$5</f>
        <v>6.1428571428571432</v>
      </c>
      <c r="AG7" s="35">
        <f>SUM($M7:$M14)/AG$5</f>
        <v>5.625</v>
      </c>
      <c r="AH7" s="35">
        <f>SUM($M7:$M15)/AH$5</f>
        <v>5.1111111111111107</v>
      </c>
    </row>
    <row r="8" spans="1:34" s="34" customFormat="1" ht="18" customHeight="1">
      <c r="A8" s="24" t="s">
        <v>34</v>
      </c>
      <c r="B8" s="25">
        <v>36</v>
      </c>
      <c r="C8" s="25" t="s">
        <v>201</v>
      </c>
      <c r="D8" s="25">
        <v>0</v>
      </c>
      <c r="E8" s="25">
        <v>3</v>
      </c>
      <c r="F8" s="171">
        <f t="shared" si="4"/>
        <v>8</v>
      </c>
      <c r="G8" s="28">
        <f t="shared" si="5"/>
        <v>0</v>
      </c>
      <c r="H8" s="28">
        <f t="shared" ref="H8:H29" si="8">IF(E8="",0,IFERROR(O8,0))</f>
        <v>650000</v>
      </c>
      <c r="I8" s="29">
        <f t="shared" si="6"/>
        <v>650000</v>
      </c>
      <c r="J8" s="30"/>
      <c r="K8" s="31">
        <v>0.13</v>
      </c>
      <c r="L8" s="32">
        <f t="shared" si="0"/>
        <v>650000</v>
      </c>
      <c r="M8" s="33">
        <v>8</v>
      </c>
      <c r="N8" s="33">
        <f>IF(E8=0,0,IF(E8=E7,VLOOKUP(E8,Z:AH,VLOOKUP(E8,P:Y,10,0),0),IF(P8=E8,VLOOKUP(E8,Z:AH,VLOOKUP(E8,P:Y,10,0),0),M8)))</f>
        <v>8</v>
      </c>
      <c r="O8" s="33">
        <f t="shared" si="2"/>
        <v>650000</v>
      </c>
      <c r="P8" s="8" t="s">
        <v>98</v>
      </c>
      <c r="Q8" s="9">
        <f t="shared" ref="Q8:Q29" si="9">SUM($L8:$L9)/Q$5</f>
        <v>575000</v>
      </c>
      <c r="R8" s="9">
        <f t="shared" ref="R8:R29" si="10">SUM($L8:$L10)/R$5</f>
        <v>516666.66666666669</v>
      </c>
      <c r="S8" s="9">
        <f t="shared" ref="S8:S29" si="11">SUM($L8:$L11)/S$5</f>
        <v>475000</v>
      </c>
      <c r="T8" s="9">
        <f t="shared" ref="T8:T29" si="12">SUM($L8:$L12)/T$5</f>
        <v>440000</v>
      </c>
      <c r="U8" s="9">
        <f t="shared" ref="U8:U29" si="13">SUM($L8:$L13)/U$5</f>
        <v>408333.33333333331</v>
      </c>
      <c r="V8" s="9">
        <f t="shared" ref="V8:V29" si="14">SUM($L8:$L14)/V$5</f>
        <v>371428.57142857142</v>
      </c>
      <c r="W8" s="9">
        <f t="shared" ref="W8:W29" si="15">SUM($L8:$L15)/W$5</f>
        <v>337500</v>
      </c>
      <c r="X8" s="9">
        <f t="shared" ref="X8:X29" si="16">SUM($L8:$L16)/X$5</f>
        <v>305555.55555555556</v>
      </c>
      <c r="Y8" s="33">
        <f t="shared" si="3"/>
        <v>0</v>
      </c>
      <c r="Z8" s="33" t="str">
        <f t="shared" si="7"/>
        <v>T3</v>
      </c>
      <c r="AA8" s="35">
        <f t="shared" ref="AA8:AA29" si="17">SUM($M8:$M9)/AA$5</f>
        <v>7.5</v>
      </c>
      <c r="AB8" s="35">
        <f t="shared" ref="AB8:AB29" si="18">SUM($M8:$M10)/AB$5</f>
        <v>7</v>
      </c>
      <c r="AC8" s="35">
        <f t="shared" ref="AC8:AC29" si="19">SUM($M8:$M11)/AC$5</f>
        <v>6.5</v>
      </c>
      <c r="AD8" s="35">
        <f t="shared" ref="AD8:AD29" si="20">SUM($M8:$M12)/AD$5</f>
        <v>6</v>
      </c>
      <c r="AE8" s="35">
        <f t="shared" ref="AE8:AE29" si="21">SUM($M8:$M13)/AE$5</f>
        <v>5.5</v>
      </c>
      <c r="AF8" s="35">
        <f t="shared" ref="AF8:AF29" si="22">SUM($M8:$M14)/AF$5</f>
        <v>5</v>
      </c>
      <c r="AG8" s="35">
        <f t="shared" ref="AG8:AG29" si="23">SUM($M8:$M15)/AG$5</f>
        <v>4.5</v>
      </c>
      <c r="AH8" s="35">
        <f t="shared" ref="AH8:AH29" si="24">SUM($M8:$M16)/AH$5</f>
        <v>4</v>
      </c>
    </row>
    <row r="9" spans="1:34" s="34" customFormat="1" ht="18" customHeight="1">
      <c r="A9" s="24" t="s">
        <v>16</v>
      </c>
      <c r="B9" s="25">
        <v>35</v>
      </c>
      <c r="C9" s="25" t="s">
        <v>201</v>
      </c>
      <c r="D9" s="25">
        <v>0</v>
      </c>
      <c r="E9" s="25">
        <v>4</v>
      </c>
      <c r="F9" s="171">
        <f t="shared" si="4"/>
        <v>7</v>
      </c>
      <c r="G9" s="28">
        <f t="shared" si="5"/>
        <v>0</v>
      </c>
      <c r="H9" s="28">
        <f t="shared" si="8"/>
        <v>500000</v>
      </c>
      <c r="I9" s="29">
        <f t="shared" si="6"/>
        <v>500000</v>
      </c>
      <c r="J9" s="30"/>
      <c r="K9" s="31">
        <v>0.1</v>
      </c>
      <c r="L9" s="32">
        <f t="shared" si="0"/>
        <v>500000</v>
      </c>
      <c r="M9" s="33">
        <v>7</v>
      </c>
      <c r="N9" s="33">
        <f t="shared" ref="N9:N29" si="25">IF(E9=0,0,IF(E9=E8,VLOOKUP(E9,Z:AH,VLOOKUP(E9,P:Y,10,0),0),IF(P9=E9,VLOOKUP(E9,Z:AH,VLOOKUP(E9,P:Y,10,0),0),M9)))</f>
        <v>7</v>
      </c>
      <c r="O9" s="33">
        <f t="shared" si="2"/>
        <v>500000</v>
      </c>
      <c r="P9" s="8" t="s">
        <v>99</v>
      </c>
      <c r="Q9" s="9">
        <f t="shared" si="9"/>
        <v>450000</v>
      </c>
      <c r="R9" s="9">
        <f t="shared" si="10"/>
        <v>416666.66666666669</v>
      </c>
      <c r="S9" s="9">
        <f t="shared" si="11"/>
        <v>387500</v>
      </c>
      <c r="T9" s="9">
        <f t="shared" si="12"/>
        <v>360000</v>
      </c>
      <c r="U9" s="9">
        <f t="shared" si="13"/>
        <v>325000</v>
      </c>
      <c r="V9" s="9">
        <f t="shared" si="14"/>
        <v>292857.14285714284</v>
      </c>
      <c r="W9" s="9">
        <f t="shared" si="15"/>
        <v>262500</v>
      </c>
      <c r="X9" s="9">
        <f t="shared" si="16"/>
        <v>238888.88888888888</v>
      </c>
      <c r="Y9" s="33">
        <f t="shared" si="3"/>
        <v>0</v>
      </c>
      <c r="Z9" s="33" t="str">
        <f t="shared" si="7"/>
        <v>T4</v>
      </c>
      <c r="AA9" s="35">
        <f t="shared" si="17"/>
        <v>6.5</v>
      </c>
      <c r="AB9" s="35">
        <f t="shared" si="18"/>
        <v>6</v>
      </c>
      <c r="AC9" s="35">
        <f t="shared" si="19"/>
        <v>5.5</v>
      </c>
      <c r="AD9" s="35">
        <f t="shared" si="20"/>
        <v>5</v>
      </c>
      <c r="AE9" s="35">
        <f t="shared" si="21"/>
        <v>4.5</v>
      </c>
      <c r="AF9" s="35">
        <f t="shared" si="22"/>
        <v>4</v>
      </c>
      <c r="AG9" s="35">
        <f t="shared" si="23"/>
        <v>3.5</v>
      </c>
      <c r="AH9" s="35">
        <f t="shared" si="24"/>
        <v>3.1111111111111112</v>
      </c>
    </row>
    <row r="10" spans="1:34" s="34" customFormat="1" ht="18" customHeight="1">
      <c r="A10" s="24" t="s">
        <v>10</v>
      </c>
      <c r="B10" s="25">
        <v>35</v>
      </c>
      <c r="C10" s="25" t="s">
        <v>201</v>
      </c>
      <c r="D10" s="25">
        <v>0</v>
      </c>
      <c r="E10" s="25">
        <v>5</v>
      </c>
      <c r="F10" s="171">
        <f t="shared" si="4"/>
        <v>6</v>
      </c>
      <c r="G10" s="28">
        <f t="shared" si="5"/>
        <v>0</v>
      </c>
      <c r="H10" s="28">
        <f t="shared" si="8"/>
        <v>400000</v>
      </c>
      <c r="I10" s="29">
        <f t="shared" si="6"/>
        <v>400000</v>
      </c>
      <c r="J10" s="30"/>
      <c r="K10" s="31">
        <v>0.08</v>
      </c>
      <c r="L10" s="32">
        <f t="shared" si="0"/>
        <v>400000</v>
      </c>
      <c r="M10" s="33">
        <v>6</v>
      </c>
      <c r="N10" s="33">
        <f t="shared" si="25"/>
        <v>6</v>
      </c>
      <c r="O10" s="33">
        <f t="shared" si="2"/>
        <v>400000</v>
      </c>
      <c r="P10" s="8" t="s">
        <v>100</v>
      </c>
      <c r="Q10" s="9">
        <f t="shared" si="9"/>
        <v>375000</v>
      </c>
      <c r="R10" s="9">
        <f t="shared" si="10"/>
        <v>350000</v>
      </c>
      <c r="S10" s="9">
        <f t="shared" si="11"/>
        <v>325000</v>
      </c>
      <c r="T10" s="9">
        <f t="shared" si="12"/>
        <v>290000</v>
      </c>
      <c r="U10" s="9">
        <f t="shared" si="13"/>
        <v>258333.33333333334</v>
      </c>
      <c r="V10" s="9">
        <f t="shared" si="14"/>
        <v>228571.42857142858</v>
      </c>
      <c r="W10" s="9">
        <f t="shared" si="15"/>
        <v>206250</v>
      </c>
      <c r="X10" s="9">
        <f t="shared" si="16"/>
        <v>188888.88888888888</v>
      </c>
      <c r="Y10" s="33">
        <f t="shared" si="3"/>
        <v>0</v>
      </c>
      <c r="Z10" s="33" t="str">
        <f t="shared" si="7"/>
        <v>T5</v>
      </c>
      <c r="AA10" s="35">
        <f t="shared" si="17"/>
        <v>5.5</v>
      </c>
      <c r="AB10" s="35">
        <f t="shared" si="18"/>
        <v>5</v>
      </c>
      <c r="AC10" s="35">
        <f t="shared" si="19"/>
        <v>4.5</v>
      </c>
      <c r="AD10" s="35">
        <f t="shared" si="20"/>
        <v>4</v>
      </c>
      <c r="AE10" s="35">
        <f t="shared" si="21"/>
        <v>3.5</v>
      </c>
      <c r="AF10" s="35">
        <f t="shared" si="22"/>
        <v>3</v>
      </c>
      <c r="AG10" s="35">
        <f t="shared" si="23"/>
        <v>2.625</v>
      </c>
      <c r="AH10" s="35">
        <f t="shared" si="24"/>
        <v>2.3333333333333335</v>
      </c>
    </row>
    <row r="11" spans="1:34" s="34" customFormat="1" ht="18" customHeight="1">
      <c r="A11" s="24" t="s">
        <v>14</v>
      </c>
      <c r="B11" s="25">
        <v>34</v>
      </c>
      <c r="C11" s="25" t="s">
        <v>201</v>
      </c>
      <c r="D11" s="25">
        <v>0</v>
      </c>
      <c r="E11" s="25">
        <v>6</v>
      </c>
      <c r="F11" s="171">
        <f t="shared" si="4"/>
        <v>5</v>
      </c>
      <c r="G11" s="28">
        <f t="shared" si="5"/>
        <v>0</v>
      </c>
      <c r="H11" s="28">
        <f t="shared" si="8"/>
        <v>350000.00000000006</v>
      </c>
      <c r="I11" s="29">
        <f t="shared" si="6"/>
        <v>350000.00000000006</v>
      </c>
      <c r="J11" s="30"/>
      <c r="K11" s="31">
        <v>7.0000000000000007E-2</v>
      </c>
      <c r="L11" s="32">
        <f t="shared" si="0"/>
        <v>350000.00000000006</v>
      </c>
      <c r="M11" s="33">
        <v>5</v>
      </c>
      <c r="N11" s="33">
        <f t="shared" si="25"/>
        <v>5</v>
      </c>
      <c r="O11" s="33">
        <f t="shared" si="2"/>
        <v>350000.00000000006</v>
      </c>
      <c r="P11" s="8" t="s">
        <v>101</v>
      </c>
      <c r="Q11" s="9">
        <f t="shared" si="9"/>
        <v>325000</v>
      </c>
      <c r="R11" s="9">
        <f t="shared" si="10"/>
        <v>300000</v>
      </c>
      <c r="S11" s="9">
        <f t="shared" si="11"/>
        <v>262500</v>
      </c>
      <c r="T11" s="9">
        <f t="shared" si="12"/>
        <v>230000</v>
      </c>
      <c r="U11" s="9">
        <f t="shared" si="13"/>
        <v>200000</v>
      </c>
      <c r="V11" s="9">
        <f t="shared" si="14"/>
        <v>178571.42857142858</v>
      </c>
      <c r="W11" s="9">
        <f t="shared" si="15"/>
        <v>162500</v>
      </c>
      <c r="X11" s="9">
        <f t="shared" si="16"/>
        <v>150000</v>
      </c>
      <c r="Y11" s="33">
        <f t="shared" si="3"/>
        <v>0</v>
      </c>
      <c r="Z11" s="33" t="str">
        <f t="shared" si="7"/>
        <v>T6</v>
      </c>
      <c r="AA11" s="35">
        <f t="shared" si="17"/>
        <v>4.5</v>
      </c>
      <c r="AB11" s="35">
        <f t="shared" si="18"/>
        <v>4</v>
      </c>
      <c r="AC11" s="35">
        <f t="shared" si="19"/>
        <v>3.5</v>
      </c>
      <c r="AD11" s="35">
        <f t="shared" si="20"/>
        <v>3</v>
      </c>
      <c r="AE11" s="35">
        <f t="shared" si="21"/>
        <v>2.5</v>
      </c>
      <c r="AF11" s="35">
        <f t="shared" si="22"/>
        <v>2.1428571428571428</v>
      </c>
      <c r="AG11" s="35">
        <f t="shared" si="23"/>
        <v>1.875</v>
      </c>
      <c r="AH11" s="35">
        <f t="shared" si="24"/>
        <v>1.6666666666666667</v>
      </c>
    </row>
    <row r="12" spans="1:34" s="34" customFormat="1" ht="18" customHeight="1">
      <c r="A12" s="24" t="s">
        <v>6</v>
      </c>
      <c r="B12" s="25">
        <v>34</v>
      </c>
      <c r="C12" s="25" t="s">
        <v>201</v>
      </c>
      <c r="D12" s="25">
        <v>0</v>
      </c>
      <c r="E12" s="25">
        <v>7</v>
      </c>
      <c r="F12" s="171">
        <f t="shared" si="4"/>
        <v>4</v>
      </c>
      <c r="G12" s="28">
        <f t="shared" si="5"/>
        <v>0</v>
      </c>
      <c r="H12" s="28">
        <f t="shared" si="8"/>
        <v>300000</v>
      </c>
      <c r="I12" s="29">
        <f t="shared" si="6"/>
        <v>300000</v>
      </c>
      <c r="J12" s="30"/>
      <c r="K12" s="31">
        <v>0.06</v>
      </c>
      <c r="L12" s="32">
        <f t="shared" si="0"/>
        <v>300000</v>
      </c>
      <c r="M12" s="33">
        <v>4</v>
      </c>
      <c r="N12" s="33">
        <f t="shared" si="25"/>
        <v>4</v>
      </c>
      <c r="O12" s="33">
        <f t="shared" si="2"/>
        <v>300000</v>
      </c>
      <c r="P12" s="8" t="s">
        <v>102</v>
      </c>
      <c r="Q12" s="9">
        <f t="shared" si="9"/>
        <v>275000</v>
      </c>
      <c r="R12" s="9">
        <f t="shared" si="10"/>
        <v>233333.33333333334</v>
      </c>
      <c r="S12" s="9">
        <f t="shared" si="11"/>
        <v>200000</v>
      </c>
      <c r="T12" s="9">
        <f t="shared" si="12"/>
        <v>170000</v>
      </c>
      <c r="U12" s="9">
        <f t="shared" si="13"/>
        <v>150000</v>
      </c>
      <c r="V12" s="9">
        <f t="shared" si="14"/>
        <v>135714.28571428571</v>
      </c>
      <c r="W12" s="9">
        <f t="shared" si="15"/>
        <v>125000</v>
      </c>
      <c r="X12" s="9">
        <f t="shared" si="16"/>
        <v>116666.66666666667</v>
      </c>
      <c r="Y12" s="33">
        <f t="shared" si="3"/>
        <v>0</v>
      </c>
      <c r="Z12" s="33" t="str">
        <f t="shared" si="7"/>
        <v>T7</v>
      </c>
      <c r="AA12" s="35">
        <f t="shared" si="17"/>
        <v>3.5</v>
      </c>
      <c r="AB12" s="35">
        <f t="shared" si="18"/>
        <v>3</v>
      </c>
      <c r="AC12" s="35">
        <f t="shared" si="19"/>
        <v>2.5</v>
      </c>
      <c r="AD12" s="35">
        <f t="shared" si="20"/>
        <v>2</v>
      </c>
      <c r="AE12" s="35">
        <f t="shared" si="21"/>
        <v>1.6666666666666667</v>
      </c>
      <c r="AF12" s="35">
        <f t="shared" si="22"/>
        <v>1.4285714285714286</v>
      </c>
      <c r="AG12" s="35">
        <f t="shared" si="23"/>
        <v>1.25</v>
      </c>
      <c r="AH12" s="35">
        <f t="shared" si="24"/>
        <v>1.1111111111111112</v>
      </c>
    </row>
    <row r="13" spans="1:34" s="34" customFormat="1" ht="18" customHeight="1">
      <c r="A13" s="24" t="s">
        <v>24</v>
      </c>
      <c r="B13" s="25">
        <v>34</v>
      </c>
      <c r="C13" s="25" t="s">
        <v>201</v>
      </c>
      <c r="D13" s="25">
        <v>0</v>
      </c>
      <c r="E13" s="25">
        <v>8</v>
      </c>
      <c r="F13" s="171">
        <f t="shared" si="4"/>
        <v>3</v>
      </c>
      <c r="G13" s="28">
        <f t="shared" si="5"/>
        <v>0</v>
      </c>
      <c r="H13" s="28">
        <f t="shared" si="8"/>
        <v>250000</v>
      </c>
      <c r="I13" s="29">
        <f t="shared" si="6"/>
        <v>250000</v>
      </c>
      <c r="J13" s="30"/>
      <c r="K13" s="31">
        <v>0.05</v>
      </c>
      <c r="L13" s="32">
        <f t="shared" si="0"/>
        <v>250000</v>
      </c>
      <c r="M13" s="33">
        <v>3</v>
      </c>
      <c r="N13" s="33">
        <f t="shared" si="25"/>
        <v>3</v>
      </c>
      <c r="O13" s="33">
        <f t="shared" si="2"/>
        <v>250000</v>
      </c>
      <c r="P13" s="8" t="s">
        <v>103</v>
      </c>
      <c r="Q13" s="9">
        <f t="shared" si="9"/>
        <v>200000</v>
      </c>
      <c r="R13" s="9">
        <f t="shared" si="10"/>
        <v>166666.66666666666</v>
      </c>
      <c r="S13" s="9">
        <f t="shared" si="11"/>
        <v>137500</v>
      </c>
      <c r="T13" s="9">
        <f t="shared" si="12"/>
        <v>120000</v>
      </c>
      <c r="U13" s="9">
        <f t="shared" si="13"/>
        <v>108333.33333333333</v>
      </c>
      <c r="V13" s="9">
        <f t="shared" si="14"/>
        <v>100000</v>
      </c>
      <c r="W13" s="9">
        <f t="shared" si="15"/>
        <v>93750</v>
      </c>
      <c r="X13" s="9">
        <f t="shared" si="16"/>
        <v>88888.888888888891</v>
      </c>
      <c r="Y13" s="33">
        <f t="shared" si="3"/>
        <v>0</v>
      </c>
      <c r="Z13" s="33" t="str">
        <f t="shared" si="7"/>
        <v>T8</v>
      </c>
      <c r="AA13" s="35">
        <f t="shared" si="17"/>
        <v>2.5</v>
      </c>
      <c r="AB13" s="35">
        <f t="shared" si="18"/>
        <v>2</v>
      </c>
      <c r="AC13" s="35">
        <f t="shared" si="19"/>
        <v>1.5</v>
      </c>
      <c r="AD13" s="35">
        <f t="shared" si="20"/>
        <v>1.2</v>
      </c>
      <c r="AE13" s="35">
        <f t="shared" si="21"/>
        <v>1</v>
      </c>
      <c r="AF13" s="35">
        <f t="shared" si="22"/>
        <v>0.8571428571428571</v>
      </c>
      <c r="AG13" s="35">
        <f t="shared" si="23"/>
        <v>0.75</v>
      </c>
      <c r="AH13" s="35">
        <f t="shared" si="24"/>
        <v>0.66666666666666663</v>
      </c>
    </row>
    <row r="14" spans="1:34" s="34" customFormat="1" ht="18" customHeight="1">
      <c r="A14" s="24" t="s">
        <v>12</v>
      </c>
      <c r="B14" s="25">
        <v>34</v>
      </c>
      <c r="C14" s="25" t="s">
        <v>201</v>
      </c>
      <c r="D14" s="25">
        <v>0</v>
      </c>
      <c r="E14" s="25">
        <v>9</v>
      </c>
      <c r="F14" s="171">
        <f t="shared" si="4"/>
        <v>2</v>
      </c>
      <c r="G14" s="28">
        <f t="shared" si="5"/>
        <v>0</v>
      </c>
      <c r="H14" s="28">
        <f t="shared" si="8"/>
        <v>150000</v>
      </c>
      <c r="I14" s="29">
        <f t="shared" si="6"/>
        <v>150000</v>
      </c>
      <c r="J14" s="30"/>
      <c r="K14" s="31">
        <v>0.03</v>
      </c>
      <c r="L14" s="32">
        <f t="shared" si="0"/>
        <v>150000</v>
      </c>
      <c r="M14" s="33">
        <v>2</v>
      </c>
      <c r="N14" s="33">
        <f t="shared" si="25"/>
        <v>2</v>
      </c>
      <c r="O14" s="33">
        <f t="shared" si="2"/>
        <v>150000</v>
      </c>
      <c r="P14" s="8" t="s">
        <v>104</v>
      </c>
      <c r="Q14" s="9">
        <f t="shared" si="9"/>
        <v>125000</v>
      </c>
      <c r="R14" s="9">
        <f t="shared" si="10"/>
        <v>100000</v>
      </c>
      <c r="S14" s="9">
        <f t="shared" si="11"/>
        <v>87500</v>
      </c>
      <c r="T14" s="9">
        <f t="shared" si="12"/>
        <v>80000</v>
      </c>
      <c r="U14" s="9">
        <f t="shared" si="13"/>
        <v>75000</v>
      </c>
      <c r="V14" s="9">
        <f t="shared" si="14"/>
        <v>71428.571428571435</v>
      </c>
      <c r="W14" s="9">
        <f t="shared" si="15"/>
        <v>68750</v>
      </c>
      <c r="X14" s="9">
        <f t="shared" si="16"/>
        <v>66666.666666666672</v>
      </c>
      <c r="Y14" s="33">
        <f t="shared" si="3"/>
        <v>0</v>
      </c>
      <c r="Z14" s="33" t="str">
        <f t="shared" si="7"/>
        <v>T9</v>
      </c>
      <c r="AA14" s="35">
        <f t="shared" si="17"/>
        <v>1.5</v>
      </c>
      <c r="AB14" s="35">
        <f t="shared" si="18"/>
        <v>1</v>
      </c>
      <c r="AC14" s="35">
        <f t="shared" si="19"/>
        <v>0.75</v>
      </c>
      <c r="AD14" s="35">
        <f t="shared" si="20"/>
        <v>0.6</v>
      </c>
      <c r="AE14" s="35">
        <f t="shared" si="21"/>
        <v>0.5</v>
      </c>
      <c r="AF14" s="35">
        <f t="shared" si="22"/>
        <v>0.42857142857142855</v>
      </c>
      <c r="AG14" s="35">
        <f t="shared" si="23"/>
        <v>0.375</v>
      </c>
      <c r="AH14" s="35">
        <f t="shared" si="24"/>
        <v>0.33333333333333331</v>
      </c>
    </row>
    <row r="15" spans="1:34" s="34" customFormat="1" ht="18" customHeight="1">
      <c r="A15" s="24" t="s">
        <v>42</v>
      </c>
      <c r="B15" s="25">
        <v>33</v>
      </c>
      <c r="C15" s="25" t="s">
        <v>201</v>
      </c>
      <c r="D15" s="25">
        <v>0</v>
      </c>
      <c r="E15" s="25">
        <v>10</v>
      </c>
      <c r="F15" s="171">
        <f t="shared" si="4"/>
        <v>1</v>
      </c>
      <c r="G15" s="28">
        <f t="shared" si="5"/>
        <v>0</v>
      </c>
      <c r="H15" s="28">
        <f t="shared" si="8"/>
        <v>100000</v>
      </c>
      <c r="I15" s="29">
        <f t="shared" si="6"/>
        <v>100000</v>
      </c>
      <c r="J15" s="30"/>
      <c r="K15" s="31">
        <v>0.02</v>
      </c>
      <c r="L15" s="32">
        <f t="shared" si="0"/>
        <v>100000</v>
      </c>
      <c r="M15" s="33">
        <v>1</v>
      </c>
      <c r="N15" s="33">
        <f t="shared" si="25"/>
        <v>1</v>
      </c>
      <c r="O15" s="33">
        <f t="shared" si="2"/>
        <v>100000</v>
      </c>
      <c r="P15" s="8" t="s">
        <v>105</v>
      </c>
      <c r="Q15" s="9">
        <f t="shared" si="9"/>
        <v>75000</v>
      </c>
      <c r="R15" s="9">
        <f t="shared" si="10"/>
        <v>66666.666666666672</v>
      </c>
      <c r="S15" s="9">
        <f t="shared" si="11"/>
        <v>62500</v>
      </c>
      <c r="T15" s="9">
        <f t="shared" si="12"/>
        <v>60000</v>
      </c>
      <c r="U15" s="9">
        <f t="shared" si="13"/>
        <v>58333.333333333336</v>
      </c>
      <c r="V15" s="9">
        <f t="shared" si="14"/>
        <v>57142.857142857145</v>
      </c>
      <c r="W15" s="9">
        <f t="shared" si="15"/>
        <v>56250</v>
      </c>
      <c r="X15" s="9">
        <f t="shared" si="16"/>
        <v>55555.555555555555</v>
      </c>
      <c r="Y15" s="33">
        <f t="shared" si="3"/>
        <v>0</v>
      </c>
      <c r="Z15" s="33" t="str">
        <f t="shared" si="7"/>
        <v>T10</v>
      </c>
      <c r="AA15" s="35">
        <f t="shared" si="17"/>
        <v>0.5</v>
      </c>
      <c r="AB15" s="35">
        <f t="shared" si="18"/>
        <v>0.33333333333333331</v>
      </c>
      <c r="AC15" s="35">
        <f t="shared" si="19"/>
        <v>0.25</v>
      </c>
      <c r="AD15" s="35">
        <f t="shared" si="20"/>
        <v>0.2</v>
      </c>
      <c r="AE15" s="35">
        <f t="shared" si="21"/>
        <v>0.16666666666666666</v>
      </c>
      <c r="AF15" s="35">
        <f t="shared" si="22"/>
        <v>0.14285714285714285</v>
      </c>
      <c r="AG15" s="35">
        <f t="shared" si="23"/>
        <v>0.125</v>
      </c>
      <c r="AH15" s="35">
        <f t="shared" si="24"/>
        <v>0.1111111111111111</v>
      </c>
    </row>
    <row r="16" spans="1:34" s="34" customFormat="1" ht="18" customHeight="1">
      <c r="A16" s="24" t="s">
        <v>0</v>
      </c>
      <c r="B16" s="25">
        <v>33</v>
      </c>
      <c r="C16" s="25" t="s">
        <v>201</v>
      </c>
      <c r="D16" s="25">
        <v>0</v>
      </c>
      <c r="E16" s="25">
        <v>11</v>
      </c>
      <c r="F16" s="171">
        <f t="shared" si="4"/>
        <v>0</v>
      </c>
      <c r="G16" s="28">
        <f t="shared" si="5"/>
        <v>0</v>
      </c>
      <c r="H16" s="28">
        <f t="shared" si="8"/>
        <v>50000</v>
      </c>
      <c r="I16" s="29">
        <f t="shared" si="6"/>
        <v>50000</v>
      </c>
      <c r="J16" s="30"/>
      <c r="K16" s="31">
        <v>0.01</v>
      </c>
      <c r="L16" s="32">
        <f t="shared" si="0"/>
        <v>50000</v>
      </c>
      <c r="M16" s="33">
        <v>0</v>
      </c>
      <c r="N16" s="33">
        <f t="shared" si="25"/>
        <v>0</v>
      </c>
      <c r="O16" s="33">
        <f t="shared" si="2"/>
        <v>50000</v>
      </c>
      <c r="P16" s="8" t="s">
        <v>106</v>
      </c>
      <c r="Q16" s="9">
        <f t="shared" si="9"/>
        <v>50000</v>
      </c>
      <c r="R16" s="9">
        <f t="shared" si="10"/>
        <v>50000</v>
      </c>
      <c r="S16" s="9">
        <f t="shared" si="11"/>
        <v>50000</v>
      </c>
      <c r="T16" s="9">
        <f t="shared" si="12"/>
        <v>50000</v>
      </c>
      <c r="U16" s="9">
        <f t="shared" si="13"/>
        <v>50000</v>
      </c>
      <c r="V16" s="9">
        <f t="shared" si="14"/>
        <v>50000</v>
      </c>
      <c r="W16" s="9">
        <f t="shared" si="15"/>
        <v>50000</v>
      </c>
      <c r="X16" s="9">
        <f t="shared" si="16"/>
        <v>50000</v>
      </c>
      <c r="Y16" s="33">
        <f t="shared" si="3"/>
        <v>0</v>
      </c>
      <c r="Z16" s="33" t="str">
        <f t="shared" si="7"/>
        <v>T11</v>
      </c>
      <c r="AA16" s="35">
        <f t="shared" si="17"/>
        <v>0</v>
      </c>
      <c r="AB16" s="35">
        <f t="shared" si="18"/>
        <v>0</v>
      </c>
      <c r="AC16" s="35">
        <f t="shared" si="19"/>
        <v>0</v>
      </c>
      <c r="AD16" s="35">
        <f t="shared" si="20"/>
        <v>0</v>
      </c>
      <c r="AE16" s="35">
        <f t="shared" si="21"/>
        <v>0</v>
      </c>
      <c r="AF16" s="35">
        <f t="shared" si="22"/>
        <v>0</v>
      </c>
      <c r="AG16" s="35">
        <f t="shared" si="23"/>
        <v>0</v>
      </c>
      <c r="AH16" s="35">
        <f t="shared" si="24"/>
        <v>0</v>
      </c>
    </row>
    <row r="17" spans="1:34" s="34" customFormat="1" ht="18" customHeight="1">
      <c r="A17" s="24" t="s">
        <v>26</v>
      </c>
      <c r="B17" s="25">
        <v>32</v>
      </c>
      <c r="C17" s="25" t="s">
        <v>201</v>
      </c>
      <c r="D17" s="25" t="s">
        <v>245</v>
      </c>
      <c r="E17" s="25">
        <v>12</v>
      </c>
      <c r="F17" s="171">
        <f t="shared" si="4"/>
        <v>0</v>
      </c>
      <c r="G17" s="28">
        <f t="shared" si="5"/>
        <v>300000</v>
      </c>
      <c r="H17" s="28">
        <f t="shared" si="8"/>
        <v>50000</v>
      </c>
      <c r="I17" s="29">
        <f t="shared" si="6"/>
        <v>350000</v>
      </c>
      <c r="J17" s="30"/>
      <c r="K17" s="31">
        <v>0.01</v>
      </c>
      <c r="L17" s="32">
        <f t="shared" si="0"/>
        <v>50000</v>
      </c>
      <c r="M17" s="33">
        <v>0</v>
      </c>
      <c r="N17" s="33">
        <f t="shared" si="25"/>
        <v>0</v>
      </c>
      <c r="O17" s="33">
        <f t="shared" si="2"/>
        <v>50000</v>
      </c>
      <c r="P17" s="8" t="s">
        <v>107</v>
      </c>
      <c r="Q17" s="9">
        <f t="shared" si="9"/>
        <v>50000</v>
      </c>
      <c r="R17" s="9">
        <f t="shared" si="10"/>
        <v>50000</v>
      </c>
      <c r="S17" s="9">
        <f t="shared" si="11"/>
        <v>50000</v>
      </c>
      <c r="T17" s="9">
        <f t="shared" si="12"/>
        <v>50000</v>
      </c>
      <c r="U17" s="9">
        <f t="shared" si="13"/>
        <v>50000</v>
      </c>
      <c r="V17" s="9">
        <f t="shared" si="14"/>
        <v>50000</v>
      </c>
      <c r="W17" s="9">
        <f t="shared" si="15"/>
        <v>50000</v>
      </c>
      <c r="X17" s="9">
        <f t="shared" si="16"/>
        <v>50000</v>
      </c>
      <c r="Y17" s="33">
        <f t="shared" si="3"/>
        <v>0</v>
      </c>
      <c r="Z17" s="33" t="str">
        <f t="shared" si="7"/>
        <v>T12</v>
      </c>
      <c r="AA17" s="35">
        <f t="shared" si="17"/>
        <v>0</v>
      </c>
      <c r="AB17" s="35">
        <f t="shared" si="18"/>
        <v>0</v>
      </c>
      <c r="AC17" s="35">
        <f t="shared" si="19"/>
        <v>0</v>
      </c>
      <c r="AD17" s="35">
        <f t="shared" si="20"/>
        <v>0</v>
      </c>
      <c r="AE17" s="35">
        <f t="shared" si="21"/>
        <v>0</v>
      </c>
      <c r="AF17" s="35">
        <f t="shared" si="22"/>
        <v>0</v>
      </c>
      <c r="AG17" s="35">
        <f t="shared" si="23"/>
        <v>0</v>
      </c>
      <c r="AH17" s="35">
        <f t="shared" si="24"/>
        <v>0</v>
      </c>
    </row>
    <row r="18" spans="1:34" s="34" customFormat="1" ht="18" customHeight="1">
      <c r="A18" s="24" t="s">
        <v>4</v>
      </c>
      <c r="B18" s="25">
        <v>31</v>
      </c>
      <c r="C18" s="25" t="s">
        <v>201</v>
      </c>
      <c r="D18" s="25">
        <v>0</v>
      </c>
      <c r="E18" s="25">
        <v>13</v>
      </c>
      <c r="F18" s="171">
        <f t="shared" si="4"/>
        <v>0</v>
      </c>
      <c r="G18" s="28">
        <f t="shared" si="5"/>
        <v>0</v>
      </c>
      <c r="H18" s="28">
        <f t="shared" si="8"/>
        <v>50000</v>
      </c>
      <c r="I18" s="29">
        <f t="shared" si="6"/>
        <v>50000</v>
      </c>
      <c r="J18" s="30"/>
      <c r="K18" s="31">
        <v>0.01</v>
      </c>
      <c r="L18" s="32">
        <f t="shared" si="0"/>
        <v>50000</v>
      </c>
      <c r="M18" s="33">
        <v>0</v>
      </c>
      <c r="N18" s="33">
        <f t="shared" si="25"/>
        <v>0</v>
      </c>
      <c r="O18" s="33">
        <f t="shared" si="2"/>
        <v>50000</v>
      </c>
      <c r="P18" s="8" t="s">
        <v>108</v>
      </c>
      <c r="Q18" s="9">
        <f t="shared" si="9"/>
        <v>50000</v>
      </c>
      <c r="R18" s="9">
        <f t="shared" si="10"/>
        <v>50000</v>
      </c>
      <c r="S18" s="9">
        <f t="shared" si="11"/>
        <v>50000</v>
      </c>
      <c r="T18" s="9">
        <f t="shared" si="12"/>
        <v>50000</v>
      </c>
      <c r="U18" s="9">
        <f t="shared" si="13"/>
        <v>50000</v>
      </c>
      <c r="V18" s="9">
        <f t="shared" si="14"/>
        <v>50000</v>
      </c>
      <c r="W18" s="9">
        <f t="shared" si="15"/>
        <v>50000</v>
      </c>
      <c r="X18" s="9">
        <f t="shared" si="16"/>
        <v>50000</v>
      </c>
      <c r="Y18" s="33">
        <f t="shared" si="3"/>
        <v>0</v>
      </c>
      <c r="Z18" s="33" t="str">
        <f t="shared" si="7"/>
        <v>T13</v>
      </c>
      <c r="AA18" s="35">
        <f t="shared" si="17"/>
        <v>0</v>
      </c>
      <c r="AB18" s="35">
        <f t="shared" si="18"/>
        <v>0</v>
      </c>
      <c r="AC18" s="35">
        <f t="shared" si="19"/>
        <v>0</v>
      </c>
      <c r="AD18" s="35">
        <f t="shared" si="20"/>
        <v>0</v>
      </c>
      <c r="AE18" s="35">
        <f t="shared" si="21"/>
        <v>0</v>
      </c>
      <c r="AF18" s="35">
        <f t="shared" si="22"/>
        <v>0</v>
      </c>
      <c r="AG18" s="35">
        <f t="shared" si="23"/>
        <v>0</v>
      </c>
      <c r="AH18" s="35">
        <f t="shared" si="24"/>
        <v>0</v>
      </c>
    </row>
    <row r="19" spans="1:34" s="34" customFormat="1" ht="18" customHeight="1">
      <c r="A19" s="24" t="s">
        <v>20</v>
      </c>
      <c r="B19" s="25">
        <v>30</v>
      </c>
      <c r="C19" s="25" t="s">
        <v>201</v>
      </c>
      <c r="D19" s="25">
        <v>0</v>
      </c>
      <c r="E19" s="25">
        <v>14</v>
      </c>
      <c r="F19" s="171">
        <f t="shared" si="4"/>
        <v>0</v>
      </c>
      <c r="G19" s="28">
        <f t="shared" si="5"/>
        <v>0</v>
      </c>
      <c r="H19" s="28">
        <f t="shared" si="8"/>
        <v>50000</v>
      </c>
      <c r="I19" s="29">
        <f t="shared" si="6"/>
        <v>50000</v>
      </c>
      <c r="J19" s="30"/>
      <c r="K19" s="31">
        <v>0.01</v>
      </c>
      <c r="L19" s="32">
        <f t="shared" si="0"/>
        <v>50000</v>
      </c>
      <c r="M19" s="33">
        <v>0</v>
      </c>
      <c r="N19" s="33">
        <f t="shared" si="25"/>
        <v>0</v>
      </c>
      <c r="O19" s="33">
        <f t="shared" si="2"/>
        <v>50000</v>
      </c>
      <c r="P19" s="8" t="s">
        <v>109</v>
      </c>
      <c r="Q19" s="9">
        <f t="shared" si="9"/>
        <v>50000</v>
      </c>
      <c r="R19" s="9">
        <f t="shared" si="10"/>
        <v>50000</v>
      </c>
      <c r="S19" s="9">
        <f t="shared" si="11"/>
        <v>50000</v>
      </c>
      <c r="T19" s="9">
        <f t="shared" si="12"/>
        <v>50000</v>
      </c>
      <c r="U19" s="9">
        <f t="shared" si="13"/>
        <v>50000</v>
      </c>
      <c r="V19" s="9">
        <f t="shared" si="14"/>
        <v>50000</v>
      </c>
      <c r="W19" s="9">
        <f t="shared" si="15"/>
        <v>50000</v>
      </c>
      <c r="X19" s="9">
        <f t="shared" si="16"/>
        <v>50000</v>
      </c>
      <c r="Y19" s="33">
        <f t="shared" si="3"/>
        <v>0</v>
      </c>
      <c r="Z19" s="33" t="str">
        <f t="shared" si="7"/>
        <v>T14</v>
      </c>
      <c r="AA19" s="35">
        <f t="shared" si="17"/>
        <v>0</v>
      </c>
      <c r="AB19" s="35">
        <f t="shared" si="18"/>
        <v>0</v>
      </c>
      <c r="AC19" s="35">
        <f t="shared" si="19"/>
        <v>0</v>
      </c>
      <c r="AD19" s="35">
        <f t="shared" si="20"/>
        <v>0</v>
      </c>
      <c r="AE19" s="35">
        <f t="shared" si="21"/>
        <v>0</v>
      </c>
      <c r="AF19" s="35">
        <f t="shared" si="22"/>
        <v>0</v>
      </c>
      <c r="AG19" s="35">
        <f t="shared" si="23"/>
        <v>0</v>
      </c>
      <c r="AH19" s="35">
        <f t="shared" si="24"/>
        <v>0</v>
      </c>
    </row>
    <row r="20" spans="1:34" s="34" customFormat="1" ht="18" customHeight="1">
      <c r="A20" s="24" t="s">
        <v>36</v>
      </c>
      <c r="B20" s="25">
        <v>27</v>
      </c>
      <c r="C20" s="25" t="s">
        <v>201</v>
      </c>
      <c r="D20" s="25">
        <v>0</v>
      </c>
      <c r="E20" s="25">
        <v>15</v>
      </c>
      <c r="F20" s="171">
        <f t="shared" si="4"/>
        <v>0</v>
      </c>
      <c r="G20" s="28">
        <f t="shared" si="5"/>
        <v>0</v>
      </c>
      <c r="H20" s="28">
        <f t="shared" si="8"/>
        <v>50000</v>
      </c>
      <c r="I20" s="29">
        <f t="shared" si="6"/>
        <v>50000</v>
      </c>
      <c r="J20" s="30"/>
      <c r="K20" s="31">
        <v>0.01</v>
      </c>
      <c r="L20" s="32">
        <f t="shared" si="0"/>
        <v>50000</v>
      </c>
      <c r="M20" s="33">
        <v>0</v>
      </c>
      <c r="N20" s="33">
        <f t="shared" si="25"/>
        <v>0</v>
      </c>
      <c r="O20" s="33">
        <f t="shared" si="2"/>
        <v>50000</v>
      </c>
      <c r="P20" s="8" t="s">
        <v>110</v>
      </c>
      <c r="Q20" s="9">
        <f t="shared" si="9"/>
        <v>50000</v>
      </c>
      <c r="R20" s="9">
        <f t="shared" si="10"/>
        <v>50000</v>
      </c>
      <c r="S20" s="9">
        <f t="shared" si="11"/>
        <v>50000</v>
      </c>
      <c r="T20" s="9">
        <f t="shared" si="12"/>
        <v>50000</v>
      </c>
      <c r="U20" s="9">
        <f t="shared" si="13"/>
        <v>50000</v>
      </c>
      <c r="V20" s="9">
        <f t="shared" si="14"/>
        <v>50000</v>
      </c>
      <c r="W20" s="9">
        <f t="shared" si="15"/>
        <v>50000</v>
      </c>
      <c r="X20" s="9">
        <f t="shared" si="16"/>
        <v>50000</v>
      </c>
      <c r="Y20" s="33">
        <f t="shared" si="3"/>
        <v>0</v>
      </c>
      <c r="Z20" s="33" t="str">
        <f t="shared" si="7"/>
        <v>T15</v>
      </c>
      <c r="AA20" s="35">
        <f t="shared" si="17"/>
        <v>0</v>
      </c>
      <c r="AB20" s="35">
        <f t="shared" si="18"/>
        <v>0</v>
      </c>
      <c r="AC20" s="35">
        <f t="shared" si="19"/>
        <v>0</v>
      </c>
      <c r="AD20" s="35">
        <f t="shared" si="20"/>
        <v>0</v>
      </c>
      <c r="AE20" s="35">
        <f t="shared" si="21"/>
        <v>0</v>
      </c>
      <c r="AF20" s="35">
        <f t="shared" si="22"/>
        <v>0</v>
      </c>
      <c r="AG20" s="35">
        <f t="shared" si="23"/>
        <v>0</v>
      </c>
      <c r="AH20" s="35">
        <f t="shared" si="24"/>
        <v>0</v>
      </c>
    </row>
    <row r="21" spans="1:34" s="34" customFormat="1" ht="18" customHeight="1">
      <c r="A21" s="24" t="s">
        <v>32</v>
      </c>
      <c r="B21" s="25">
        <v>26</v>
      </c>
      <c r="C21" s="25" t="s">
        <v>201</v>
      </c>
      <c r="D21" s="25">
        <v>0</v>
      </c>
      <c r="E21" s="25">
        <v>16</v>
      </c>
      <c r="F21" s="171">
        <f t="shared" si="4"/>
        <v>0</v>
      </c>
      <c r="G21" s="28">
        <f t="shared" si="5"/>
        <v>0</v>
      </c>
      <c r="H21" s="28">
        <f t="shared" si="8"/>
        <v>50000</v>
      </c>
      <c r="I21" s="29">
        <f t="shared" si="6"/>
        <v>50000</v>
      </c>
      <c r="J21" s="30"/>
      <c r="K21" s="31">
        <v>0.01</v>
      </c>
      <c r="L21" s="32">
        <f t="shared" si="0"/>
        <v>50000</v>
      </c>
      <c r="M21" s="33">
        <v>0</v>
      </c>
      <c r="N21" s="33">
        <f t="shared" si="25"/>
        <v>0</v>
      </c>
      <c r="O21" s="33">
        <f t="shared" si="2"/>
        <v>50000</v>
      </c>
      <c r="P21" s="8" t="s">
        <v>111</v>
      </c>
      <c r="Q21" s="9">
        <f t="shared" si="9"/>
        <v>50000</v>
      </c>
      <c r="R21" s="9">
        <f t="shared" si="10"/>
        <v>50000</v>
      </c>
      <c r="S21" s="9">
        <f t="shared" si="11"/>
        <v>50000</v>
      </c>
      <c r="T21" s="9">
        <f t="shared" si="12"/>
        <v>50000</v>
      </c>
      <c r="U21" s="9">
        <f t="shared" si="13"/>
        <v>50000</v>
      </c>
      <c r="V21" s="9">
        <f t="shared" si="14"/>
        <v>50000</v>
      </c>
      <c r="W21" s="9">
        <f t="shared" si="15"/>
        <v>50000</v>
      </c>
      <c r="X21" s="9">
        <f t="shared" si="16"/>
        <v>50000</v>
      </c>
      <c r="Y21" s="33">
        <f t="shared" si="3"/>
        <v>0</v>
      </c>
      <c r="Z21" s="33" t="str">
        <f t="shared" si="7"/>
        <v>T16</v>
      </c>
      <c r="AA21" s="35">
        <f t="shared" si="17"/>
        <v>0</v>
      </c>
      <c r="AB21" s="35">
        <f t="shared" si="18"/>
        <v>0</v>
      </c>
      <c r="AC21" s="35">
        <f t="shared" si="19"/>
        <v>0</v>
      </c>
      <c r="AD21" s="35">
        <f t="shared" si="20"/>
        <v>0</v>
      </c>
      <c r="AE21" s="35">
        <f t="shared" si="21"/>
        <v>0</v>
      </c>
      <c r="AF21" s="35">
        <f t="shared" si="22"/>
        <v>0</v>
      </c>
      <c r="AG21" s="35">
        <f t="shared" si="23"/>
        <v>0</v>
      </c>
      <c r="AH21" s="35">
        <f t="shared" si="24"/>
        <v>0</v>
      </c>
    </row>
    <row r="22" spans="1:34" s="8" customFormat="1" ht="18" customHeight="1">
      <c r="A22" s="24" t="s">
        <v>38</v>
      </c>
      <c r="B22" s="25">
        <v>25</v>
      </c>
      <c r="C22" s="25" t="s">
        <v>201</v>
      </c>
      <c r="D22" s="25">
        <v>0</v>
      </c>
      <c r="E22" s="25">
        <v>17</v>
      </c>
      <c r="F22" s="171">
        <f t="shared" si="4"/>
        <v>0</v>
      </c>
      <c r="G22" s="28">
        <f t="shared" si="5"/>
        <v>0</v>
      </c>
      <c r="H22" s="28">
        <f t="shared" si="8"/>
        <v>50000</v>
      </c>
      <c r="I22" s="29">
        <f t="shared" si="6"/>
        <v>50000</v>
      </c>
      <c r="J22" s="30"/>
      <c r="K22" s="31">
        <v>0.01</v>
      </c>
      <c r="L22" s="32">
        <f t="shared" si="0"/>
        <v>50000</v>
      </c>
      <c r="M22" s="33">
        <v>0</v>
      </c>
      <c r="N22" s="33">
        <f t="shared" si="25"/>
        <v>0</v>
      </c>
      <c r="O22" s="33">
        <f t="shared" si="2"/>
        <v>50000</v>
      </c>
      <c r="P22" s="8" t="s">
        <v>112</v>
      </c>
      <c r="Q22" s="9">
        <f t="shared" si="9"/>
        <v>50000</v>
      </c>
      <c r="R22" s="9">
        <f t="shared" si="10"/>
        <v>50000</v>
      </c>
      <c r="S22" s="9">
        <f t="shared" si="11"/>
        <v>50000</v>
      </c>
      <c r="T22" s="9">
        <f t="shared" si="12"/>
        <v>50000</v>
      </c>
      <c r="U22" s="9">
        <f t="shared" si="13"/>
        <v>50000</v>
      </c>
      <c r="V22" s="9">
        <f t="shared" si="14"/>
        <v>50000</v>
      </c>
      <c r="W22" s="9">
        <f t="shared" si="15"/>
        <v>50000</v>
      </c>
      <c r="X22" s="9">
        <f t="shared" si="16"/>
        <v>44444.444444444445</v>
      </c>
      <c r="Y22" s="33">
        <f t="shared" si="3"/>
        <v>0</v>
      </c>
      <c r="Z22" s="33" t="str">
        <f t="shared" si="7"/>
        <v>T17</v>
      </c>
      <c r="AA22" s="35">
        <f t="shared" si="17"/>
        <v>0</v>
      </c>
      <c r="AB22" s="35">
        <f t="shared" si="18"/>
        <v>0</v>
      </c>
      <c r="AC22" s="35">
        <f t="shared" si="19"/>
        <v>0</v>
      </c>
      <c r="AD22" s="35">
        <f t="shared" si="20"/>
        <v>0</v>
      </c>
      <c r="AE22" s="35">
        <f t="shared" si="21"/>
        <v>0</v>
      </c>
      <c r="AF22" s="35">
        <f t="shared" si="22"/>
        <v>0</v>
      </c>
      <c r="AG22" s="35">
        <f t="shared" si="23"/>
        <v>0</v>
      </c>
      <c r="AH22" s="35">
        <f t="shared" si="24"/>
        <v>0</v>
      </c>
    </row>
    <row r="23" spans="1:34" s="8" customFormat="1" ht="18" customHeight="1">
      <c r="A23" s="24"/>
      <c r="B23" s="25"/>
      <c r="C23" s="25"/>
      <c r="D23" s="25"/>
      <c r="E23" s="25"/>
      <c r="F23" s="171">
        <f t="shared" si="4"/>
        <v>0</v>
      </c>
      <c r="G23" s="28">
        <f t="shared" si="5"/>
        <v>0</v>
      </c>
      <c r="H23" s="28">
        <f t="shared" si="8"/>
        <v>0</v>
      </c>
      <c r="I23" s="29">
        <f t="shared" si="6"/>
        <v>0</v>
      </c>
      <c r="J23" s="30"/>
      <c r="K23" s="31">
        <v>0.01</v>
      </c>
      <c r="L23" s="32">
        <f t="shared" si="0"/>
        <v>50000</v>
      </c>
      <c r="M23" s="33">
        <v>0</v>
      </c>
      <c r="N23" s="33">
        <f t="shared" si="25"/>
        <v>0</v>
      </c>
      <c r="O23" s="33">
        <f t="shared" si="2"/>
        <v>0</v>
      </c>
      <c r="P23" s="8" t="s">
        <v>113</v>
      </c>
      <c r="Q23" s="9">
        <f t="shared" si="9"/>
        <v>50000</v>
      </c>
      <c r="R23" s="9">
        <f t="shared" si="10"/>
        <v>50000</v>
      </c>
      <c r="S23" s="9">
        <f t="shared" si="11"/>
        <v>50000</v>
      </c>
      <c r="T23" s="9">
        <f t="shared" si="12"/>
        <v>50000</v>
      </c>
      <c r="U23" s="9">
        <f t="shared" si="13"/>
        <v>50000</v>
      </c>
      <c r="V23" s="9">
        <f t="shared" si="14"/>
        <v>50000</v>
      </c>
      <c r="W23" s="9">
        <f t="shared" si="15"/>
        <v>43750</v>
      </c>
      <c r="X23" s="9">
        <f t="shared" si="16"/>
        <v>38888.888888888891</v>
      </c>
      <c r="Y23" s="33">
        <f t="shared" si="3"/>
        <v>0</v>
      </c>
      <c r="Z23" s="33" t="str">
        <f t="shared" si="7"/>
        <v>T18</v>
      </c>
      <c r="AA23" s="35">
        <f t="shared" si="17"/>
        <v>0</v>
      </c>
      <c r="AB23" s="35">
        <f t="shared" si="18"/>
        <v>0</v>
      </c>
      <c r="AC23" s="35">
        <f t="shared" si="19"/>
        <v>0</v>
      </c>
      <c r="AD23" s="35">
        <f t="shared" si="20"/>
        <v>0</v>
      </c>
      <c r="AE23" s="35">
        <f t="shared" si="21"/>
        <v>0</v>
      </c>
      <c r="AF23" s="35">
        <f t="shared" si="22"/>
        <v>0</v>
      </c>
      <c r="AG23" s="35">
        <f t="shared" si="23"/>
        <v>0</v>
      </c>
      <c r="AH23" s="35">
        <f t="shared" si="24"/>
        <v>0</v>
      </c>
    </row>
    <row r="24" spans="1:34" s="8" customFormat="1" ht="18" customHeight="1">
      <c r="A24" s="24"/>
      <c r="B24" s="25"/>
      <c r="C24" s="25"/>
      <c r="D24" s="25"/>
      <c r="E24" s="25" t="s">
        <v>201</v>
      </c>
      <c r="F24" s="171"/>
      <c r="G24" s="28">
        <f t="shared" si="5"/>
        <v>0</v>
      </c>
      <c r="H24" s="28">
        <f t="shared" si="8"/>
        <v>0</v>
      </c>
      <c r="I24" s="29">
        <f t="shared" si="6"/>
        <v>0</v>
      </c>
      <c r="J24" s="30"/>
      <c r="K24" s="31">
        <v>0.01</v>
      </c>
      <c r="L24" s="32">
        <f t="shared" si="0"/>
        <v>50000</v>
      </c>
      <c r="M24" s="33">
        <v>0</v>
      </c>
      <c r="N24" s="33" t="e">
        <f t="shared" si="25"/>
        <v>#N/A</v>
      </c>
      <c r="O24" s="33" t="e">
        <f t="shared" si="2"/>
        <v>#N/A</v>
      </c>
      <c r="P24" s="8" t="s">
        <v>114</v>
      </c>
      <c r="Q24" s="9">
        <f t="shared" si="9"/>
        <v>50000</v>
      </c>
      <c r="R24" s="9">
        <f t="shared" si="10"/>
        <v>50000</v>
      </c>
      <c r="S24" s="9">
        <f t="shared" si="11"/>
        <v>50000</v>
      </c>
      <c r="T24" s="9">
        <f t="shared" si="12"/>
        <v>50000</v>
      </c>
      <c r="U24" s="9">
        <f t="shared" si="13"/>
        <v>50000</v>
      </c>
      <c r="V24" s="9">
        <f t="shared" si="14"/>
        <v>42857.142857142855</v>
      </c>
      <c r="W24" s="9">
        <f t="shared" si="15"/>
        <v>37500</v>
      </c>
      <c r="X24" s="9">
        <f t="shared" si="16"/>
        <v>33333.333333333336</v>
      </c>
      <c r="Y24" s="33">
        <f t="shared" si="3"/>
        <v>0</v>
      </c>
      <c r="Z24" s="33" t="str">
        <f t="shared" si="7"/>
        <v>T19</v>
      </c>
      <c r="AA24" s="35">
        <f t="shared" si="17"/>
        <v>0</v>
      </c>
      <c r="AB24" s="35">
        <f t="shared" si="18"/>
        <v>0</v>
      </c>
      <c r="AC24" s="35">
        <f t="shared" si="19"/>
        <v>0</v>
      </c>
      <c r="AD24" s="35">
        <f t="shared" si="20"/>
        <v>0</v>
      </c>
      <c r="AE24" s="35">
        <f t="shared" si="21"/>
        <v>0</v>
      </c>
      <c r="AF24" s="35">
        <f t="shared" si="22"/>
        <v>0</v>
      </c>
      <c r="AG24" s="35">
        <f t="shared" si="23"/>
        <v>0</v>
      </c>
      <c r="AH24" s="35">
        <f t="shared" si="24"/>
        <v>0</v>
      </c>
    </row>
    <row r="25" spans="1:34" s="8" customFormat="1" ht="18" customHeight="1">
      <c r="A25" s="24"/>
      <c r="B25" s="25"/>
      <c r="C25" s="25"/>
      <c r="D25" s="25"/>
      <c r="E25" s="25" t="s">
        <v>201</v>
      </c>
      <c r="F25" s="171"/>
      <c r="G25" s="28">
        <f t="shared" si="5"/>
        <v>0</v>
      </c>
      <c r="H25" s="28">
        <f t="shared" si="8"/>
        <v>0</v>
      </c>
      <c r="I25" s="29">
        <f t="shared" si="6"/>
        <v>0</v>
      </c>
      <c r="J25" s="30"/>
      <c r="K25" s="31">
        <v>0.01</v>
      </c>
      <c r="L25" s="32">
        <f t="shared" si="0"/>
        <v>50000</v>
      </c>
      <c r="M25" s="33">
        <v>0</v>
      </c>
      <c r="N25" s="33" t="e">
        <f t="shared" si="25"/>
        <v>#N/A</v>
      </c>
      <c r="O25" s="33" t="e">
        <f t="shared" si="2"/>
        <v>#N/A</v>
      </c>
      <c r="P25" s="8" t="s">
        <v>115</v>
      </c>
      <c r="Q25" s="9">
        <f t="shared" si="9"/>
        <v>50000</v>
      </c>
      <c r="R25" s="9">
        <f t="shared" si="10"/>
        <v>50000</v>
      </c>
      <c r="S25" s="9">
        <f t="shared" si="11"/>
        <v>50000</v>
      </c>
      <c r="T25" s="9">
        <f t="shared" si="12"/>
        <v>50000</v>
      </c>
      <c r="U25" s="9">
        <f t="shared" si="13"/>
        <v>41666.666666666664</v>
      </c>
      <c r="V25" s="9">
        <f t="shared" si="14"/>
        <v>35714.285714285717</v>
      </c>
      <c r="W25" s="9">
        <f t="shared" si="15"/>
        <v>31250</v>
      </c>
      <c r="X25" s="9">
        <f t="shared" si="16"/>
        <v>27777.777777777777</v>
      </c>
      <c r="Y25" s="33">
        <f t="shared" si="3"/>
        <v>0</v>
      </c>
      <c r="Z25" s="33" t="str">
        <f t="shared" si="7"/>
        <v>T20</v>
      </c>
      <c r="AA25" s="35">
        <f t="shared" si="17"/>
        <v>0</v>
      </c>
      <c r="AB25" s="35">
        <f t="shared" si="18"/>
        <v>0</v>
      </c>
      <c r="AC25" s="35">
        <f t="shared" si="19"/>
        <v>0</v>
      </c>
      <c r="AD25" s="35">
        <f t="shared" si="20"/>
        <v>0</v>
      </c>
      <c r="AE25" s="35">
        <f t="shared" si="21"/>
        <v>0</v>
      </c>
      <c r="AF25" s="35">
        <f t="shared" si="22"/>
        <v>0</v>
      </c>
      <c r="AG25" s="35">
        <f t="shared" si="23"/>
        <v>0</v>
      </c>
      <c r="AH25" s="35">
        <f t="shared" si="24"/>
        <v>0</v>
      </c>
    </row>
    <row r="26" spans="1:34" s="8" customFormat="1" ht="18" customHeight="1">
      <c r="A26" s="24"/>
      <c r="B26" s="25"/>
      <c r="C26" s="25"/>
      <c r="D26" s="25"/>
      <c r="E26" s="25" t="s">
        <v>201</v>
      </c>
      <c r="F26" s="171"/>
      <c r="G26" s="28">
        <f t="shared" si="5"/>
        <v>0</v>
      </c>
      <c r="H26" s="28">
        <f t="shared" si="8"/>
        <v>0</v>
      </c>
      <c r="I26" s="29">
        <f t="shared" si="6"/>
        <v>0</v>
      </c>
      <c r="J26" s="30"/>
      <c r="K26" s="31">
        <v>0.01</v>
      </c>
      <c r="L26" s="32">
        <f t="shared" si="0"/>
        <v>50000</v>
      </c>
      <c r="M26" s="33">
        <v>0</v>
      </c>
      <c r="N26" s="33" t="e">
        <f t="shared" si="25"/>
        <v>#N/A</v>
      </c>
      <c r="O26" s="33" t="e">
        <f>IF(E26=0,0,IF(E26=E25,VLOOKUP(E26,P:X,VLOOKUP(E26,P:Y,10,0),0),IF(P26=E26,VLOOKUP(E26,P:X,VLOOKUP(E26,P:Y,10,0),0),L26)))</f>
        <v>#N/A</v>
      </c>
      <c r="P26" s="8" t="s">
        <v>116</v>
      </c>
      <c r="Q26" s="9">
        <f t="shared" si="9"/>
        <v>50000</v>
      </c>
      <c r="R26" s="9">
        <f t="shared" si="10"/>
        <v>50000</v>
      </c>
      <c r="S26" s="9">
        <f t="shared" si="11"/>
        <v>50000</v>
      </c>
      <c r="T26" s="9">
        <f t="shared" si="12"/>
        <v>40000</v>
      </c>
      <c r="U26" s="9">
        <f t="shared" si="13"/>
        <v>33333.333333333336</v>
      </c>
      <c r="V26" s="9">
        <f t="shared" si="14"/>
        <v>28571.428571428572</v>
      </c>
      <c r="W26" s="9">
        <f t="shared" si="15"/>
        <v>25000</v>
      </c>
      <c r="X26" s="9">
        <f t="shared" si="16"/>
        <v>22222.222222222223</v>
      </c>
      <c r="Y26" s="33">
        <f t="shared" si="3"/>
        <v>0</v>
      </c>
      <c r="Z26" s="33" t="str">
        <f t="shared" si="7"/>
        <v>T21</v>
      </c>
      <c r="AA26" s="35">
        <f t="shared" si="17"/>
        <v>0</v>
      </c>
      <c r="AB26" s="35">
        <f t="shared" si="18"/>
        <v>0</v>
      </c>
      <c r="AC26" s="35">
        <f t="shared" si="19"/>
        <v>0</v>
      </c>
      <c r="AD26" s="35">
        <f t="shared" si="20"/>
        <v>0</v>
      </c>
      <c r="AE26" s="35">
        <f t="shared" si="21"/>
        <v>0</v>
      </c>
      <c r="AF26" s="35">
        <f t="shared" si="22"/>
        <v>0</v>
      </c>
      <c r="AG26" s="35">
        <f t="shared" si="23"/>
        <v>0</v>
      </c>
      <c r="AH26" s="35">
        <f t="shared" si="24"/>
        <v>0</v>
      </c>
    </row>
    <row r="27" spans="1:34" s="8" customFormat="1" ht="18" customHeight="1">
      <c r="A27" s="24"/>
      <c r="B27" s="25"/>
      <c r="C27" s="25"/>
      <c r="D27" s="25"/>
      <c r="E27" s="25" t="s">
        <v>201</v>
      </c>
      <c r="F27" s="171"/>
      <c r="G27" s="28">
        <f t="shared" si="5"/>
        <v>0</v>
      </c>
      <c r="H27" s="28">
        <f t="shared" si="8"/>
        <v>0</v>
      </c>
      <c r="I27" s="29">
        <f t="shared" si="6"/>
        <v>0</v>
      </c>
      <c r="J27" s="30"/>
      <c r="K27" s="31">
        <v>0.01</v>
      </c>
      <c r="L27" s="32">
        <f t="shared" si="0"/>
        <v>50000</v>
      </c>
      <c r="M27" s="33">
        <v>0</v>
      </c>
      <c r="N27" s="33" t="e">
        <f t="shared" si="25"/>
        <v>#N/A</v>
      </c>
      <c r="O27" s="33" t="e">
        <f t="shared" ref="O27:O29" si="26">IF(E27=0,0,IF(E27=E26,VLOOKUP(E27,P:X,VLOOKUP(E27,P:Y,10,0),0),IF(P27=E27,VLOOKUP(E27,P:X,VLOOKUP(E27,P:Y,10,0),0),L27)))</f>
        <v>#N/A</v>
      </c>
      <c r="P27" s="8" t="s">
        <v>117</v>
      </c>
      <c r="Q27" s="9">
        <f t="shared" si="9"/>
        <v>50000</v>
      </c>
      <c r="R27" s="9">
        <f t="shared" si="10"/>
        <v>50000</v>
      </c>
      <c r="S27" s="9">
        <f t="shared" si="11"/>
        <v>37500</v>
      </c>
      <c r="T27" s="9">
        <f t="shared" si="12"/>
        <v>30000</v>
      </c>
      <c r="U27" s="9">
        <f t="shared" si="13"/>
        <v>25000</v>
      </c>
      <c r="V27" s="9">
        <f t="shared" si="14"/>
        <v>21428.571428571428</v>
      </c>
      <c r="W27" s="9">
        <f t="shared" si="15"/>
        <v>18750</v>
      </c>
      <c r="X27" s="9">
        <f t="shared" si="16"/>
        <v>16666.666666666668</v>
      </c>
      <c r="Y27" s="33">
        <f t="shared" si="3"/>
        <v>0</v>
      </c>
      <c r="Z27" s="33" t="str">
        <f t="shared" si="7"/>
        <v>T22</v>
      </c>
      <c r="AA27" s="35">
        <f t="shared" si="17"/>
        <v>0</v>
      </c>
      <c r="AB27" s="35">
        <f t="shared" si="18"/>
        <v>0</v>
      </c>
      <c r="AC27" s="35">
        <f t="shared" si="19"/>
        <v>0</v>
      </c>
      <c r="AD27" s="35">
        <f t="shared" si="20"/>
        <v>0</v>
      </c>
      <c r="AE27" s="35">
        <f t="shared" si="21"/>
        <v>0</v>
      </c>
      <c r="AF27" s="35">
        <f t="shared" si="22"/>
        <v>0</v>
      </c>
      <c r="AG27" s="35">
        <f t="shared" si="23"/>
        <v>0</v>
      </c>
      <c r="AH27" s="35">
        <f t="shared" si="24"/>
        <v>0</v>
      </c>
    </row>
    <row r="28" spans="1:34" s="8" customFormat="1" ht="18" customHeight="1">
      <c r="A28" s="24"/>
      <c r="B28" s="25"/>
      <c r="C28" s="25"/>
      <c r="D28" s="25"/>
      <c r="E28" s="25" t="s">
        <v>201</v>
      </c>
      <c r="F28" s="171"/>
      <c r="G28" s="28">
        <f t="shared" si="5"/>
        <v>0</v>
      </c>
      <c r="H28" s="28">
        <f t="shared" si="8"/>
        <v>0</v>
      </c>
      <c r="I28" s="29">
        <f t="shared" si="6"/>
        <v>0</v>
      </c>
      <c r="J28" s="30"/>
      <c r="K28" s="31">
        <v>0.01</v>
      </c>
      <c r="L28" s="32">
        <f t="shared" si="0"/>
        <v>50000</v>
      </c>
      <c r="M28" s="33">
        <v>0</v>
      </c>
      <c r="N28" s="33" t="e">
        <f t="shared" si="25"/>
        <v>#N/A</v>
      </c>
      <c r="O28" s="33" t="e">
        <f t="shared" si="26"/>
        <v>#N/A</v>
      </c>
      <c r="P28" s="8" t="s">
        <v>118</v>
      </c>
      <c r="Q28" s="9">
        <f t="shared" si="9"/>
        <v>50000</v>
      </c>
      <c r="R28" s="9">
        <f t="shared" si="10"/>
        <v>33333.333333333336</v>
      </c>
      <c r="S28" s="9">
        <f t="shared" si="11"/>
        <v>25000</v>
      </c>
      <c r="T28" s="9">
        <f t="shared" si="12"/>
        <v>20000</v>
      </c>
      <c r="U28" s="9">
        <f t="shared" si="13"/>
        <v>16666.666666666668</v>
      </c>
      <c r="V28" s="9">
        <f t="shared" si="14"/>
        <v>14285.714285714286</v>
      </c>
      <c r="W28" s="9">
        <f t="shared" si="15"/>
        <v>12500</v>
      </c>
      <c r="X28" s="9">
        <f t="shared" si="16"/>
        <v>11111.111111111111</v>
      </c>
      <c r="Y28" s="33">
        <f t="shared" si="3"/>
        <v>0</v>
      </c>
      <c r="Z28" s="33" t="str">
        <f t="shared" si="7"/>
        <v>T23</v>
      </c>
      <c r="AA28" s="35">
        <f t="shared" si="17"/>
        <v>0</v>
      </c>
      <c r="AB28" s="35">
        <f t="shared" si="18"/>
        <v>0</v>
      </c>
      <c r="AC28" s="35">
        <f t="shared" si="19"/>
        <v>0</v>
      </c>
      <c r="AD28" s="35">
        <f t="shared" si="20"/>
        <v>0</v>
      </c>
      <c r="AE28" s="35">
        <f t="shared" si="21"/>
        <v>0</v>
      </c>
      <c r="AF28" s="35">
        <f t="shared" si="22"/>
        <v>0</v>
      </c>
      <c r="AG28" s="35">
        <f t="shared" si="23"/>
        <v>0</v>
      </c>
      <c r="AH28" s="35">
        <f t="shared" si="24"/>
        <v>0</v>
      </c>
    </row>
    <row r="29" spans="1:34" s="8" customFormat="1" ht="18" customHeight="1">
      <c r="A29" s="24"/>
      <c r="B29" s="25"/>
      <c r="C29" s="25"/>
      <c r="D29" s="25"/>
      <c r="E29" s="25" t="s">
        <v>201</v>
      </c>
      <c r="F29" s="171"/>
      <c r="G29" s="28">
        <f t="shared" si="5"/>
        <v>0</v>
      </c>
      <c r="H29" s="28">
        <f t="shared" si="8"/>
        <v>0</v>
      </c>
      <c r="I29" s="29">
        <f t="shared" si="6"/>
        <v>0</v>
      </c>
      <c r="J29" s="30"/>
      <c r="K29" s="31">
        <v>0.01</v>
      </c>
      <c r="L29" s="32">
        <f t="shared" si="0"/>
        <v>50000</v>
      </c>
      <c r="M29" s="33">
        <v>0</v>
      </c>
      <c r="N29" s="33" t="e">
        <f t="shared" si="25"/>
        <v>#N/A</v>
      </c>
      <c r="O29" s="33" t="e">
        <f t="shared" si="26"/>
        <v>#N/A</v>
      </c>
      <c r="P29" s="8" t="s">
        <v>119</v>
      </c>
      <c r="Q29" s="9">
        <f t="shared" si="9"/>
        <v>25000</v>
      </c>
      <c r="R29" s="9">
        <f t="shared" si="10"/>
        <v>16666.666666666668</v>
      </c>
      <c r="S29" s="9">
        <f t="shared" si="11"/>
        <v>12500</v>
      </c>
      <c r="T29" s="9">
        <f t="shared" si="12"/>
        <v>10000</v>
      </c>
      <c r="U29" s="9">
        <f t="shared" si="13"/>
        <v>8333.3333333333339</v>
      </c>
      <c r="V29" s="9">
        <f t="shared" si="14"/>
        <v>7142.8571428571431</v>
      </c>
      <c r="W29" s="9">
        <f t="shared" si="15"/>
        <v>6250</v>
      </c>
      <c r="X29" s="9">
        <f t="shared" si="16"/>
        <v>5555.5555555555557</v>
      </c>
      <c r="Y29" s="33">
        <f t="shared" si="3"/>
        <v>0</v>
      </c>
      <c r="Z29" s="33" t="str">
        <f t="shared" si="7"/>
        <v>T24</v>
      </c>
      <c r="AA29" s="35">
        <f t="shared" si="17"/>
        <v>0</v>
      </c>
      <c r="AB29" s="35">
        <f t="shared" si="18"/>
        <v>0</v>
      </c>
      <c r="AC29" s="35">
        <f t="shared" si="19"/>
        <v>0</v>
      </c>
      <c r="AD29" s="35">
        <f t="shared" si="20"/>
        <v>0</v>
      </c>
      <c r="AE29" s="35">
        <f t="shared" si="21"/>
        <v>0</v>
      </c>
      <c r="AF29" s="35">
        <f t="shared" si="22"/>
        <v>0</v>
      </c>
      <c r="AG29" s="35">
        <f t="shared" si="23"/>
        <v>0</v>
      </c>
      <c r="AH29" s="35">
        <f t="shared" si="24"/>
        <v>0</v>
      </c>
    </row>
    <row r="30" spans="1:34" ht="18" customHeight="1">
      <c r="A30" s="36"/>
      <c r="B30" s="37"/>
      <c r="C30" s="38"/>
      <c r="D30" s="39"/>
      <c r="E30" s="40"/>
      <c r="F30" s="39"/>
      <c r="G30" s="42"/>
      <c r="H30" s="42"/>
      <c r="I30" s="40"/>
      <c r="J30" s="43"/>
      <c r="K30" s="43"/>
      <c r="L30" s="43"/>
      <c r="M30" s="43"/>
      <c r="N30" s="43"/>
      <c r="O30" s="43"/>
      <c r="P30" s="8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4" ht="15">
      <c r="A31" s="36"/>
      <c r="B31" s="45"/>
      <c r="C31" s="46"/>
      <c r="D31" s="46"/>
      <c r="E31" s="46"/>
      <c r="F31" s="173"/>
      <c r="G31" s="48"/>
      <c r="H31" s="48"/>
      <c r="I31" s="36"/>
      <c r="J31" s="36"/>
      <c r="K31" s="36"/>
      <c r="L31" s="36"/>
      <c r="M31" s="36"/>
      <c r="N31" s="36"/>
      <c r="O31" s="36"/>
      <c r="P31" s="36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34" ht="15">
      <c r="A32" s="36"/>
      <c r="B32" s="45"/>
      <c r="C32" s="46"/>
      <c r="D32" s="46"/>
      <c r="E32" s="46"/>
      <c r="F32" s="173"/>
      <c r="G32" s="48"/>
      <c r="H32" s="48"/>
      <c r="I32" s="36"/>
      <c r="J32" s="36"/>
      <c r="K32" s="36"/>
      <c r="L32" s="36"/>
      <c r="M32" s="36"/>
      <c r="N32" s="36"/>
      <c r="O32" s="36"/>
      <c r="P32" s="36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">
      <c r="A33" s="36"/>
      <c r="B33" s="45"/>
      <c r="C33" s="46"/>
      <c r="D33" s="46"/>
      <c r="E33" s="46"/>
      <c r="F33" s="173"/>
      <c r="G33" s="48"/>
      <c r="H33" s="48"/>
      <c r="I33" s="36"/>
      <c r="J33" s="36"/>
      <c r="K33" s="36"/>
      <c r="L33" s="36"/>
      <c r="M33" s="36"/>
      <c r="N33" s="36"/>
      <c r="O33" s="36"/>
      <c r="P33" s="36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">
      <c r="A34" s="36"/>
      <c r="B34" s="45"/>
      <c r="C34" s="37"/>
      <c r="D34" s="39"/>
      <c r="E34" s="40"/>
      <c r="F34" s="39"/>
      <c r="G34" s="42"/>
      <c r="H34" s="42"/>
      <c r="I34" s="40"/>
      <c r="J34" s="43"/>
      <c r="K34" s="43"/>
      <c r="L34" s="43"/>
      <c r="M34" s="43"/>
      <c r="N34" s="43"/>
      <c r="O34" s="43"/>
      <c r="P34" s="8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>
      <c r="B35" s="45"/>
      <c r="P35" s="8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>
      <c r="A36" s="50"/>
      <c r="B36" s="50"/>
      <c r="I36" s="44"/>
      <c r="P36" s="8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>
      <c r="A37" s="50"/>
      <c r="B37" s="50"/>
      <c r="I37" s="44"/>
      <c r="P37" s="8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>
      <c r="A38" s="50"/>
      <c r="B38" s="50"/>
      <c r="I38" s="44"/>
      <c r="P38" s="8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>
      <c r="A39" s="50"/>
      <c r="B39" s="50"/>
      <c r="I39" s="44"/>
      <c r="P39" s="8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>
      <c r="A40" s="50"/>
      <c r="B40" s="50"/>
      <c r="I40" s="44"/>
      <c r="P40" s="8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>
      <c r="A41" s="50"/>
      <c r="B41" s="50"/>
      <c r="I41" s="44"/>
      <c r="P41" s="8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>
      <c r="A42" s="50"/>
      <c r="B42" s="50"/>
      <c r="I42" s="44"/>
      <c r="P42" s="8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>
      <c r="A43" s="50"/>
      <c r="B43" s="50"/>
      <c r="I43" s="44"/>
      <c r="P43" s="8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>
      <c r="A44" s="50"/>
      <c r="B44" s="50"/>
      <c r="I44" s="44"/>
      <c r="P44" s="8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>
      <c r="A45" s="50"/>
      <c r="B45" s="50"/>
      <c r="I45" s="44"/>
      <c r="P45" s="8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>
      <c r="A46" s="50"/>
      <c r="B46" s="50"/>
      <c r="I46" s="44"/>
      <c r="P46" s="8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>
      <c r="A47" s="50"/>
      <c r="B47" s="50"/>
      <c r="I47" s="44"/>
      <c r="P47" s="8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>
      <c r="A48" s="50"/>
      <c r="B48" s="50"/>
      <c r="I48" s="44"/>
      <c r="P48" s="8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>
      <c r="A49" s="50"/>
      <c r="B49" s="50"/>
      <c r="I49" s="44"/>
      <c r="P49" s="8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>
      <c r="A50" s="50"/>
      <c r="B50" s="50"/>
      <c r="I50" s="44"/>
      <c r="P50" s="8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>
      <c r="A51" s="50"/>
      <c r="B51" s="50"/>
      <c r="I51" s="44"/>
      <c r="P51" s="8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>
      <c r="A52" s="50"/>
      <c r="B52" s="50"/>
      <c r="I52" s="44"/>
      <c r="P52" s="8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>
      <c r="A53" s="50"/>
      <c r="B53" s="50"/>
      <c r="I53" s="44"/>
      <c r="P53" s="8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>
      <c r="A54" s="50"/>
      <c r="B54" s="50"/>
      <c r="I54" s="44"/>
      <c r="P54" s="8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>
      <c r="A55" s="50"/>
      <c r="B55" s="50"/>
      <c r="I55" s="44"/>
      <c r="P55" s="8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>
      <c r="A56" s="50"/>
      <c r="B56" s="50"/>
      <c r="I56" s="44"/>
      <c r="P56" s="8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>
      <c r="A57" s="50"/>
      <c r="B57" s="50"/>
      <c r="I57" s="44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>
      <c r="A58" s="50"/>
      <c r="B58" s="50"/>
      <c r="I58" s="44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>
      <c r="A59" s="50"/>
      <c r="B59" s="50"/>
      <c r="I59" s="44"/>
      <c r="P59" s="8"/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>
      <c r="A60" s="50"/>
      <c r="B60" s="50"/>
      <c r="I60" s="44"/>
      <c r="P60" s="8"/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>
      <c r="A61" s="50"/>
      <c r="B61" s="50"/>
      <c r="I61" s="44"/>
      <c r="P61" s="8"/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>
      <c r="A62" s="50"/>
      <c r="B62" s="50"/>
      <c r="I62" s="44"/>
      <c r="P62" s="8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>
      <c r="A63" s="50"/>
      <c r="B63" s="50"/>
      <c r="I63" s="44"/>
      <c r="P63" s="8"/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>
      <c r="A64" s="50"/>
      <c r="B64" s="50"/>
      <c r="I64" s="44"/>
      <c r="P64" s="8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>
      <c r="A65" s="50"/>
      <c r="B65" s="50"/>
      <c r="I65" s="44"/>
      <c r="P65" s="8"/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>
      <c r="A66" s="50"/>
      <c r="B66" s="50"/>
      <c r="I66" s="44"/>
      <c r="P66" s="8"/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>
      <c r="A67" s="50"/>
      <c r="B67" s="50"/>
      <c r="I67" s="44"/>
      <c r="P67" s="8"/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>
      <c r="A68" s="50"/>
      <c r="B68" s="50"/>
      <c r="I68" s="44"/>
      <c r="P68" s="8"/>
      <c r="Q68" s="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>
      <c r="A69" s="50"/>
      <c r="B69" s="50"/>
      <c r="I69" s="44"/>
      <c r="P69" s="8"/>
      <c r="Q69" s="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>
      <c r="A70" s="50"/>
      <c r="B70" s="50"/>
      <c r="I70" s="44"/>
      <c r="P70" s="8"/>
      <c r="Q70" s="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>
      <c r="A71" s="50"/>
      <c r="B71" s="50"/>
      <c r="I71" s="44"/>
      <c r="P71" s="8"/>
      <c r="Q71" s="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>
      <c r="A72" s="50"/>
      <c r="B72" s="50"/>
      <c r="I72" s="44"/>
      <c r="P72" s="8"/>
      <c r="Q72" s="9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>
      <c r="A73" s="50"/>
      <c r="B73" s="50"/>
      <c r="I73" s="44"/>
      <c r="P73" s="8"/>
      <c r="Q73" s="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>
      <c r="A74" s="50"/>
      <c r="B74" s="50"/>
      <c r="I74" s="44"/>
      <c r="P74" s="8"/>
      <c r="Q74" s="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>
      <c r="A75" s="50"/>
      <c r="B75" s="50"/>
      <c r="I75" s="44"/>
      <c r="P75" s="8"/>
      <c r="Q75" s="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>
      <c r="A76" s="50"/>
      <c r="B76" s="50"/>
      <c r="I76" s="44"/>
      <c r="P76" s="8"/>
      <c r="Q76" s="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>
      <c r="A77" s="50"/>
      <c r="B77" s="50"/>
      <c r="I77" s="44"/>
      <c r="P77" s="8"/>
      <c r="Q77" s="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>
      <c r="A78" s="50"/>
      <c r="B78" s="50"/>
      <c r="I78" s="44"/>
      <c r="P78" s="8"/>
      <c r="Q78" s="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>
      <c r="A79" s="50"/>
      <c r="B79" s="50"/>
      <c r="I79" s="44"/>
      <c r="P79" s="8"/>
      <c r="Q79" s="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>
      <c r="A80" s="50"/>
      <c r="B80" s="50"/>
      <c r="I80" s="44"/>
      <c r="P80" s="8"/>
      <c r="Q80" s="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>
      <c r="A81" s="50"/>
      <c r="B81" s="50"/>
      <c r="I81" s="44"/>
      <c r="P81" s="8"/>
      <c r="Q81" s="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>
      <c r="A82" s="50"/>
      <c r="B82" s="50"/>
      <c r="I82" s="44"/>
      <c r="P82" s="8"/>
      <c r="Q82" s="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>
      <c r="A83" s="50"/>
      <c r="B83" s="50"/>
      <c r="I83" s="44"/>
      <c r="P83" s="8"/>
      <c r="Q83" s="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>
      <c r="A84" s="50"/>
      <c r="B84" s="50"/>
      <c r="I84" s="44"/>
      <c r="P84" s="8"/>
      <c r="Q84" s="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>
      <c r="A85" s="50"/>
      <c r="B85" s="50"/>
      <c r="I85" s="44"/>
      <c r="P85" s="8"/>
      <c r="Q85" s="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>
      <c r="A86" s="50"/>
      <c r="B86" s="50"/>
      <c r="I86" s="44"/>
      <c r="P86" s="8"/>
      <c r="Q86" s="9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>
      <c r="A87" s="50"/>
      <c r="B87" s="50"/>
      <c r="I87" s="44"/>
      <c r="P87" s="8"/>
      <c r="Q87" s="9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>
      <c r="A88" s="50"/>
      <c r="B88" s="50"/>
      <c r="I88" s="44"/>
      <c r="P88" s="8"/>
      <c r="Q88" s="9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>
      <c r="A89" s="50"/>
      <c r="B89" s="50"/>
      <c r="I89" s="44"/>
      <c r="P89" s="8"/>
      <c r="Q89" s="9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>
      <c r="A90" s="50"/>
      <c r="B90" s="50"/>
      <c r="I90" s="44"/>
      <c r="P90" s="8"/>
      <c r="Q90" s="9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>
      <c r="A91" s="50"/>
      <c r="B91" s="50"/>
      <c r="I91" s="44"/>
      <c r="P91" s="8"/>
      <c r="Q91" s="9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>
      <c r="A92" s="50"/>
      <c r="B92" s="50"/>
      <c r="I92" s="44"/>
      <c r="P92" s="8"/>
      <c r="Q92" s="9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>
      <c r="A93" s="50"/>
      <c r="B93" s="50"/>
      <c r="I93" s="44"/>
      <c r="P93" s="8"/>
      <c r="Q93" s="9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>
      <c r="A94" s="50"/>
      <c r="B94" s="50"/>
      <c r="I94" s="44"/>
      <c r="P94" s="53"/>
      <c r="Q94" s="44"/>
    </row>
    <row r="95" spans="1:28">
      <c r="A95" s="50"/>
      <c r="B95" s="50"/>
      <c r="I95" s="44"/>
      <c r="P95" s="53"/>
      <c r="Q95" s="44"/>
    </row>
    <row r="96" spans="1:28">
      <c r="A96" s="50"/>
      <c r="B96" s="50"/>
      <c r="I96" s="44"/>
      <c r="P96" s="53"/>
      <c r="Q96" s="44"/>
    </row>
    <row r="97" spans="1:17">
      <c r="A97" s="50"/>
      <c r="B97" s="50"/>
      <c r="I97" s="44"/>
      <c r="P97" s="53"/>
      <c r="Q97" s="44"/>
    </row>
    <row r="98" spans="1:17">
      <c r="A98" s="50"/>
      <c r="B98" s="50"/>
      <c r="I98" s="44"/>
      <c r="P98" s="53"/>
      <c r="Q98" s="44"/>
    </row>
    <row r="99" spans="1:17">
      <c r="A99" s="50"/>
      <c r="B99" s="50"/>
      <c r="I99" s="44"/>
      <c r="P99" s="53"/>
      <c r="Q99" s="44"/>
    </row>
    <row r="100" spans="1:17">
      <c r="A100" s="50"/>
      <c r="B100" s="50"/>
      <c r="I100" s="44"/>
      <c r="P100" s="53"/>
      <c r="Q100" s="44"/>
    </row>
    <row r="101" spans="1:17">
      <c r="A101" s="50"/>
      <c r="B101" s="50"/>
      <c r="I101" s="44"/>
      <c r="P101" s="53"/>
      <c r="Q101" s="44"/>
    </row>
    <row r="102" spans="1:17">
      <c r="A102" s="50"/>
      <c r="B102" s="50"/>
      <c r="I102" s="44"/>
      <c r="P102" s="53"/>
      <c r="Q102" s="44"/>
    </row>
    <row r="103" spans="1:17">
      <c r="A103" s="50"/>
      <c r="B103" s="50"/>
      <c r="I103" s="44"/>
      <c r="P103" s="53"/>
      <c r="Q103" s="44"/>
    </row>
    <row r="104" spans="1:17">
      <c r="A104" s="50"/>
      <c r="B104" s="50"/>
      <c r="I104" s="44"/>
      <c r="P104" s="53"/>
      <c r="Q104" s="44"/>
    </row>
  </sheetData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H104"/>
  <sheetViews>
    <sheetView showZeros="0" topLeftCell="A10" workbookViewId="0">
      <selection activeCell="A7" sqref="A7"/>
    </sheetView>
  </sheetViews>
  <sheetFormatPr defaultColWidth="9.15234375" defaultRowHeight="17.600000000000001"/>
  <cols>
    <col min="1" max="1" width="29.23046875" style="49" customWidth="1"/>
    <col min="2" max="2" width="8.4609375" style="54" customWidth="1"/>
    <col min="3" max="3" width="6.84375" style="50" customWidth="1"/>
    <col min="4" max="4" width="16.69140625" style="50" customWidth="1"/>
    <col min="5" max="5" width="8.23046875" style="50" customWidth="1"/>
    <col min="6" max="6" width="9.53515625" style="54" customWidth="1"/>
    <col min="7" max="7" width="10.15234375" style="52" customWidth="1"/>
    <col min="8" max="8" width="11.84375" style="52" customWidth="1"/>
    <col min="9" max="9" width="14.4609375" style="50" customWidth="1"/>
    <col min="10" max="10" width="6.4609375" style="44" customWidth="1"/>
    <col min="11" max="11" width="5.69140625" style="44" customWidth="1"/>
    <col min="12" max="12" width="10.4609375" style="44" customWidth="1"/>
    <col min="13" max="15" width="10.4609375" style="44" hidden="1" customWidth="1"/>
    <col min="16" max="16" width="7.4609375" style="44" hidden="1" customWidth="1"/>
    <col min="17" max="17" width="9.23046875" style="53" hidden="1" customWidth="1"/>
    <col min="18" max="34" width="0" style="44" hidden="1" customWidth="1"/>
    <col min="35" max="16384" width="9.15234375" style="44"/>
  </cols>
  <sheetData>
    <row r="1" spans="1:34" s="6" customFormat="1" ht="33.65" customHeight="1">
      <c r="A1" s="262" t="s">
        <v>82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4"/>
      <c r="N1" s="4"/>
      <c r="O1" s="4"/>
      <c r="P1" s="5"/>
      <c r="Q1" s="5"/>
      <c r="R1" s="5"/>
      <c r="S1" s="5"/>
      <c r="T1" s="5"/>
      <c r="U1" s="5"/>
    </row>
    <row r="2" spans="1:34" s="8" customFormat="1" ht="36" customHeight="1" thickBot="1">
      <c r="A2" s="263" t="str">
        <f>Tourp!D18</f>
        <v xml:space="preserve">Wells Fargo Championship 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7"/>
      <c r="N2" s="7"/>
      <c r="O2" s="7"/>
      <c r="Q2" s="9"/>
    </row>
    <row r="3" spans="1:34" s="8" customFormat="1" ht="18.649999999999999" customHeight="1">
      <c r="A3" s="264" t="s">
        <v>242</v>
      </c>
      <c r="B3" s="264"/>
      <c r="C3" s="264"/>
      <c r="D3" s="264"/>
      <c r="E3" s="264"/>
      <c r="F3" s="264"/>
      <c r="G3" s="264"/>
      <c r="H3" s="264"/>
      <c r="I3" s="264"/>
      <c r="J3" s="10"/>
      <c r="K3" s="265" t="s">
        <v>85</v>
      </c>
      <c r="L3" s="266"/>
      <c r="M3" s="11"/>
      <c r="N3" s="11"/>
      <c r="O3" s="11"/>
      <c r="Q3" s="9"/>
    </row>
    <row r="4" spans="1:34" s="8" customFormat="1" ht="21.65" customHeight="1" thickBot="1">
      <c r="A4" s="264"/>
      <c r="B4" s="264"/>
      <c r="C4" s="264"/>
      <c r="D4" s="264"/>
      <c r="E4" s="264"/>
      <c r="F4" s="264"/>
      <c r="G4" s="264"/>
      <c r="H4" s="264"/>
      <c r="I4" s="264"/>
      <c r="J4" s="12"/>
      <c r="K4" s="267">
        <f>Tourp!C18</f>
        <v>5000000</v>
      </c>
      <c r="L4" s="268"/>
      <c r="M4" s="13"/>
      <c r="N4" s="13"/>
      <c r="O4" s="13"/>
      <c r="Q4" s="9"/>
    </row>
    <row r="5" spans="1:34" s="8" customFormat="1" ht="27" customHeight="1">
      <c r="A5" s="161" t="s">
        <v>86</v>
      </c>
      <c r="B5" s="15" t="s">
        <v>49</v>
      </c>
      <c r="C5" s="16" t="s">
        <v>87</v>
      </c>
      <c r="D5" s="17" t="s">
        <v>88</v>
      </c>
      <c r="E5" s="18" t="s">
        <v>89</v>
      </c>
      <c r="F5" s="172" t="s">
        <v>90</v>
      </c>
      <c r="G5" s="20" t="s">
        <v>91</v>
      </c>
      <c r="H5" s="20" t="s">
        <v>92</v>
      </c>
      <c r="I5" s="21" t="s">
        <v>93</v>
      </c>
      <c r="J5" s="22"/>
      <c r="K5" s="269" t="s">
        <v>94</v>
      </c>
      <c r="L5" s="270"/>
      <c r="M5" s="23"/>
      <c r="N5" s="23"/>
      <c r="O5" s="23"/>
      <c r="Q5" s="9">
        <v>2</v>
      </c>
      <c r="R5" s="8">
        <v>3</v>
      </c>
      <c r="S5" s="8">
        <v>4</v>
      </c>
      <c r="T5" s="8">
        <v>5</v>
      </c>
      <c r="U5" s="8">
        <v>6</v>
      </c>
      <c r="V5" s="8">
        <v>7</v>
      </c>
      <c r="W5" s="8">
        <v>8</v>
      </c>
      <c r="X5" s="8">
        <v>9</v>
      </c>
      <c r="Y5" s="8" t="s">
        <v>95</v>
      </c>
      <c r="AA5" s="9">
        <v>2</v>
      </c>
      <c r="AB5" s="8">
        <v>3</v>
      </c>
      <c r="AC5" s="8">
        <v>4</v>
      </c>
      <c r="AD5" s="8">
        <v>5</v>
      </c>
      <c r="AE5" s="8">
        <v>6</v>
      </c>
      <c r="AF5" s="8">
        <v>7</v>
      </c>
      <c r="AG5" s="8">
        <v>8</v>
      </c>
      <c r="AH5" s="8">
        <v>9</v>
      </c>
    </row>
    <row r="6" spans="1:34" s="34" customFormat="1" ht="18" customHeight="1">
      <c r="A6" s="24" t="s">
        <v>22</v>
      </c>
      <c r="B6" s="25">
        <v>65</v>
      </c>
      <c r="C6" s="25">
        <v>30</v>
      </c>
      <c r="D6" s="26"/>
      <c r="E6" s="25">
        <v>1</v>
      </c>
      <c r="F6" s="171">
        <f>N6</f>
        <v>12</v>
      </c>
      <c r="G6" s="28">
        <f>IF(D6&gt;0,L$12,0)</f>
        <v>0</v>
      </c>
      <c r="H6" s="28">
        <f>IF(E6="",0,IFERROR(O6,0))</f>
        <v>1000000</v>
      </c>
      <c r="I6" s="29">
        <f>G6+H6</f>
        <v>1000000</v>
      </c>
      <c r="J6" s="30"/>
      <c r="K6" s="31">
        <v>0.2</v>
      </c>
      <c r="L6" s="32">
        <f t="shared" ref="L6:L29" si="0">$K$4*K6</f>
        <v>1000000</v>
      </c>
      <c r="M6" s="33">
        <v>12</v>
      </c>
      <c r="N6" s="33">
        <f t="shared" ref="N6:N7" si="1">IF(E6=0,0,IF(E6=E5,VLOOKUP(E6,Z:AH,VLOOKUP(E6,P:Y,10,0),0),IF(P6=E6,VLOOKUP(E6,Z:AH,VLOOKUP(E6,P:Y,10,0),0),M6)))</f>
        <v>12</v>
      </c>
      <c r="O6" s="33">
        <f t="shared" ref="O6:O25" si="2">IF(E6=0,0,IF(E6=E5,VLOOKUP(E6,P:X,VLOOKUP(E6,P:Y,10,0),0),IF(P6=E6,VLOOKUP(E6,P:X,VLOOKUP(E6,P:Y,10,0),0),L6)))</f>
        <v>1000000</v>
      </c>
      <c r="P6" s="8" t="s">
        <v>96</v>
      </c>
      <c r="Q6" s="9"/>
      <c r="R6" s="8"/>
      <c r="S6" s="8"/>
      <c r="T6" s="8"/>
      <c r="U6" s="8"/>
      <c r="V6" s="8"/>
      <c r="W6" s="8"/>
      <c r="X6" s="8"/>
      <c r="Y6" s="33">
        <f t="shared" ref="Y6:Y29" si="3">COUNTIF(E6:E29,P6)</f>
        <v>0</v>
      </c>
      <c r="Z6" s="33" t="str">
        <f>+P6</f>
        <v>T1</v>
      </c>
      <c r="AA6" s="9"/>
      <c r="AB6" s="8"/>
      <c r="AC6" s="8"/>
      <c r="AD6" s="8"/>
      <c r="AE6" s="8"/>
      <c r="AF6" s="8"/>
      <c r="AG6" s="8"/>
      <c r="AH6" s="8"/>
    </row>
    <row r="7" spans="1:34" s="34" customFormat="1" ht="18" customHeight="1">
      <c r="A7" s="24" t="s">
        <v>24</v>
      </c>
      <c r="B7" s="25">
        <v>68</v>
      </c>
      <c r="C7" s="25">
        <v>32</v>
      </c>
      <c r="D7" s="25"/>
      <c r="E7" s="25">
        <v>2</v>
      </c>
      <c r="F7" s="171">
        <f t="shared" ref="F7:F23" si="4">N7</f>
        <v>10</v>
      </c>
      <c r="G7" s="28">
        <f t="shared" ref="G7:G29" si="5">IF(D7&gt;0,L$12,0)</f>
        <v>0</v>
      </c>
      <c r="H7" s="28">
        <f>IF(E7="",0,IFERROR(O7,0))</f>
        <v>800000</v>
      </c>
      <c r="I7" s="29">
        <f t="shared" ref="I7:I29" si="6">G7+H7</f>
        <v>800000</v>
      </c>
      <c r="J7" s="30"/>
      <c r="K7" s="31">
        <v>0.16</v>
      </c>
      <c r="L7" s="32">
        <f t="shared" si="0"/>
        <v>800000</v>
      </c>
      <c r="M7" s="33">
        <v>10</v>
      </c>
      <c r="N7" s="33">
        <f t="shared" si="1"/>
        <v>10</v>
      </c>
      <c r="O7" s="33">
        <f t="shared" si="2"/>
        <v>800000</v>
      </c>
      <c r="P7" s="8" t="s">
        <v>97</v>
      </c>
      <c r="Q7" s="9">
        <f>SUM($L7:$L8)/Q$5</f>
        <v>725000</v>
      </c>
      <c r="R7" s="9">
        <f>SUM($L7:$L9)/R$5</f>
        <v>650000</v>
      </c>
      <c r="S7" s="9">
        <f>SUM($L7:$L10)/S$5</f>
        <v>587500</v>
      </c>
      <c r="T7" s="9">
        <f>SUM($L7:$L11)/T$5</f>
        <v>540000</v>
      </c>
      <c r="U7" s="9">
        <f>SUM($L7:$L12)/U$5</f>
        <v>500000</v>
      </c>
      <c r="V7" s="9">
        <f>SUM($L7:$L13)/V$5</f>
        <v>464285.71428571426</v>
      </c>
      <c r="W7" s="9">
        <f>SUM($L7:$L14)/W$5</f>
        <v>425000</v>
      </c>
      <c r="X7" s="9">
        <f>SUM($L7:$L15)/X$5</f>
        <v>388888.88888888888</v>
      </c>
      <c r="Y7" s="33">
        <f t="shared" si="3"/>
        <v>0</v>
      </c>
      <c r="Z7" s="33" t="str">
        <f t="shared" ref="Z7:Z29" si="7">+P7</f>
        <v>T2</v>
      </c>
      <c r="AA7" s="35">
        <f>SUM($M7:$M8)/AA$5</f>
        <v>9</v>
      </c>
      <c r="AB7" s="35">
        <f>SUM($M7:$M9)/AB$5</f>
        <v>8.3333333333333339</v>
      </c>
      <c r="AC7" s="35">
        <f>SUM($M7:$M10)/AC$5</f>
        <v>7.75</v>
      </c>
      <c r="AD7" s="35">
        <f>SUM($M7:$M11)/AD$5</f>
        <v>7.2</v>
      </c>
      <c r="AE7" s="35">
        <f>SUM($M7:$M12)/AE$5</f>
        <v>6.666666666666667</v>
      </c>
      <c r="AF7" s="35">
        <f>SUM($M7:$M13)/AF$5</f>
        <v>6.1428571428571432</v>
      </c>
      <c r="AG7" s="35">
        <f>SUM($M7:$M14)/AG$5</f>
        <v>5.625</v>
      </c>
      <c r="AH7" s="35">
        <f>SUM($M7:$M15)/AH$5</f>
        <v>5.1111111111111107</v>
      </c>
    </row>
    <row r="8" spans="1:34" s="34" customFormat="1" ht="18" customHeight="1">
      <c r="A8" s="24" t="s">
        <v>32</v>
      </c>
      <c r="B8" s="25">
        <v>68</v>
      </c>
      <c r="C8" s="25">
        <v>32</v>
      </c>
      <c r="D8" s="25"/>
      <c r="E8" s="25">
        <v>3</v>
      </c>
      <c r="F8" s="171">
        <f t="shared" si="4"/>
        <v>8</v>
      </c>
      <c r="G8" s="28">
        <f t="shared" si="5"/>
        <v>0</v>
      </c>
      <c r="H8" s="28">
        <f t="shared" ref="H8:H29" si="8">IF(E8="",0,IFERROR(O8,0))</f>
        <v>650000</v>
      </c>
      <c r="I8" s="29">
        <f t="shared" si="6"/>
        <v>650000</v>
      </c>
      <c r="J8" s="30"/>
      <c r="K8" s="31">
        <v>0.13</v>
      </c>
      <c r="L8" s="32">
        <f t="shared" si="0"/>
        <v>650000</v>
      </c>
      <c r="M8" s="33">
        <v>8</v>
      </c>
      <c r="N8" s="33">
        <f>IF(E8=0,0,IF(E8=E7,VLOOKUP(E8,Z:AH,VLOOKUP(E8,P:Y,10,0),0),IF(P8=E8,VLOOKUP(E8,Z:AH,VLOOKUP(E8,P:Y,10,0),0),M8)))</f>
        <v>8</v>
      </c>
      <c r="O8" s="33">
        <f t="shared" si="2"/>
        <v>650000</v>
      </c>
      <c r="P8" s="8" t="s">
        <v>98</v>
      </c>
      <c r="Q8" s="9">
        <f t="shared" ref="Q8:Q29" si="9">SUM($L8:$L9)/Q$5</f>
        <v>575000</v>
      </c>
      <c r="R8" s="9">
        <f t="shared" ref="R8:R29" si="10">SUM($L8:$L10)/R$5</f>
        <v>516666.66666666669</v>
      </c>
      <c r="S8" s="9">
        <f t="shared" ref="S8:S29" si="11">SUM($L8:$L11)/S$5</f>
        <v>475000</v>
      </c>
      <c r="T8" s="9">
        <f t="shared" ref="T8:T29" si="12">SUM($L8:$L12)/T$5</f>
        <v>440000</v>
      </c>
      <c r="U8" s="9">
        <f t="shared" ref="U8:U29" si="13">SUM($L8:$L13)/U$5</f>
        <v>408333.33333333331</v>
      </c>
      <c r="V8" s="9">
        <f t="shared" ref="V8:V29" si="14">SUM($L8:$L14)/V$5</f>
        <v>371428.57142857142</v>
      </c>
      <c r="W8" s="9">
        <f t="shared" ref="W8:W29" si="15">SUM($L8:$L15)/W$5</f>
        <v>337500</v>
      </c>
      <c r="X8" s="9">
        <f t="shared" ref="X8:X29" si="16">SUM($L8:$L16)/X$5</f>
        <v>305555.55555555556</v>
      </c>
      <c r="Y8" s="33">
        <f t="shared" si="3"/>
        <v>0</v>
      </c>
      <c r="Z8" s="33" t="str">
        <f t="shared" si="7"/>
        <v>T3</v>
      </c>
      <c r="AA8" s="35">
        <f t="shared" ref="AA8:AA29" si="17">SUM($M8:$M9)/AA$5</f>
        <v>7.5</v>
      </c>
      <c r="AB8" s="35">
        <f t="shared" ref="AB8:AB29" si="18">SUM($M8:$M10)/AB$5</f>
        <v>7</v>
      </c>
      <c r="AC8" s="35">
        <f t="shared" ref="AC8:AC29" si="19">SUM($M8:$M11)/AC$5</f>
        <v>6.5</v>
      </c>
      <c r="AD8" s="35">
        <f t="shared" ref="AD8:AD29" si="20">SUM($M8:$M12)/AD$5</f>
        <v>6</v>
      </c>
      <c r="AE8" s="35">
        <f t="shared" ref="AE8:AE29" si="21">SUM($M8:$M13)/AE$5</f>
        <v>5.5</v>
      </c>
      <c r="AF8" s="35">
        <f t="shared" ref="AF8:AF29" si="22">SUM($M8:$M14)/AF$5</f>
        <v>5</v>
      </c>
      <c r="AG8" s="35">
        <f t="shared" ref="AG8:AG29" si="23">SUM($M8:$M15)/AG$5</f>
        <v>4.5</v>
      </c>
      <c r="AH8" s="35">
        <f t="shared" ref="AH8:AH29" si="24">SUM($M8:$M16)/AH$5</f>
        <v>4</v>
      </c>
    </row>
    <row r="9" spans="1:34" s="34" customFormat="1" ht="18" customHeight="1">
      <c r="A9" s="24" t="s">
        <v>6</v>
      </c>
      <c r="B9" s="25">
        <v>69</v>
      </c>
      <c r="C9" s="25">
        <v>32</v>
      </c>
      <c r="D9" s="25"/>
      <c r="E9" s="25">
        <v>4</v>
      </c>
      <c r="F9" s="171">
        <f t="shared" si="4"/>
        <v>7</v>
      </c>
      <c r="G9" s="28">
        <f t="shared" si="5"/>
        <v>0</v>
      </c>
      <c r="H9" s="28">
        <f t="shared" si="8"/>
        <v>500000</v>
      </c>
      <c r="I9" s="29">
        <f t="shared" si="6"/>
        <v>500000</v>
      </c>
      <c r="J9" s="30"/>
      <c r="K9" s="31">
        <v>0.1</v>
      </c>
      <c r="L9" s="32">
        <f t="shared" si="0"/>
        <v>500000</v>
      </c>
      <c r="M9" s="33">
        <v>7</v>
      </c>
      <c r="N9" s="33">
        <f t="shared" ref="N9:N29" si="25">IF(E9=0,0,IF(E9=E8,VLOOKUP(E9,Z:AH,VLOOKUP(E9,P:Y,10,0),0),IF(P9=E9,VLOOKUP(E9,Z:AH,VLOOKUP(E9,P:Y,10,0),0),M9)))</f>
        <v>7</v>
      </c>
      <c r="O9" s="33">
        <f t="shared" si="2"/>
        <v>500000</v>
      </c>
      <c r="P9" s="8" t="s">
        <v>99</v>
      </c>
      <c r="Q9" s="9">
        <f t="shared" si="9"/>
        <v>450000</v>
      </c>
      <c r="R9" s="9">
        <f t="shared" si="10"/>
        <v>416666.66666666669</v>
      </c>
      <c r="S9" s="9">
        <f t="shared" si="11"/>
        <v>387500</v>
      </c>
      <c r="T9" s="9">
        <f t="shared" si="12"/>
        <v>360000</v>
      </c>
      <c r="U9" s="9">
        <f t="shared" si="13"/>
        <v>325000</v>
      </c>
      <c r="V9" s="9">
        <f t="shared" si="14"/>
        <v>292857.14285714284</v>
      </c>
      <c r="W9" s="9">
        <f t="shared" si="15"/>
        <v>262500</v>
      </c>
      <c r="X9" s="9">
        <f t="shared" si="16"/>
        <v>238888.88888888888</v>
      </c>
      <c r="Y9" s="33">
        <f t="shared" si="3"/>
        <v>0</v>
      </c>
      <c r="Z9" s="33" t="str">
        <f t="shared" si="7"/>
        <v>T4</v>
      </c>
      <c r="AA9" s="35">
        <f t="shared" si="17"/>
        <v>6.5</v>
      </c>
      <c r="AB9" s="35">
        <f t="shared" si="18"/>
        <v>6</v>
      </c>
      <c r="AC9" s="35">
        <f t="shared" si="19"/>
        <v>5.5</v>
      </c>
      <c r="AD9" s="35">
        <f t="shared" si="20"/>
        <v>5</v>
      </c>
      <c r="AE9" s="35">
        <f t="shared" si="21"/>
        <v>4.5</v>
      </c>
      <c r="AF9" s="35">
        <f t="shared" si="22"/>
        <v>4</v>
      </c>
      <c r="AG9" s="35">
        <f t="shared" si="23"/>
        <v>3.5</v>
      </c>
      <c r="AH9" s="35">
        <f t="shared" si="24"/>
        <v>3.1111111111111112</v>
      </c>
    </row>
    <row r="10" spans="1:34" s="34" customFormat="1" ht="18" customHeight="1">
      <c r="A10" s="24" t="s">
        <v>38</v>
      </c>
      <c r="B10" s="25">
        <v>69</v>
      </c>
      <c r="C10" s="25">
        <v>36</v>
      </c>
      <c r="D10" s="25"/>
      <c r="E10" s="25">
        <v>5</v>
      </c>
      <c r="F10" s="171">
        <f t="shared" si="4"/>
        <v>6</v>
      </c>
      <c r="G10" s="28">
        <f t="shared" si="5"/>
        <v>0</v>
      </c>
      <c r="H10" s="28">
        <f t="shared" si="8"/>
        <v>400000</v>
      </c>
      <c r="I10" s="29">
        <f t="shared" si="6"/>
        <v>400000</v>
      </c>
      <c r="J10" s="30"/>
      <c r="K10" s="31">
        <v>0.08</v>
      </c>
      <c r="L10" s="32">
        <f t="shared" si="0"/>
        <v>400000</v>
      </c>
      <c r="M10" s="33">
        <v>6</v>
      </c>
      <c r="N10" s="33">
        <f t="shared" si="25"/>
        <v>6</v>
      </c>
      <c r="O10" s="33">
        <f t="shared" si="2"/>
        <v>400000</v>
      </c>
      <c r="P10" s="8" t="s">
        <v>100</v>
      </c>
      <c r="Q10" s="9">
        <f t="shared" si="9"/>
        <v>375000</v>
      </c>
      <c r="R10" s="9">
        <f t="shared" si="10"/>
        <v>350000</v>
      </c>
      <c r="S10" s="9">
        <f t="shared" si="11"/>
        <v>325000</v>
      </c>
      <c r="T10" s="9">
        <f t="shared" si="12"/>
        <v>290000</v>
      </c>
      <c r="U10" s="9">
        <f t="shared" si="13"/>
        <v>258333.33333333334</v>
      </c>
      <c r="V10" s="9">
        <f t="shared" si="14"/>
        <v>228571.42857142858</v>
      </c>
      <c r="W10" s="9">
        <f t="shared" si="15"/>
        <v>206250</v>
      </c>
      <c r="X10" s="9">
        <f t="shared" si="16"/>
        <v>188888.88888888888</v>
      </c>
      <c r="Y10" s="33">
        <f t="shared" si="3"/>
        <v>0</v>
      </c>
      <c r="Z10" s="33" t="str">
        <f t="shared" si="7"/>
        <v>T5</v>
      </c>
      <c r="AA10" s="35">
        <f t="shared" si="17"/>
        <v>5.5</v>
      </c>
      <c r="AB10" s="35">
        <f t="shared" si="18"/>
        <v>5</v>
      </c>
      <c r="AC10" s="35">
        <f t="shared" si="19"/>
        <v>4.5</v>
      </c>
      <c r="AD10" s="35">
        <f t="shared" si="20"/>
        <v>4</v>
      </c>
      <c r="AE10" s="35">
        <f t="shared" si="21"/>
        <v>3.5</v>
      </c>
      <c r="AF10" s="35">
        <f t="shared" si="22"/>
        <v>3</v>
      </c>
      <c r="AG10" s="35">
        <f t="shared" si="23"/>
        <v>2.625</v>
      </c>
      <c r="AH10" s="35">
        <f t="shared" si="24"/>
        <v>2.3333333333333335</v>
      </c>
    </row>
    <row r="11" spans="1:34" s="34" customFormat="1" ht="18" customHeight="1">
      <c r="A11" s="24" t="s">
        <v>2</v>
      </c>
      <c r="B11" s="25">
        <v>70</v>
      </c>
      <c r="C11" s="25">
        <v>31</v>
      </c>
      <c r="D11" s="25"/>
      <c r="E11" s="25">
        <v>6</v>
      </c>
      <c r="F11" s="171">
        <f t="shared" si="4"/>
        <v>5</v>
      </c>
      <c r="G11" s="28">
        <f t="shared" si="5"/>
        <v>0</v>
      </c>
      <c r="H11" s="28">
        <f t="shared" si="8"/>
        <v>350000.00000000006</v>
      </c>
      <c r="I11" s="29">
        <f t="shared" si="6"/>
        <v>350000.00000000006</v>
      </c>
      <c r="J11" s="30"/>
      <c r="K11" s="31">
        <v>7.0000000000000007E-2</v>
      </c>
      <c r="L11" s="32">
        <f t="shared" si="0"/>
        <v>350000.00000000006</v>
      </c>
      <c r="M11" s="33">
        <v>5</v>
      </c>
      <c r="N11" s="33">
        <f t="shared" si="25"/>
        <v>5</v>
      </c>
      <c r="O11" s="33">
        <f t="shared" si="2"/>
        <v>350000.00000000006</v>
      </c>
      <c r="P11" s="8" t="s">
        <v>101</v>
      </c>
      <c r="Q11" s="9">
        <f t="shared" si="9"/>
        <v>325000</v>
      </c>
      <c r="R11" s="9">
        <f t="shared" si="10"/>
        <v>300000</v>
      </c>
      <c r="S11" s="9">
        <f t="shared" si="11"/>
        <v>262500</v>
      </c>
      <c r="T11" s="9">
        <f t="shared" si="12"/>
        <v>230000</v>
      </c>
      <c r="U11" s="9">
        <f t="shared" si="13"/>
        <v>200000</v>
      </c>
      <c r="V11" s="9">
        <f t="shared" si="14"/>
        <v>178571.42857142858</v>
      </c>
      <c r="W11" s="9">
        <f t="shared" si="15"/>
        <v>162500</v>
      </c>
      <c r="X11" s="9">
        <f t="shared" si="16"/>
        <v>150000</v>
      </c>
      <c r="Y11" s="33">
        <f t="shared" si="3"/>
        <v>0</v>
      </c>
      <c r="Z11" s="33" t="str">
        <f t="shared" si="7"/>
        <v>T6</v>
      </c>
      <c r="AA11" s="35">
        <f t="shared" si="17"/>
        <v>4.5</v>
      </c>
      <c r="AB11" s="35">
        <f t="shared" si="18"/>
        <v>4</v>
      </c>
      <c r="AC11" s="35">
        <f t="shared" si="19"/>
        <v>3.5</v>
      </c>
      <c r="AD11" s="35">
        <f t="shared" si="20"/>
        <v>3</v>
      </c>
      <c r="AE11" s="35">
        <f t="shared" si="21"/>
        <v>2.5</v>
      </c>
      <c r="AF11" s="35">
        <f t="shared" si="22"/>
        <v>2.1428571428571428</v>
      </c>
      <c r="AG11" s="35">
        <f t="shared" si="23"/>
        <v>1.875</v>
      </c>
      <c r="AH11" s="35">
        <f t="shared" si="24"/>
        <v>1.6666666666666667</v>
      </c>
    </row>
    <row r="12" spans="1:34" s="34" customFormat="1" ht="18" customHeight="1">
      <c r="A12" s="24" t="s">
        <v>40</v>
      </c>
      <c r="B12" s="25">
        <v>73</v>
      </c>
      <c r="C12" s="25">
        <v>37</v>
      </c>
      <c r="D12" s="25"/>
      <c r="E12" s="25">
        <v>7</v>
      </c>
      <c r="F12" s="171">
        <f t="shared" si="4"/>
        <v>4</v>
      </c>
      <c r="G12" s="28">
        <f t="shared" si="5"/>
        <v>0</v>
      </c>
      <c r="H12" s="28">
        <f t="shared" si="8"/>
        <v>300000</v>
      </c>
      <c r="I12" s="29">
        <f t="shared" si="6"/>
        <v>300000</v>
      </c>
      <c r="J12" s="30"/>
      <c r="K12" s="31">
        <v>0.06</v>
      </c>
      <c r="L12" s="32">
        <f t="shared" si="0"/>
        <v>300000</v>
      </c>
      <c r="M12" s="33">
        <v>4</v>
      </c>
      <c r="N12" s="33">
        <f t="shared" si="25"/>
        <v>4</v>
      </c>
      <c r="O12" s="33">
        <f t="shared" si="2"/>
        <v>300000</v>
      </c>
      <c r="P12" s="8" t="s">
        <v>102</v>
      </c>
      <c r="Q12" s="9">
        <f t="shared" si="9"/>
        <v>275000</v>
      </c>
      <c r="R12" s="9">
        <f t="shared" si="10"/>
        <v>233333.33333333334</v>
      </c>
      <c r="S12" s="9">
        <f t="shared" si="11"/>
        <v>200000</v>
      </c>
      <c r="T12" s="9">
        <f t="shared" si="12"/>
        <v>170000</v>
      </c>
      <c r="U12" s="9">
        <f t="shared" si="13"/>
        <v>150000</v>
      </c>
      <c r="V12" s="9">
        <f t="shared" si="14"/>
        <v>135714.28571428571</v>
      </c>
      <c r="W12" s="9">
        <f t="shared" si="15"/>
        <v>125000</v>
      </c>
      <c r="X12" s="9">
        <f t="shared" si="16"/>
        <v>116666.66666666667</v>
      </c>
      <c r="Y12" s="33">
        <f t="shared" si="3"/>
        <v>0</v>
      </c>
      <c r="Z12" s="33" t="str">
        <f t="shared" si="7"/>
        <v>T7</v>
      </c>
      <c r="AA12" s="35">
        <f t="shared" si="17"/>
        <v>3.5</v>
      </c>
      <c r="AB12" s="35">
        <f t="shared" si="18"/>
        <v>3</v>
      </c>
      <c r="AC12" s="35">
        <f t="shared" si="19"/>
        <v>2.5</v>
      </c>
      <c r="AD12" s="35">
        <f t="shared" si="20"/>
        <v>2</v>
      </c>
      <c r="AE12" s="35">
        <f t="shared" si="21"/>
        <v>1.6666666666666667</v>
      </c>
      <c r="AF12" s="35">
        <f t="shared" si="22"/>
        <v>1.4285714285714286</v>
      </c>
      <c r="AG12" s="35">
        <f t="shared" si="23"/>
        <v>1.25</v>
      </c>
      <c r="AH12" s="35">
        <f t="shared" si="24"/>
        <v>1.1111111111111112</v>
      </c>
    </row>
    <row r="13" spans="1:34" s="34" customFormat="1" ht="18" customHeight="1">
      <c r="A13" s="24" t="s">
        <v>44</v>
      </c>
      <c r="B13" s="25">
        <v>75</v>
      </c>
      <c r="C13" s="25">
        <v>38</v>
      </c>
      <c r="D13" s="25"/>
      <c r="E13" s="25">
        <v>8</v>
      </c>
      <c r="F13" s="171">
        <f t="shared" si="4"/>
        <v>3</v>
      </c>
      <c r="G13" s="28">
        <f t="shared" si="5"/>
        <v>0</v>
      </c>
      <c r="H13" s="28">
        <f t="shared" si="8"/>
        <v>250000</v>
      </c>
      <c r="I13" s="29">
        <f t="shared" si="6"/>
        <v>250000</v>
      </c>
      <c r="J13" s="30"/>
      <c r="K13" s="31">
        <v>0.05</v>
      </c>
      <c r="L13" s="32">
        <f t="shared" si="0"/>
        <v>250000</v>
      </c>
      <c r="M13" s="33">
        <v>3</v>
      </c>
      <c r="N13" s="33">
        <f t="shared" si="25"/>
        <v>3</v>
      </c>
      <c r="O13" s="33">
        <f t="shared" si="2"/>
        <v>250000</v>
      </c>
      <c r="P13" s="8" t="s">
        <v>103</v>
      </c>
      <c r="Q13" s="9">
        <f t="shared" si="9"/>
        <v>200000</v>
      </c>
      <c r="R13" s="9">
        <f t="shared" si="10"/>
        <v>166666.66666666666</v>
      </c>
      <c r="S13" s="9">
        <f t="shared" si="11"/>
        <v>137500</v>
      </c>
      <c r="T13" s="9">
        <f t="shared" si="12"/>
        <v>120000</v>
      </c>
      <c r="U13" s="9">
        <f t="shared" si="13"/>
        <v>108333.33333333333</v>
      </c>
      <c r="V13" s="9">
        <f t="shared" si="14"/>
        <v>100000</v>
      </c>
      <c r="W13" s="9">
        <f t="shared" si="15"/>
        <v>93750</v>
      </c>
      <c r="X13" s="9">
        <f t="shared" si="16"/>
        <v>88888.888888888891</v>
      </c>
      <c r="Y13" s="33">
        <f t="shared" si="3"/>
        <v>0</v>
      </c>
      <c r="Z13" s="33" t="str">
        <f t="shared" si="7"/>
        <v>T8</v>
      </c>
      <c r="AA13" s="35">
        <f t="shared" si="17"/>
        <v>2.5</v>
      </c>
      <c r="AB13" s="35">
        <f t="shared" si="18"/>
        <v>2</v>
      </c>
      <c r="AC13" s="35">
        <f t="shared" si="19"/>
        <v>1.5</v>
      </c>
      <c r="AD13" s="35">
        <f t="shared" si="20"/>
        <v>1.2</v>
      </c>
      <c r="AE13" s="35">
        <f t="shared" si="21"/>
        <v>1</v>
      </c>
      <c r="AF13" s="35">
        <f t="shared" si="22"/>
        <v>0.8571428571428571</v>
      </c>
      <c r="AG13" s="35">
        <f t="shared" si="23"/>
        <v>0.75</v>
      </c>
      <c r="AH13" s="35">
        <f t="shared" si="24"/>
        <v>0.66666666666666663</v>
      </c>
    </row>
    <row r="14" spans="1:34" s="34" customFormat="1" ht="18" customHeight="1">
      <c r="A14" s="24" t="s">
        <v>4</v>
      </c>
      <c r="B14" s="25">
        <v>76</v>
      </c>
      <c r="C14" s="25">
        <v>32</v>
      </c>
      <c r="D14" s="25"/>
      <c r="E14" s="25">
        <v>9</v>
      </c>
      <c r="F14" s="171">
        <f t="shared" si="4"/>
        <v>2</v>
      </c>
      <c r="G14" s="28">
        <f t="shared" si="5"/>
        <v>0</v>
      </c>
      <c r="H14" s="28">
        <f t="shared" si="8"/>
        <v>150000</v>
      </c>
      <c r="I14" s="29">
        <f t="shared" si="6"/>
        <v>150000</v>
      </c>
      <c r="J14" s="30"/>
      <c r="K14" s="31">
        <v>0.03</v>
      </c>
      <c r="L14" s="32">
        <f t="shared" si="0"/>
        <v>150000</v>
      </c>
      <c r="M14" s="33">
        <v>2</v>
      </c>
      <c r="N14" s="33">
        <f t="shared" si="25"/>
        <v>2</v>
      </c>
      <c r="O14" s="33">
        <f t="shared" si="2"/>
        <v>150000</v>
      </c>
      <c r="P14" s="8" t="s">
        <v>104</v>
      </c>
      <c r="Q14" s="9">
        <f t="shared" si="9"/>
        <v>125000</v>
      </c>
      <c r="R14" s="9">
        <f t="shared" si="10"/>
        <v>100000</v>
      </c>
      <c r="S14" s="9">
        <f t="shared" si="11"/>
        <v>87500</v>
      </c>
      <c r="T14" s="9">
        <f t="shared" si="12"/>
        <v>80000</v>
      </c>
      <c r="U14" s="9">
        <f t="shared" si="13"/>
        <v>75000</v>
      </c>
      <c r="V14" s="9">
        <f t="shared" si="14"/>
        <v>71428.571428571435</v>
      </c>
      <c r="W14" s="9">
        <f t="shared" si="15"/>
        <v>68750</v>
      </c>
      <c r="X14" s="9">
        <f t="shared" si="16"/>
        <v>66666.666666666672</v>
      </c>
      <c r="Y14" s="33">
        <f t="shared" si="3"/>
        <v>0</v>
      </c>
      <c r="Z14" s="33" t="str">
        <f t="shared" si="7"/>
        <v>T9</v>
      </c>
      <c r="AA14" s="35">
        <f t="shared" si="17"/>
        <v>1.5</v>
      </c>
      <c r="AB14" s="35">
        <f t="shared" si="18"/>
        <v>1</v>
      </c>
      <c r="AC14" s="35">
        <f t="shared" si="19"/>
        <v>0.75</v>
      </c>
      <c r="AD14" s="35">
        <f t="shared" si="20"/>
        <v>0.6</v>
      </c>
      <c r="AE14" s="35">
        <f t="shared" si="21"/>
        <v>0.5</v>
      </c>
      <c r="AF14" s="35">
        <f t="shared" si="22"/>
        <v>0.42857142857142855</v>
      </c>
      <c r="AG14" s="35">
        <f t="shared" si="23"/>
        <v>0.375</v>
      </c>
      <c r="AH14" s="35">
        <f t="shared" si="24"/>
        <v>0.33333333333333331</v>
      </c>
    </row>
    <row r="15" spans="1:34" s="34" customFormat="1" ht="18" customHeight="1">
      <c r="A15" s="24" t="s">
        <v>16</v>
      </c>
      <c r="B15" s="25">
        <v>76</v>
      </c>
      <c r="C15" s="25">
        <v>34</v>
      </c>
      <c r="D15" s="25" t="s">
        <v>244</v>
      </c>
      <c r="E15" s="25">
        <v>10</v>
      </c>
      <c r="F15" s="171">
        <f t="shared" si="4"/>
        <v>1</v>
      </c>
      <c r="G15" s="28">
        <f t="shared" si="5"/>
        <v>300000</v>
      </c>
      <c r="H15" s="28">
        <f t="shared" si="8"/>
        <v>100000</v>
      </c>
      <c r="I15" s="29">
        <f t="shared" si="6"/>
        <v>400000</v>
      </c>
      <c r="J15" s="30"/>
      <c r="K15" s="31">
        <v>0.02</v>
      </c>
      <c r="L15" s="32">
        <f t="shared" si="0"/>
        <v>100000</v>
      </c>
      <c r="M15" s="33">
        <v>1</v>
      </c>
      <c r="N15" s="33">
        <f t="shared" si="25"/>
        <v>1</v>
      </c>
      <c r="O15" s="33">
        <f t="shared" si="2"/>
        <v>100000</v>
      </c>
      <c r="P15" s="8" t="s">
        <v>105</v>
      </c>
      <c r="Q15" s="9">
        <f t="shared" si="9"/>
        <v>75000</v>
      </c>
      <c r="R15" s="9">
        <f t="shared" si="10"/>
        <v>66666.666666666672</v>
      </c>
      <c r="S15" s="9">
        <f t="shared" si="11"/>
        <v>62500</v>
      </c>
      <c r="T15" s="9">
        <f t="shared" si="12"/>
        <v>60000</v>
      </c>
      <c r="U15" s="9">
        <f t="shared" si="13"/>
        <v>58333.333333333336</v>
      </c>
      <c r="V15" s="9">
        <f t="shared" si="14"/>
        <v>57142.857142857145</v>
      </c>
      <c r="W15" s="9">
        <f t="shared" si="15"/>
        <v>56250</v>
      </c>
      <c r="X15" s="9">
        <f t="shared" si="16"/>
        <v>55555.555555555555</v>
      </c>
      <c r="Y15" s="33">
        <f t="shared" si="3"/>
        <v>0</v>
      </c>
      <c r="Z15" s="33" t="str">
        <f t="shared" si="7"/>
        <v>T10</v>
      </c>
      <c r="AA15" s="35">
        <f t="shared" si="17"/>
        <v>0.5</v>
      </c>
      <c r="AB15" s="35">
        <f t="shared" si="18"/>
        <v>0.33333333333333331</v>
      </c>
      <c r="AC15" s="35">
        <f t="shared" si="19"/>
        <v>0.25</v>
      </c>
      <c r="AD15" s="35">
        <f t="shared" si="20"/>
        <v>0.2</v>
      </c>
      <c r="AE15" s="35">
        <f t="shared" si="21"/>
        <v>0.16666666666666666</v>
      </c>
      <c r="AF15" s="35">
        <f t="shared" si="22"/>
        <v>0.14285714285714285</v>
      </c>
      <c r="AG15" s="35">
        <f t="shared" si="23"/>
        <v>0.125</v>
      </c>
      <c r="AH15" s="35">
        <f t="shared" si="24"/>
        <v>0.1111111111111111</v>
      </c>
    </row>
    <row r="16" spans="1:34" s="34" customFormat="1" ht="18" customHeight="1">
      <c r="A16" s="24" t="s">
        <v>26</v>
      </c>
      <c r="B16" s="25">
        <v>78</v>
      </c>
      <c r="C16" s="25">
        <v>34</v>
      </c>
      <c r="D16" s="25"/>
      <c r="E16" s="25">
        <v>11</v>
      </c>
      <c r="F16" s="171">
        <f t="shared" si="4"/>
        <v>0</v>
      </c>
      <c r="G16" s="28">
        <f t="shared" si="5"/>
        <v>0</v>
      </c>
      <c r="H16" s="28">
        <f t="shared" si="8"/>
        <v>50000</v>
      </c>
      <c r="I16" s="29">
        <f t="shared" si="6"/>
        <v>50000</v>
      </c>
      <c r="J16" s="30"/>
      <c r="K16" s="31">
        <v>0.01</v>
      </c>
      <c r="L16" s="32">
        <f t="shared" si="0"/>
        <v>50000</v>
      </c>
      <c r="M16" s="33">
        <v>0</v>
      </c>
      <c r="N16" s="33">
        <f t="shared" si="25"/>
        <v>0</v>
      </c>
      <c r="O16" s="33">
        <f t="shared" si="2"/>
        <v>50000</v>
      </c>
      <c r="P16" s="8" t="s">
        <v>106</v>
      </c>
      <c r="Q16" s="9">
        <f t="shared" si="9"/>
        <v>50000</v>
      </c>
      <c r="R16" s="9">
        <f t="shared" si="10"/>
        <v>50000</v>
      </c>
      <c r="S16" s="9">
        <f t="shared" si="11"/>
        <v>50000</v>
      </c>
      <c r="T16" s="9">
        <f t="shared" si="12"/>
        <v>50000</v>
      </c>
      <c r="U16" s="9">
        <f t="shared" si="13"/>
        <v>50000</v>
      </c>
      <c r="V16" s="9">
        <f t="shared" si="14"/>
        <v>50000</v>
      </c>
      <c r="W16" s="9">
        <f t="shared" si="15"/>
        <v>50000</v>
      </c>
      <c r="X16" s="9">
        <f t="shared" si="16"/>
        <v>50000</v>
      </c>
      <c r="Y16" s="33">
        <f t="shared" si="3"/>
        <v>0</v>
      </c>
      <c r="Z16" s="33" t="str">
        <f t="shared" si="7"/>
        <v>T11</v>
      </c>
      <c r="AA16" s="35">
        <f t="shared" si="17"/>
        <v>0</v>
      </c>
      <c r="AB16" s="35">
        <f t="shared" si="18"/>
        <v>0</v>
      </c>
      <c r="AC16" s="35">
        <f t="shared" si="19"/>
        <v>0</v>
      </c>
      <c r="AD16" s="35">
        <f t="shared" si="20"/>
        <v>0</v>
      </c>
      <c r="AE16" s="35">
        <f t="shared" si="21"/>
        <v>0</v>
      </c>
      <c r="AF16" s="35">
        <f t="shared" si="22"/>
        <v>0</v>
      </c>
      <c r="AG16" s="35">
        <f t="shared" si="23"/>
        <v>0</v>
      </c>
      <c r="AH16" s="35">
        <f t="shared" si="24"/>
        <v>0</v>
      </c>
    </row>
    <row r="17" spans="1:34" s="34" customFormat="1" ht="18" customHeight="1">
      <c r="A17" s="24" t="s">
        <v>20</v>
      </c>
      <c r="B17" s="25">
        <v>78</v>
      </c>
      <c r="C17" s="25">
        <v>39</v>
      </c>
      <c r="D17" s="25"/>
      <c r="E17" s="25">
        <v>12</v>
      </c>
      <c r="F17" s="171">
        <f t="shared" si="4"/>
        <v>0</v>
      </c>
      <c r="G17" s="28">
        <f t="shared" si="5"/>
        <v>0</v>
      </c>
      <c r="H17" s="28">
        <f t="shared" si="8"/>
        <v>50000</v>
      </c>
      <c r="I17" s="29">
        <f t="shared" si="6"/>
        <v>50000</v>
      </c>
      <c r="J17" s="30"/>
      <c r="K17" s="31">
        <v>0.01</v>
      </c>
      <c r="L17" s="32">
        <f t="shared" si="0"/>
        <v>50000</v>
      </c>
      <c r="M17" s="33">
        <v>0</v>
      </c>
      <c r="N17" s="33">
        <f t="shared" si="25"/>
        <v>0</v>
      </c>
      <c r="O17" s="33">
        <f t="shared" si="2"/>
        <v>50000</v>
      </c>
      <c r="P17" s="8" t="s">
        <v>107</v>
      </c>
      <c r="Q17" s="9">
        <f t="shared" si="9"/>
        <v>50000</v>
      </c>
      <c r="R17" s="9">
        <f t="shared" si="10"/>
        <v>50000</v>
      </c>
      <c r="S17" s="9">
        <f t="shared" si="11"/>
        <v>50000</v>
      </c>
      <c r="T17" s="9">
        <f t="shared" si="12"/>
        <v>50000</v>
      </c>
      <c r="U17" s="9">
        <f t="shared" si="13"/>
        <v>50000</v>
      </c>
      <c r="V17" s="9">
        <f t="shared" si="14"/>
        <v>50000</v>
      </c>
      <c r="W17" s="9">
        <f t="shared" si="15"/>
        <v>50000</v>
      </c>
      <c r="X17" s="9">
        <f t="shared" si="16"/>
        <v>50000</v>
      </c>
      <c r="Y17" s="33">
        <f t="shared" si="3"/>
        <v>0</v>
      </c>
      <c r="Z17" s="33" t="str">
        <f t="shared" si="7"/>
        <v>T12</v>
      </c>
      <c r="AA17" s="35">
        <f t="shared" si="17"/>
        <v>0</v>
      </c>
      <c r="AB17" s="35">
        <f t="shared" si="18"/>
        <v>0</v>
      </c>
      <c r="AC17" s="35">
        <f t="shared" si="19"/>
        <v>0</v>
      </c>
      <c r="AD17" s="35">
        <f t="shared" si="20"/>
        <v>0</v>
      </c>
      <c r="AE17" s="35">
        <f t="shared" si="21"/>
        <v>0</v>
      </c>
      <c r="AF17" s="35">
        <f t="shared" si="22"/>
        <v>0</v>
      </c>
      <c r="AG17" s="35">
        <f t="shared" si="23"/>
        <v>0</v>
      </c>
      <c r="AH17" s="35">
        <f t="shared" si="24"/>
        <v>0</v>
      </c>
    </row>
    <row r="18" spans="1:34" s="34" customFormat="1" ht="18" customHeight="1">
      <c r="A18" s="24" t="s">
        <v>0</v>
      </c>
      <c r="B18" s="25">
        <v>79</v>
      </c>
      <c r="C18" s="25">
        <v>37</v>
      </c>
      <c r="D18" s="25"/>
      <c r="E18" s="25">
        <v>13</v>
      </c>
      <c r="F18" s="171">
        <f t="shared" si="4"/>
        <v>0</v>
      </c>
      <c r="G18" s="28">
        <f t="shared" si="5"/>
        <v>0</v>
      </c>
      <c r="H18" s="28">
        <f t="shared" si="8"/>
        <v>50000</v>
      </c>
      <c r="I18" s="29">
        <f t="shared" si="6"/>
        <v>50000</v>
      </c>
      <c r="J18" s="30"/>
      <c r="K18" s="31">
        <v>0.01</v>
      </c>
      <c r="L18" s="32">
        <f t="shared" si="0"/>
        <v>50000</v>
      </c>
      <c r="M18" s="33">
        <v>0</v>
      </c>
      <c r="N18" s="33">
        <f t="shared" si="25"/>
        <v>0</v>
      </c>
      <c r="O18" s="33">
        <f t="shared" si="2"/>
        <v>50000</v>
      </c>
      <c r="P18" s="8" t="s">
        <v>108</v>
      </c>
      <c r="Q18" s="9">
        <f t="shared" si="9"/>
        <v>50000</v>
      </c>
      <c r="R18" s="9">
        <f t="shared" si="10"/>
        <v>50000</v>
      </c>
      <c r="S18" s="9">
        <f t="shared" si="11"/>
        <v>50000</v>
      </c>
      <c r="T18" s="9">
        <f t="shared" si="12"/>
        <v>50000</v>
      </c>
      <c r="U18" s="9">
        <f t="shared" si="13"/>
        <v>50000</v>
      </c>
      <c r="V18" s="9">
        <f t="shared" si="14"/>
        <v>50000</v>
      </c>
      <c r="W18" s="9">
        <f t="shared" si="15"/>
        <v>50000</v>
      </c>
      <c r="X18" s="9">
        <f t="shared" si="16"/>
        <v>50000</v>
      </c>
      <c r="Y18" s="33">
        <f t="shared" si="3"/>
        <v>0</v>
      </c>
      <c r="Z18" s="33" t="str">
        <f t="shared" si="7"/>
        <v>T13</v>
      </c>
      <c r="AA18" s="35">
        <f t="shared" si="17"/>
        <v>0</v>
      </c>
      <c r="AB18" s="35">
        <f t="shared" si="18"/>
        <v>0</v>
      </c>
      <c r="AC18" s="35">
        <f t="shared" si="19"/>
        <v>0</v>
      </c>
      <c r="AD18" s="35">
        <f t="shared" si="20"/>
        <v>0</v>
      </c>
      <c r="AE18" s="35">
        <f t="shared" si="21"/>
        <v>0</v>
      </c>
      <c r="AF18" s="35">
        <f t="shared" si="22"/>
        <v>0</v>
      </c>
      <c r="AG18" s="35">
        <f t="shared" si="23"/>
        <v>0</v>
      </c>
      <c r="AH18" s="35">
        <f t="shared" si="24"/>
        <v>0</v>
      </c>
    </row>
    <row r="19" spans="1:34" s="34" customFormat="1" ht="18" customHeight="1">
      <c r="A19" s="24" t="s">
        <v>14</v>
      </c>
      <c r="B19" s="25">
        <v>80</v>
      </c>
      <c r="C19" s="25">
        <v>33</v>
      </c>
      <c r="D19" s="25"/>
      <c r="E19" s="25">
        <v>14</v>
      </c>
      <c r="F19" s="171">
        <f t="shared" si="4"/>
        <v>0</v>
      </c>
      <c r="G19" s="28">
        <f t="shared" si="5"/>
        <v>0</v>
      </c>
      <c r="H19" s="28">
        <f t="shared" si="8"/>
        <v>50000</v>
      </c>
      <c r="I19" s="29">
        <f t="shared" si="6"/>
        <v>50000</v>
      </c>
      <c r="J19" s="30"/>
      <c r="K19" s="31">
        <v>0.01</v>
      </c>
      <c r="L19" s="32">
        <f t="shared" si="0"/>
        <v>50000</v>
      </c>
      <c r="M19" s="33">
        <v>0</v>
      </c>
      <c r="N19" s="33">
        <f t="shared" si="25"/>
        <v>0</v>
      </c>
      <c r="O19" s="33">
        <f t="shared" si="2"/>
        <v>50000</v>
      </c>
      <c r="P19" s="8" t="s">
        <v>109</v>
      </c>
      <c r="Q19" s="9">
        <f t="shared" si="9"/>
        <v>50000</v>
      </c>
      <c r="R19" s="9">
        <f t="shared" si="10"/>
        <v>50000</v>
      </c>
      <c r="S19" s="9">
        <f t="shared" si="11"/>
        <v>50000</v>
      </c>
      <c r="T19" s="9">
        <f t="shared" si="12"/>
        <v>50000</v>
      </c>
      <c r="U19" s="9">
        <f t="shared" si="13"/>
        <v>50000</v>
      </c>
      <c r="V19" s="9">
        <f t="shared" si="14"/>
        <v>50000</v>
      </c>
      <c r="W19" s="9">
        <f t="shared" si="15"/>
        <v>50000</v>
      </c>
      <c r="X19" s="9">
        <f t="shared" si="16"/>
        <v>50000</v>
      </c>
      <c r="Y19" s="33">
        <f t="shared" si="3"/>
        <v>0</v>
      </c>
      <c r="Z19" s="33" t="str">
        <f t="shared" si="7"/>
        <v>T14</v>
      </c>
      <c r="AA19" s="35">
        <f t="shared" si="17"/>
        <v>0</v>
      </c>
      <c r="AB19" s="35">
        <f t="shared" si="18"/>
        <v>0</v>
      </c>
      <c r="AC19" s="35">
        <f t="shared" si="19"/>
        <v>0</v>
      </c>
      <c r="AD19" s="35">
        <f t="shared" si="20"/>
        <v>0</v>
      </c>
      <c r="AE19" s="35">
        <f t="shared" si="21"/>
        <v>0</v>
      </c>
      <c r="AF19" s="35">
        <f t="shared" si="22"/>
        <v>0</v>
      </c>
      <c r="AG19" s="35">
        <f t="shared" si="23"/>
        <v>0</v>
      </c>
      <c r="AH19" s="35">
        <f t="shared" si="24"/>
        <v>0</v>
      </c>
    </row>
    <row r="20" spans="1:34" s="34" customFormat="1" ht="18" customHeight="1">
      <c r="A20" s="24" t="s">
        <v>34</v>
      </c>
      <c r="B20" s="25">
        <v>80</v>
      </c>
      <c r="C20" s="25">
        <v>34</v>
      </c>
      <c r="D20" s="25"/>
      <c r="E20" s="25">
        <v>15</v>
      </c>
      <c r="F20" s="171">
        <f t="shared" si="4"/>
        <v>0</v>
      </c>
      <c r="G20" s="28">
        <f t="shared" si="5"/>
        <v>0</v>
      </c>
      <c r="H20" s="28">
        <f t="shared" si="8"/>
        <v>50000</v>
      </c>
      <c r="I20" s="29">
        <f t="shared" si="6"/>
        <v>50000</v>
      </c>
      <c r="J20" s="30"/>
      <c r="K20" s="31">
        <v>0.01</v>
      </c>
      <c r="L20" s="32">
        <f t="shared" si="0"/>
        <v>50000</v>
      </c>
      <c r="M20" s="33">
        <v>0</v>
      </c>
      <c r="N20" s="33">
        <f t="shared" si="25"/>
        <v>0</v>
      </c>
      <c r="O20" s="33">
        <f t="shared" si="2"/>
        <v>50000</v>
      </c>
      <c r="P20" s="8" t="s">
        <v>110</v>
      </c>
      <c r="Q20" s="9">
        <f t="shared" si="9"/>
        <v>50000</v>
      </c>
      <c r="R20" s="9">
        <f t="shared" si="10"/>
        <v>50000</v>
      </c>
      <c r="S20" s="9">
        <f t="shared" si="11"/>
        <v>50000</v>
      </c>
      <c r="T20" s="9">
        <f t="shared" si="12"/>
        <v>50000</v>
      </c>
      <c r="U20" s="9">
        <f t="shared" si="13"/>
        <v>50000</v>
      </c>
      <c r="V20" s="9">
        <f t="shared" si="14"/>
        <v>50000</v>
      </c>
      <c r="W20" s="9">
        <f t="shared" si="15"/>
        <v>50000</v>
      </c>
      <c r="X20" s="9">
        <f t="shared" si="16"/>
        <v>50000</v>
      </c>
      <c r="Y20" s="33">
        <f t="shared" si="3"/>
        <v>0</v>
      </c>
      <c r="Z20" s="33" t="str">
        <f t="shared" si="7"/>
        <v>T15</v>
      </c>
      <c r="AA20" s="35">
        <f t="shared" si="17"/>
        <v>0</v>
      </c>
      <c r="AB20" s="35">
        <f t="shared" si="18"/>
        <v>0</v>
      </c>
      <c r="AC20" s="35">
        <f t="shared" si="19"/>
        <v>0</v>
      </c>
      <c r="AD20" s="35">
        <f t="shared" si="20"/>
        <v>0</v>
      </c>
      <c r="AE20" s="35">
        <f t="shared" si="21"/>
        <v>0</v>
      </c>
      <c r="AF20" s="35">
        <f t="shared" si="22"/>
        <v>0</v>
      </c>
      <c r="AG20" s="35">
        <f t="shared" si="23"/>
        <v>0</v>
      </c>
      <c r="AH20" s="35">
        <f t="shared" si="24"/>
        <v>0</v>
      </c>
    </row>
    <row r="21" spans="1:34" s="34" customFormat="1" ht="18" customHeight="1">
      <c r="A21" s="24" t="s">
        <v>36</v>
      </c>
      <c r="B21" s="25">
        <v>81</v>
      </c>
      <c r="C21" s="25">
        <v>39</v>
      </c>
      <c r="D21" s="25"/>
      <c r="E21" s="25">
        <v>16</v>
      </c>
      <c r="F21" s="171">
        <f t="shared" si="4"/>
        <v>0</v>
      </c>
      <c r="G21" s="28">
        <f t="shared" si="5"/>
        <v>0</v>
      </c>
      <c r="H21" s="28">
        <f t="shared" si="8"/>
        <v>50000</v>
      </c>
      <c r="I21" s="29">
        <f t="shared" si="6"/>
        <v>50000</v>
      </c>
      <c r="J21" s="30"/>
      <c r="K21" s="31">
        <v>0.01</v>
      </c>
      <c r="L21" s="32">
        <f t="shared" si="0"/>
        <v>50000</v>
      </c>
      <c r="M21" s="33">
        <v>0</v>
      </c>
      <c r="N21" s="33">
        <f t="shared" si="25"/>
        <v>0</v>
      </c>
      <c r="O21" s="33">
        <f t="shared" si="2"/>
        <v>50000</v>
      </c>
      <c r="P21" s="8" t="s">
        <v>111</v>
      </c>
      <c r="Q21" s="9">
        <f t="shared" si="9"/>
        <v>50000</v>
      </c>
      <c r="R21" s="9">
        <f t="shared" si="10"/>
        <v>50000</v>
      </c>
      <c r="S21" s="9">
        <f t="shared" si="11"/>
        <v>50000</v>
      </c>
      <c r="T21" s="9">
        <f t="shared" si="12"/>
        <v>50000</v>
      </c>
      <c r="U21" s="9">
        <f t="shared" si="13"/>
        <v>50000</v>
      </c>
      <c r="V21" s="9">
        <f t="shared" si="14"/>
        <v>50000</v>
      </c>
      <c r="W21" s="9">
        <f t="shared" si="15"/>
        <v>50000</v>
      </c>
      <c r="X21" s="9">
        <f t="shared" si="16"/>
        <v>50000</v>
      </c>
      <c r="Y21" s="33">
        <f t="shared" si="3"/>
        <v>0</v>
      </c>
      <c r="Z21" s="33" t="str">
        <f t="shared" si="7"/>
        <v>T16</v>
      </c>
      <c r="AA21" s="35">
        <f t="shared" si="17"/>
        <v>0</v>
      </c>
      <c r="AB21" s="35">
        <f t="shared" si="18"/>
        <v>0</v>
      </c>
      <c r="AC21" s="35">
        <f t="shared" si="19"/>
        <v>0</v>
      </c>
      <c r="AD21" s="35">
        <f t="shared" si="20"/>
        <v>0</v>
      </c>
      <c r="AE21" s="35">
        <f t="shared" si="21"/>
        <v>0</v>
      </c>
      <c r="AF21" s="35">
        <f t="shared" si="22"/>
        <v>0</v>
      </c>
      <c r="AG21" s="35">
        <f t="shared" si="23"/>
        <v>0</v>
      </c>
      <c r="AH21" s="35">
        <f t="shared" si="24"/>
        <v>0</v>
      </c>
    </row>
    <row r="22" spans="1:34" s="8" customFormat="1" ht="18" customHeight="1">
      <c r="A22" s="24" t="s">
        <v>12</v>
      </c>
      <c r="B22" s="25">
        <v>82</v>
      </c>
      <c r="C22" s="25">
        <v>36</v>
      </c>
      <c r="D22" s="25"/>
      <c r="E22" s="25">
        <v>17</v>
      </c>
      <c r="F22" s="171">
        <f t="shared" si="4"/>
        <v>0</v>
      </c>
      <c r="G22" s="28">
        <f t="shared" si="5"/>
        <v>0</v>
      </c>
      <c r="H22" s="28">
        <f t="shared" si="8"/>
        <v>50000</v>
      </c>
      <c r="I22" s="29">
        <f t="shared" si="6"/>
        <v>50000</v>
      </c>
      <c r="J22" s="30"/>
      <c r="K22" s="31">
        <v>0.01</v>
      </c>
      <c r="L22" s="32">
        <f t="shared" si="0"/>
        <v>50000</v>
      </c>
      <c r="M22" s="33">
        <v>0</v>
      </c>
      <c r="N22" s="33">
        <f t="shared" si="25"/>
        <v>0</v>
      </c>
      <c r="O22" s="33">
        <f t="shared" si="2"/>
        <v>50000</v>
      </c>
      <c r="P22" s="8" t="s">
        <v>112</v>
      </c>
      <c r="Q22" s="9">
        <f t="shared" si="9"/>
        <v>50000</v>
      </c>
      <c r="R22" s="9">
        <f t="shared" si="10"/>
        <v>50000</v>
      </c>
      <c r="S22" s="9">
        <f t="shared" si="11"/>
        <v>50000</v>
      </c>
      <c r="T22" s="9">
        <f t="shared" si="12"/>
        <v>50000</v>
      </c>
      <c r="U22" s="9">
        <f t="shared" si="13"/>
        <v>50000</v>
      </c>
      <c r="V22" s="9">
        <f t="shared" si="14"/>
        <v>50000</v>
      </c>
      <c r="W22" s="9">
        <f t="shared" si="15"/>
        <v>50000</v>
      </c>
      <c r="X22" s="9">
        <f t="shared" si="16"/>
        <v>44444.444444444445</v>
      </c>
      <c r="Y22" s="33">
        <f t="shared" si="3"/>
        <v>0</v>
      </c>
      <c r="Z22" s="33" t="str">
        <f t="shared" si="7"/>
        <v>T17</v>
      </c>
      <c r="AA22" s="35">
        <f t="shared" si="17"/>
        <v>0</v>
      </c>
      <c r="AB22" s="35">
        <f t="shared" si="18"/>
        <v>0</v>
      </c>
      <c r="AC22" s="35">
        <f t="shared" si="19"/>
        <v>0</v>
      </c>
      <c r="AD22" s="35">
        <f t="shared" si="20"/>
        <v>0</v>
      </c>
      <c r="AE22" s="35">
        <f t="shared" si="21"/>
        <v>0</v>
      </c>
      <c r="AF22" s="35">
        <f t="shared" si="22"/>
        <v>0</v>
      </c>
      <c r="AG22" s="35">
        <f t="shared" si="23"/>
        <v>0</v>
      </c>
      <c r="AH22" s="35">
        <f t="shared" si="24"/>
        <v>0</v>
      </c>
    </row>
    <row r="23" spans="1:34" s="8" customFormat="1" ht="18" customHeight="1">
      <c r="A23" s="24" t="s">
        <v>42</v>
      </c>
      <c r="B23" s="25">
        <v>84</v>
      </c>
      <c r="C23" s="25">
        <v>36</v>
      </c>
      <c r="D23" s="25"/>
      <c r="E23" s="25">
        <v>18</v>
      </c>
      <c r="F23" s="171">
        <f t="shared" si="4"/>
        <v>0</v>
      </c>
      <c r="G23" s="28">
        <f t="shared" si="5"/>
        <v>0</v>
      </c>
      <c r="H23" s="28">
        <f t="shared" si="8"/>
        <v>50000</v>
      </c>
      <c r="I23" s="29">
        <f t="shared" si="6"/>
        <v>50000</v>
      </c>
      <c r="J23" s="30"/>
      <c r="K23" s="31">
        <v>0.01</v>
      </c>
      <c r="L23" s="32">
        <f t="shared" si="0"/>
        <v>50000</v>
      </c>
      <c r="M23" s="33">
        <v>0</v>
      </c>
      <c r="N23" s="33">
        <f t="shared" si="25"/>
        <v>0</v>
      </c>
      <c r="O23" s="33">
        <f t="shared" si="2"/>
        <v>50000</v>
      </c>
      <c r="P23" s="8" t="s">
        <v>113</v>
      </c>
      <c r="Q23" s="9">
        <f t="shared" si="9"/>
        <v>50000</v>
      </c>
      <c r="R23" s="9">
        <f t="shared" si="10"/>
        <v>50000</v>
      </c>
      <c r="S23" s="9">
        <f t="shared" si="11"/>
        <v>50000</v>
      </c>
      <c r="T23" s="9">
        <f t="shared" si="12"/>
        <v>50000</v>
      </c>
      <c r="U23" s="9">
        <f t="shared" si="13"/>
        <v>50000</v>
      </c>
      <c r="V23" s="9">
        <f t="shared" si="14"/>
        <v>50000</v>
      </c>
      <c r="W23" s="9">
        <f t="shared" si="15"/>
        <v>43750</v>
      </c>
      <c r="X23" s="9">
        <f t="shared" si="16"/>
        <v>38888.888888888891</v>
      </c>
      <c r="Y23" s="33">
        <f t="shared" si="3"/>
        <v>0</v>
      </c>
      <c r="Z23" s="33" t="str">
        <f t="shared" si="7"/>
        <v>T18</v>
      </c>
      <c r="AA23" s="35">
        <f t="shared" si="17"/>
        <v>0</v>
      </c>
      <c r="AB23" s="35">
        <f t="shared" si="18"/>
        <v>0</v>
      </c>
      <c r="AC23" s="35">
        <f t="shared" si="19"/>
        <v>0</v>
      </c>
      <c r="AD23" s="35">
        <f t="shared" si="20"/>
        <v>0</v>
      </c>
      <c r="AE23" s="35">
        <f t="shared" si="21"/>
        <v>0</v>
      </c>
      <c r="AF23" s="35">
        <f t="shared" si="22"/>
        <v>0</v>
      </c>
      <c r="AG23" s="35">
        <f t="shared" si="23"/>
        <v>0</v>
      </c>
      <c r="AH23" s="35">
        <f t="shared" si="24"/>
        <v>0</v>
      </c>
    </row>
    <row r="24" spans="1:34" s="8" customFormat="1" ht="18" customHeight="1">
      <c r="A24" s="24"/>
      <c r="B24" s="25"/>
      <c r="C24" s="25"/>
      <c r="D24" s="25"/>
      <c r="E24" s="25" t="s">
        <v>201</v>
      </c>
      <c r="F24" s="171"/>
      <c r="G24" s="28">
        <f t="shared" si="5"/>
        <v>0</v>
      </c>
      <c r="H24" s="28">
        <f t="shared" si="8"/>
        <v>0</v>
      </c>
      <c r="I24" s="29">
        <f t="shared" si="6"/>
        <v>0</v>
      </c>
      <c r="J24" s="30"/>
      <c r="K24" s="31">
        <v>0.01</v>
      </c>
      <c r="L24" s="32">
        <f t="shared" si="0"/>
        <v>50000</v>
      </c>
      <c r="M24" s="33">
        <v>0</v>
      </c>
      <c r="N24" s="33">
        <f t="shared" si="25"/>
        <v>0</v>
      </c>
      <c r="O24" s="33">
        <f t="shared" si="2"/>
        <v>50000</v>
      </c>
      <c r="P24" s="8" t="s">
        <v>114</v>
      </c>
      <c r="Q24" s="9">
        <f t="shared" si="9"/>
        <v>50000</v>
      </c>
      <c r="R24" s="9">
        <f t="shared" si="10"/>
        <v>50000</v>
      </c>
      <c r="S24" s="9">
        <f t="shared" si="11"/>
        <v>50000</v>
      </c>
      <c r="T24" s="9">
        <f t="shared" si="12"/>
        <v>50000</v>
      </c>
      <c r="U24" s="9">
        <f t="shared" si="13"/>
        <v>50000</v>
      </c>
      <c r="V24" s="9">
        <f t="shared" si="14"/>
        <v>42857.142857142855</v>
      </c>
      <c r="W24" s="9">
        <f t="shared" si="15"/>
        <v>37500</v>
      </c>
      <c r="X24" s="9">
        <f t="shared" si="16"/>
        <v>33333.333333333336</v>
      </c>
      <c r="Y24" s="33">
        <f t="shared" si="3"/>
        <v>0</v>
      </c>
      <c r="Z24" s="33" t="str">
        <f t="shared" si="7"/>
        <v>T19</v>
      </c>
      <c r="AA24" s="35">
        <f t="shared" si="17"/>
        <v>0</v>
      </c>
      <c r="AB24" s="35">
        <f t="shared" si="18"/>
        <v>0</v>
      </c>
      <c r="AC24" s="35">
        <f t="shared" si="19"/>
        <v>0</v>
      </c>
      <c r="AD24" s="35">
        <f t="shared" si="20"/>
        <v>0</v>
      </c>
      <c r="AE24" s="35">
        <f t="shared" si="21"/>
        <v>0</v>
      </c>
      <c r="AF24" s="35">
        <f t="shared" si="22"/>
        <v>0</v>
      </c>
      <c r="AG24" s="35">
        <f t="shared" si="23"/>
        <v>0</v>
      </c>
      <c r="AH24" s="35">
        <f t="shared" si="24"/>
        <v>0</v>
      </c>
    </row>
    <row r="25" spans="1:34" s="8" customFormat="1" ht="18" customHeight="1">
      <c r="A25" s="24"/>
      <c r="B25" s="25"/>
      <c r="C25" s="25"/>
      <c r="D25" s="25"/>
      <c r="E25" s="25" t="s">
        <v>201</v>
      </c>
      <c r="F25" s="171"/>
      <c r="G25" s="28">
        <f t="shared" si="5"/>
        <v>0</v>
      </c>
      <c r="H25" s="28">
        <f t="shared" si="8"/>
        <v>0</v>
      </c>
      <c r="I25" s="29">
        <f t="shared" si="6"/>
        <v>0</v>
      </c>
      <c r="J25" s="30"/>
      <c r="K25" s="31">
        <v>0.01</v>
      </c>
      <c r="L25" s="32">
        <f t="shared" si="0"/>
        <v>50000</v>
      </c>
      <c r="M25" s="33">
        <v>0</v>
      </c>
      <c r="N25" s="33" t="e">
        <f t="shared" si="25"/>
        <v>#N/A</v>
      </c>
      <c r="O25" s="33" t="e">
        <f t="shared" si="2"/>
        <v>#N/A</v>
      </c>
      <c r="P25" s="8" t="s">
        <v>115</v>
      </c>
      <c r="Q25" s="9">
        <f t="shared" si="9"/>
        <v>50000</v>
      </c>
      <c r="R25" s="9">
        <f t="shared" si="10"/>
        <v>50000</v>
      </c>
      <c r="S25" s="9">
        <f t="shared" si="11"/>
        <v>50000</v>
      </c>
      <c r="T25" s="9">
        <f t="shared" si="12"/>
        <v>50000</v>
      </c>
      <c r="U25" s="9">
        <f t="shared" si="13"/>
        <v>41666.666666666664</v>
      </c>
      <c r="V25" s="9">
        <f t="shared" si="14"/>
        <v>35714.285714285717</v>
      </c>
      <c r="W25" s="9">
        <f t="shared" si="15"/>
        <v>31250</v>
      </c>
      <c r="X25" s="9">
        <f t="shared" si="16"/>
        <v>27777.777777777777</v>
      </c>
      <c r="Y25" s="33">
        <f t="shared" si="3"/>
        <v>0</v>
      </c>
      <c r="Z25" s="33" t="str">
        <f t="shared" si="7"/>
        <v>T20</v>
      </c>
      <c r="AA25" s="35">
        <f t="shared" si="17"/>
        <v>0</v>
      </c>
      <c r="AB25" s="35">
        <f t="shared" si="18"/>
        <v>0</v>
      </c>
      <c r="AC25" s="35">
        <f t="shared" si="19"/>
        <v>0</v>
      </c>
      <c r="AD25" s="35">
        <f t="shared" si="20"/>
        <v>0</v>
      </c>
      <c r="AE25" s="35">
        <f t="shared" si="21"/>
        <v>0</v>
      </c>
      <c r="AF25" s="35">
        <f t="shared" si="22"/>
        <v>0</v>
      </c>
      <c r="AG25" s="35">
        <f t="shared" si="23"/>
        <v>0</v>
      </c>
      <c r="AH25" s="35">
        <f t="shared" si="24"/>
        <v>0</v>
      </c>
    </row>
    <row r="26" spans="1:34" s="8" customFormat="1" ht="18" customHeight="1">
      <c r="A26" s="24"/>
      <c r="B26" s="25"/>
      <c r="C26" s="25"/>
      <c r="D26" s="25"/>
      <c r="E26" s="25" t="s">
        <v>201</v>
      </c>
      <c r="F26" s="171"/>
      <c r="G26" s="28">
        <f t="shared" si="5"/>
        <v>0</v>
      </c>
      <c r="H26" s="28">
        <f t="shared" si="8"/>
        <v>0</v>
      </c>
      <c r="I26" s="29">
        <f t="shared" si="6"/>
        <v>0</v>
      </c>
      <c r="J26" s="30"/>
      <c r="K26" s="31">
        <v>0.01</v>
      </c>
      <c r="L26" s="32">
        <f t="shared" si="0"/>
        <v>50000</v>
      </c>
      <c r="M26" s="33">
        <v>0</v>
      </c>
      <c r="N26" s="33" t="e">
        <f t="shared" si="25"/>
        <v>#N/A</v>
      </c>
      <c r="O26" s="33" t="e">
        <f>IF(E26=0,0,IF(E26=E25,VLOOKUP(E26,P:X,VLOOKUP(E26,P:Y,10,0),0),IF(P26=E26,VLOOKUP(E26,P:X,VLOOKUP(E26,P:Y,10,0),0),L26)))</f>
        <v>#N/A</v>
      </c>
      <c r="P26" s="8" t="s">
        <v>116</v>
      </c>
      <c r="Q26" s="9">
        <f t="shared" si="9"/>
        <v>50000</v>
      </c>
      <c r="R26" s="9">
        <f t="shared" si="10"/>
        <v>50000</v>
      </c>
      <c r="S26" s="9">
        <f t="shared" si="11"/>
        <v>50000</v>
      </c>
      <c r="T26" s="9">
        <f t="shared" si="12"/>
        <v>40000</v>
      </c>
      <c r="U26" s="9">
        <f t="shared" si="13"/>
        <v>33333.333333333336</v>
      </c>
      <c r="V26" s="9">
        <f t="shared" si="14"/>
        <v>28571.428571428572</v>
      </c>
      <c r="W26" s="9">
        <f t="shared" si="15"/>
        <v>25000</v>
      </c>
      <c r="X26" s="9">
        <f t="shared" si="16"/>
        <v>22222.222222222223</v>
      </c>
      <c r="Y26" s="33">
        <f t="shared" si="3"/>
        <v>0</v>
      </c>
      <c r="Z26" s="33" t="str">
        <f t="shared" si="7"/>
        <v>T21</v>
      </c>
      <c r="AA26" s="35">
        <f t="shared" si="17"/>
        <v>0</v>
      </c>
      <c r="AB26" s="35">
        <f t="shared" si="18"/>
        <v>0</v>
      </c>
      <c r="AC26" s="35">
        <f t="shared" si="19"/>
        <v>0</v>
      </c>
      <c r="AD26" s="35">
        <f t="shared" si="20"/>
        <v>0</v>
      </c>
      <c r="AE26" s="35">
        <f t="shared" si="21"/>
        <v>0</v>
      </c>
      <c r="AF26" s="35">
        <f t="shared" si="22"/>
        <v>0</v>
      </c>
      <c r="AG26" s="35">
        <f t="shared" si="23"/>
        <v>0</v>
      </c>
      <c r="AH26" s="35">
        <f t="shared" si="24"/>
        <v>0</v>
      </c>
    </row>
    <row r="27" spans="1:34" s="8" customFormat="1" ht="18" customHeight="1">
      <c r="A27" s="24"/>
      <c r="B27" s="25"/>
      <c r="C27" s="25"/>
      <c r="D27" s="25"/>
      <c r="E27" s="25" t="s">
        <v>201</v>
      </c>
      <c r="F27" s="171"/>
      <c r="G27" s="28">
        <f t="shared" si="5"/>
        <v>0</v>
      </c>
      <c r="H27" s="28">
        <f t="shared" si="8"/>
        <v>0</v>
      </c>
      <c r="I27" s="29">
        <f t="shared" si="6"/>
        <v>0</v>
      </c>
      <c r="J27" s="30"/>
      <c r="K27" s="31">
        <v>0.01</v>
      </c>
      <c r="L27" s="32">
        <f t="shared" si="0"/>
        <v>50000</v>
      </c>
      <c r="M27" s="33">
        <v>0</v>
      </c>
      <c r="N27" s="33" t="e">
        <f t="shared" si="25"/>
        <v>#N/A</v>
      </c>
      <c r="O27" s="33" t="e">
        <f t="shared" ref="O27:O29" si="26">IF(E27=0,0,IF(E27=E26,VLOOKUP(E27,P:X,VLOOKUP(E27,P:Y,10,0),0),IF(P27=E27,VLOOKUP(E27,P:X,VLOOKUP(E27,P:Y,10,0),0),L27)))</f>
        <v>#N/A</v>
      </c>
      <c r="P27" s="8" t="s">
        <v>117</v>
      </c>
      <c r="Q27" s="9">
        <f t="shared" si="9"/>
        <v>50000</v>
      </c>
      <c r="R27" s="9">
        <f t="shared" si="10"/>
        <v>50000</v>
      </c>
      <c r="S27" s="9">
        <f t="shared" si="11"/>
        <v>37500</v>
      </c>
      <c r="T27" s="9">
        <f t="shared" si="12"/>
        <v>30000</v>
      </c>
      <c r="U27" s="9">
        <f t="shared" si="13"/>
        <v>25000</v>
      </c>
      <c r="V27" s="9">
        <f t="shared" si="14"/>
        <v>21428.571428571428</v>
      </c>
      <c r="W27" s="9">
        <f t="shared" si="15"/>
        <v>18750</v>
      </c>
      <c r="X27" s="9">
        <f t="shared" si="16"/>
        <v>16666.666666666668</v>
      </c>
      <c r="Y27" s="33">
        <f t="shared" si="3"/>
        <v>0</v>
      </c>
      <c r="Z27" s="33" t="str">
        <f t="shared" si="7"/>
        <v>T22</v>
      </c>
      <c r="AA27" s="35">
        <f t="shared" si="17"/>
        <v>0</v>
      </c>
      <c r="AB27" s="35">
        <f t="shared" si="18"/>
        <v>0</v>
      </c>
      <c r="AC27" s="35">
        <f t="shared" si="19"/>
        <v>0</v>
      </c>
      <c r="AD27" s="35">
        <f t="shared" si="20"/>
        <v>0</v>
      </c>
      <c r="AE27" s="35">
        <f t="shared" si="21"/>
        <v>0</v>
      </c>
      <c r="AF27" s="35">
        <f t="shared" si="22"/>
        <v>0</v>
      </c>
      <c r="AG27" s="35">
        <f t="shared" si="23"/>
        <v>0</v>
      </c>
      <c r="AH27" s="35">
        <f t="shared" si="24"/>
        <v>0</v>
      </c>
    </row>
    <row r="28" spans="1:34" s="8" customFormat="1" ht="18" customHeight="1">
      <c r="A28" s="24"/>
      <c r="B28" s="25"/>
      <c r="C28" s="25"/>
      <c r="D28" s="25"/>
      <c r="E28" s="25" t="s">
        <v>201</v>
      </c>
      <c r="F28" s="171"/>
      <c r="G28" s="28">
        <f t="shared" si="5"/>
        <v>0</v>
      </c>
      <c r="H28" s="28">
        <f t="shared" si="8"/>
        <v>0</v>
      </c>
      <c r="I28" s="29">
        <f t="shared" si="6"/>
        <v>0</v>
      </c>
      <c r="J28" s="30"/>
      <c r="K28" s="31">
        <v>0.01</v>
      </c>
      <c r="L28" s="32">
        <f t="shared" si="0"/>
        <v>50000</v>
      </c>
      <c r="M28" s="33">
        <v>0</v>
      </c>
      <c r="N28" s="33" t="e">
        <f t="shared" si="25"/>
        <v>#N/A</v>
      </c>
      <c r="O28" s="33" t="e">
        <f t="shared" si="26"/>
        <v>#N/A</v>
      </c>
      <c r="P28" s="8" t="s">
        <v>118</v>
      </c>
      <c r="Q28" s="9">
        <f t="shared" si="9"/>
        <v>50000</v>
      </c>
      <c r="R28" s="9">
        <f t="shared" si="10"/>
        <v>33333.333333333336</v>
      </c>
      <c r="S28" s="9">
        <f t="shared" si="11"/>
        <v>25000</v>
      </c>
      <c r="T28" s="9">
        <f t="shared" si="12"/>
        <v>20000</v>
      </c>
      <c r="U28" s="9">
        <f t="shared" si="13"/>
        <v>16666.666666666668</v>
      </c>
      <c r="V28" s="9">
        <f t="shared" si="14"/>
        <v>14285.714285714286</v>
      </c>
      <c r="W28" s="9">
        <f t="shared" si="15"/>
        <v>12500</v>
      </c>
      <c r="X28" s="9">
        <f t="shared" si="16"/>
        <v>11111.111111111111</v>
      </c>
      <c r="Y28" s="33">
        <f t="shared" si="3"/>
        <v>0</v>
      </c>
      <c r="Z28" s="33" t="str">
        <f t="shared" si="7"/>
        <v>T23</v>
      </c>
      <c r="AA28" s="35">
        <f t="shared" si="17"/>
        <v>0</v>
      </c>
      <c r="AB28" s="35">
        <f t="shared" si="18"/>
        <v>0</v>
      </c>
      <c r="AC28" s="35">
        <f t="shared" si="19"/>
        <v>0</v>
      </c>
      <c r="AD28" s="35">
        <f t="shared" si="20"/>
        <v>0</v>
      </c>
      <c r="AE28" s="35">
        <f t="shared" si="21"/>
        <v>0</v>
      </c>
      <c r="AF28" s="35">
        <f t="shared" si="22"/>
        <v>0</v>
      </c>
      <c r="AG28" s="35">
        <f t="shared" si="23"/>
        <v>0</v>
      </c>
      <c r="AH28" s="35">
        <f t="shared" si="24"/>
        <v>0</v>
      </c>
    </row>
    <row r="29" spans="1:34" s="8" customFormat="1" ht="18" customHeight="1">
      <c r="A29" s="24"/>
      <c r="B29" s="25"/>
      <c r="C29" s="25"/>
      <c r="D29" s="25"/>
      <c r="E29" s="25" t="s">
        <v>201</v>
      </c>
      <c r="F29" s="171"/>
      <c r="G29" s="28">
        <f t="shared" si="5"/>
        <v>0</v>
      </c>
      <c r="H29" s="28">
        <f t="shared" si="8"/>
        <v>0</v>
      </c>
      <c r="I29" s="29">
        <f t="shared" si="6"/>
        <v>0</v>
      </c>
      <c r="J29" s="30"/>
      <c r="K29" s="31">
        <v>0.01</v>
      </c>
      <c r="L29" s="32">
        <f t="shared" si="0"/>
        <v>50000</v>
      </c>
      <c r="M29" s="33">
        <v>0</v>
      </c>
      <c r="N29" s="33" t="e">
        <f t="shared" si="25"/>
        <v>#N/A</v>
      </c>
      <c r="O29" s="33" t="e">
        <f t="shared" si="26"/>
        <v>#N/A</v>
      </c>
      <c r="P29" s="8" t="s">
        <v>119</v>
      </c>
      <c r="Q29" s="9">
        <f t="shared" si="9"/>
        <v>25000</v>
      </c>
      <c r="R29" s="9">
        <f t="shared" si="10"/>
        <v>16666.666666666668</v>
      </c>
      <c r="S29" s="9">
        <f t="shared" si="11"/>
        <v>12500</v>
      </c>
      <c r="T29" s="9">
        <f t="shared" si="12"/>
        <v>10000</v>
      </c>
      <c r="U29" s="9">
        <f t="shared" si="13"/>
        <v>8333.3333333333339</v>
      </c>
      <c r="V29" s="9">
        <f t="shared" si="14"/>
        <v>7142.8571428571431</v>
      </c>
      <c r="W29" s="9">
        <f t="shared" si="15"/>
        <v>6250</v>
      </c>
      <c r="X29" s="9">
        <f t="shared" si="16"/>
        <v>5555.5555555555557</v>
      </c>
      <c r="Y29" s="33">
        <f t="shared" si="3"/>
        <v>0</v>
      </c>
      <c r="Z29" s="33" t="str">
        <f t="shared" si="7"/>
        <v>T24</v>
      </c>
      <c r="AA29" s="35">
        <f t="shared" si="17"/>
        <v>0</v>
      </c>
      <c r="AB29" s="35">
        <f t="shared" si="18"/>
        <v>0</v>
      </c>
      <c r="AC29" s="35">
        <f t="shared" si="19"/>
        <v>0</v>
      </c>
      <c r="AD29" s="35">
        <f t="shared" si="20"/>
        <v>0</v>
      </c>
      <c r="AE29" s="35">
        <f t="shared" si="21"/>
        <v>0</v>
      </c>
      <c r="AF29" s="35">
        <f t="shared" si="22"/>
        <v>0</v>
      </c>
      <c r="AG29" s="35">
        <f t="shared" si="23"/>
        <v>0</v>
      </c>
      <c r="AH29" s="35">
        <f t="shared" si="24"/>
        <v>0</v>
      </c>
    </row>
    <row r="30" spans="1:34" ht="18" customHeight="1">
      <c r="A30" s="36"/>
      <c r="B30" s="37"/>
      <c r="C30" s="38"/>
      <c r="D30" s="39"/>
      <c r="E30" s="40"/>
      <c r="F30" s="39"/>
      <c r="G30" s="42"/>
      <c r="H30" s="42"/>
      <c r="I30" s="40"/>
      <c r="J30" s="43"/>
      <c r="K30" s="43"/>
      <c r="L30" s="43"/>
      <c r="M30" s="43"/>
      <c r="N30" s="43"/>
      <c r="O30" s="43"/>
      <c r="P30" s="8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4" ht="15">
      <c r="A31" s="36"/>
      <c r="B31" s="45"/>
      <c r="C31" s="46"/>
      <c r="D31" s="46"/>
      <c r="E31" s="46"/>
      <c r="F31" s="173"/>
      <c r="G31" s="48"/>
      <c r="H31" s="48"/>
      <c r="I31" s="36"/>
      <c r="J31" s="36"/>
      <c r="K31" s="36"/>
      <c r="L31" s="36"/>
      <c r="M31" s="36"/>
      <c r="N31" s="36"/>
      <c r="O31" s="36"/>
      <c r="P31" s="36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34" ht="15">
      <c r="A32" s="36"/>
      <c r="B32" s="45"/>
      <c r="C32" s="46"/>
      <c r="D32" s="46"/>
      <c r="E32" s="46"/>
      <c r="F32" s="173"/>
      <c r="G32" s="48"/>
      <c r="H32" s="48"/>
      <c r="I32" s="36"/>
      <c r="J32" s="36"/>
      <c r="K32" s="36"/>
      <c r="L32" s="36"/>
      <c r="M32" s="36"/>
      <c r="N32" s="36"/>
      <c r="O32" s="36"/>
      <c r="P32" s="36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">
      <c r="A33" s="36"/>
      <c r="B33" s="45"/>
      <c r="C33" s="46"/>
      <c r="D33" s="46"/>
      <c r="E33" s="46"/>
      <c r="F33" s="173"/>
      <c r="G33" s="48"/>
      <c r="H33" s="48"/>
      <c r="I33" s="36"/>
      <c r="J33" s="36"/>
      <c r="K33" s="36"/>
      <c r="L33" s="36"/>
      <c r="M33" s="36"/>
      <c r="N33" s="36"/>
      <c r="O33" s="36"/>
      <c r="P33" s="36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">
      <c r="A34" s="36"/>
      <c r="B34" s="45"/>
      <c r="C34" s="37"/>
      <c r="D34" s="39"/>
      <c r="E34" s="40"/>
      <c r="F34" s="39"/>
      <c r="G34" s="42"/>
      <c r="H34" s="42"/>
      <c r="I34" s="40"/>
      <c r="J34" s="43"/>
      <c r="K34" s="43"/>
      <c r="L34" s="43"/>
      <c r="M34" s="43"/>
      <c r="N34" s="43"/>
      <c r="O34" s="43"/>
      <c r="P34" s="8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>
      <c r="B35" s="45"/>
      <c r="P35" s="8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>
      <c r="A36" s="50"/>
      <c r="B36" s="50"/>
      <c r="I36" s="44"/>
      <c r="P36" s="8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>
      <c r="A37" s="50"/>
      <c r="B37" s="50"/>
      <c r="I37" s="44"/>
      <c r="P37" s="8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>
      <c r="A38" s="50"/>
      <c r="B38" s="50"/>
      <c r="I38" s="44"/>
      <c r="P38" s="8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>
      <c r="A39" s="50"/>
      <c r="B39" s="50"/>
      <c r="I39" s="44"/>
      <c r="P39" s="8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>
      <c r="A40" s="50"/>
      <c r="B40" s="50"/>
      <c r="I40" s="44"/>
      <c r="P40" s="8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>
      <c r="A41" s="50"/>
      <c r="B41" s="50"/>
      <c r="I41" s="44"/>
      <c r="P41" s="8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>
      <c r="A42" s="50"/>
      <c r="B42" s="50"/>
      <c r="I42" s="44"/>
      <c r="P42" s="8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>
      <c r="A43" s="50"/>
      <c r="B43" s="50"/>
      <c r="I43" s="44"/>
      <c r="P43" s="8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>
      <c r="A44" s="50"/>
      <c r="B44" s="50"/>
      <c r="I44" s="44"/>
      <c r="P44" s="8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>
      <c r="A45" s="50"/>
      <c r="B45" s="50"/>
      <c r="I45" s="44"/>
      <c r="P45" s="8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>
      <c r="A46" s="50"/>
      <c r="B46" s="50"/>
      <c r="I46" s="44"/>
      <c r="P46" s="8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>
      <c r="A47" s="50"/>
      <c r="B47" s="50"/>
      <c r="I47" s="44"/>
      <c r="P47" s="8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>
      <c r="A48" s="50"/>
      <c r="B48" s="50"/>
      <c r="I48" s="44"/>
      <c r="P48" s="8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>
      <c r="A49" s="50"/>
      <c r="B49" s="50"/>
      <c r="I49" s="44"/>
      <c r="P49" s="8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>
      <c r="A50" s="50"/>
      <c r="B50" s="50"/>
      <c r="I50" s="44"/>
      <c r="P50" s="8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>
      <c r="A51" s="50"/>
      <c r="B51" s="50"/>
      <c r="I51" s="44"/>
      <c r="P51" s="8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>
      <c r="A52" s="50"/>
      <c r="B52" s="50"/>
      <c r="I52" s="44"/>
      <c r="P52" s="8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>
      <c r="A53" s="50"/>
      <c r="B53" s="50"/>
      <c r="I53" s="44"/>
      <c r="P53" s="8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>
      <c r="A54" s="50"/>
      <c r="B54" s="50"/>
      <c r="I54" s="44"/>
      <c r="P54" s="8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>
      <c r="A55" s="50"/>
      <c r="B55" s="50"/>
      <c r="I55" s="44"/>
      <c r="P55" s="8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>
      <c r="A56" s="50"/>
      <c r="B56" s="50"/>
      <c r="I56" s="44"/>
      <c r="P56" s="8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>
      <c r="A57" s="50"/>
      <c r="B57" s="50"/>
      <c r="I57" s="44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>
      <c r="A58" s="50"/>
      <c r="B58" s="50"/>
      <c r="I58" s="44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>
      <c r="A59" s="50"/>
      <c r="B59" s="50"/>
      <c r="I59" s="44"/>
      <c r="P59" s="8"/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>
      <c r="A60" s="50"/>
      <c r="B60" s="50"/>
      <c r="I60" s="44"/>
      <c r="P60" s="8"/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>
      <c r="A61" s="50"/>
      <c r="B61" s="50"/>
      <c r="I61" s="44"/>
      <c r="P61" s="8"/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>
      <c r="A62" s="50"/>
      <c r="B62" s="50"/>
      <c r="I62" s="44"/>
      <c r="P62" s="8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>
      <c r="A63" s="50"/>
      <c r="B63" s="50"/>
      <c r="I63" s="44"/>
      <c r="P63" s="8"/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>
      <c r="A64" s="50"/>
      <c r="B64" s="50"/>
      <c r="I64" s="44"/>
      <c r="P64" s="8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>
      <c r="A65" s="50"/>
      <c r="B65" s="50"/>
      <c r="I65" s="44"/>
      <c r="P65" s="8"/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>
      <c r="A66" s="50"/>
      <c r="B66" s="50"/>
      <c r="I66" s="44"/>
      <c r="P66" s="8"/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>
      <c r="A67" s="50"/>
      <c r="B67" s="50"/>
      <c r="I67" s="44"/>
      <c r="P67" s="8"/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>
      <c r="A68" s="50"/>
      <c r="B68" s="50"/>
      <c r="I68" s="44"/>
      <c r="P68" s="8"/>
      <c r="Q68" s="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>
      <c r="A69" s="50"/>
      <c r="B69" s="50"/>
      <c r="I69" s="44"/>
      <c r="P69" s="8"/>
      <c r="Q69" s="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>
      <c r="A70" s="50"/>
      <c r="B70" s="50"/>
      <c r="I70" s="44"/>
      <c r="P70" s="8"/>
      <c r="Q70" s="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>
      <c r="A71" s="50"/>
      <c r="B71" s="50"/>
      <c r="I71" s="44"/>
      <c r="P71" s="8"/>
      <c r="Q71" s="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>
      <c r="A72" s="50"/>
      <c r="B72" s="50"/>
      <c r="I72" s="44"/>
      <c r="P72" s="8"/>
      <c r="Q72" s="9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>
      <c r="A73" s="50"/>
      <c r="B73" s="50"/>
      <c r="I73" s="44"/>
      <c r="P73" s="8"/>
      <c r="Q73" s="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>
      <c r="A74" s="50"/>
      <c r="B74" s="50"/>
      <c r="I74" s="44"/>
      <c r="P74" s="8"/>
      <c r="Q74" s="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>
      <c r="A75" s="50"/>
      <c r="B75" s="50"/>
      <c r="I75" s="44"/>
      <c r="P75" s="8"/>
      <c r="Q75" s="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>
      <c r="A76" s="50"/>
      <c r="B76" s="50"/>
      <c r="I76" s="44"/>
      <c r="P76" s="8"/>
      <c r="Q76" s="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>
      <c r="A77" s="50"/>
      <c r="B77" s="50"/>
      <c r="I77" s="44"/>
      <c r="P77" s="8"/>
      <c r="Q77" s="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>
      <c r="A78" s="50"/>
      <c r="B78" s="50"/>
      <c r="I78" s="44"/>
      <c r="P78" s="8"/>
      <c r="Q78" s="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>
      <c r="A79" s="50"/>
      <c r="B79" s="50"/>
      <c r="I79" s="44"/>
      <c r="P79" s="8"/>
      <c r="Q79" s="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>
      <c r="A80" s="50"/>
      <c r="B80" s="50"/>
      <c r="I80" s="44"/>
      <c r="P80" s="8"/>
      <c r="Q80" s="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>
      <c r="A81" s="50"/>
      <c r="B81" s="50"/>
      <c r="I81" s="44"/>
      <c r="P81" s="8"/>
      <c r="Q81" s="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>
      <c r="A82" s="50"/>
      <c r="B82" s="50"/>
      <c r="I82" s="44"/>
      <c r="P82" s="8"/>
      <c r="Q82" s="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>
      <c r="A83" s="50"/>
      <c r="B83" s="50"/>
      <c r="I83" s="44"/>
      <c r="P83" s="8"/>
      <c r="Q83" s="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>
      <c r="A84" s="50"/>
      <c r="B84" s="50"/>
      <c r="I84" s="44"/>
      <c r="P84" s="8"/>
      <c r="Q84" s="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>
      <c r="A85" s="50"/>
      <c r="B85" s="50"/>
      <c r="I85" s="44"/>
      <c r="P85" s="8"/>
      <c r="Q85" s="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>
      <c r="A86" s="50"/>
      <c r="B86" s="50"/>
      <c r="I86" s="44"/>
      <c r="P86" s="8"/>
      <c r="Q86" s="9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>
      <c r="A87" s="50"/>
      <c r="B87" s="50"/>
      <c r="I87" s="44"/>
      <c r="P87" s="8"/>
      <c r="Q87" s="9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>
      <c r="A88" s="50"/>
      <c r="B88" s="50"/>
      <c r="I88" s="44"/>
      <c r="P88" s="8"/>
      <c r="Q88" s="9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>
      <c r="A89" s="50"/>
      <c r="B89" s="50"/>
      <c r="I89" s="44"/>
      <c r="P89" s="8"/>
      <c r="Q89" s="9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>
      <c r="A90" s="50"/>
      <c r="B90" s="50"/>
      <c r="I90" s="44"/>
      <c r="P90" s="8"/>
      <c r="Q90" s="9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>
      <c r="A91" s="50"/>
      <c r="B91" s="50"/>
      <c r="I91" s="44"/>
      <c r="P91" s="8"/>
      <c r="Q91" s="9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>
      <c r="A92" s="50"/>
      <c r="B92" s="50"/>
      <c r="I92" s="44"/>
      <c r="P92" s="8"/>
      <c r="Q92" s="9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>
      <c r="A93" s="50"/>
      <c r="B93" s="50"/>
      <c r="I93" s="44"/>
      <c r="P93" s="8"/>
      <c r="Q93" s="9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>
      <c r="A94" s="50"/>
      <c r="B94" s="50"/>
      <c r="I94" s="44"/>
      <c r="P94" s="53"/>
      <c r="Q94" s="44"/>
    </row>
    <row r="95" spans="1:28">
      <c r="A95" s="50"/>
      <c r="B95" s="50"/>
      <c r="I95" s="44"/>
      <c r="P95" s="53"/>
      <c r="Q95" s="44"/>
    </row>
    <row r="96" spans="1:28">
      <c r="A96" s="50"/>
      <c r="B96" s="50"/>
      <c r="I96" s="44"/>
      <c r="P96" s="53"/>
      <c r="Q96" s="44"/>
    </row>
    <row r="97" spans="1:17">
      <c r="A97" s="50"/>
      <c r="B97" s="50"/>
      <c r="I97" s="44"/>
      <c r="P97" s="53"/>
      <c r="Q97" s="44"/>
    </row>
    <row r="98" spans="1:17">
      <c r="A98" s="50"/>
      <c r="B98" s="50"/>
      <c r="I98" s="44"/>
      <c r="P98" s="53"/>
      <c r="Q98" s="44"/>
    </row>
    <row r="99" spans="1:17">
      <c r="A99" s="50"/>
      <c r="B99" s="50"/>
      <c r="I99" s="44"/>
      <c r="P99" s="53"/>
      <c r="Q99" s="44"/>
    </row>
    <row r="100" spans="1:17">
      <c r="A100" s="50"/>
      <c r="B100" s="50"/>
      <c r="I100" s="44"/>
      <c r="P100" s="53"/>
      <c r="Q100" s="44"/>
    </row>
    <row r="101" spans="1:17">
      <c r="A101" s="50"/>
      <c r="B101" s="50"/>
      <c r="I101" s="44"/>
      <c r="P101" s="53"/>
      <c r="Q101" s="44"/>
    </row>
    <row r="102" spans="1:17">
      <c r="A102" s="50"/>
      <c r="B102" s="50"/>
      <c r="I102" s="44"/>
      <c r="P102" s="53"/>
      <c r="Q102" s="44"/>
    </row>
    <row r="103" spans="1:17">
      <c r="A103" s="50"/>
      <c r="B103" s="50"/>
      <c r="I103" s="44"/>
      <c r="P103" s="53"/>
      <c r="Q103" s="44"/>
    </row>
    <row r="104" spans="1:17">
      <c r="A104" s="50"/>
      <c r="B104" s="50"/>
      <c r="I104" s="44"/>
      <c r="P104" s="53"/>
      <c r="Q104" s="44"/>
    </row>
  </sheetData>
  <mergeCells count="6">
    <mergeCell ref="K5:L5"/>
    <mergeCell ref="A1:L1"/>
    <mergeCell ref="A2:L2"/>
    <mergeCell ref="K3:L3"/>
    <mergeCell ref="K4:L4"/>
    <mergeCell ref="A3:I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P104"/>
  <sheetViews>
    <sheetView showZeros="0" topLeftCell="A2" workbookViewId="0">
      <selection activeCell="A7" sqref="A7"/>
    </sheetView>
  </sheetViews>
  <sheetFormatPr defaultColWidth="9.15234375" defaultRowHeight="17.600000000000001"/>
  <cols>
    <col min="1" max="1" width="29.23046875" style="49" customWidth="1"/>
    <col min="2" max="2" width="8.4609375" style="54" customWidth="1"/>
    <col min="3" max="3" width="6.84375" style="50" customWidth="1"/>
    <col min="4" max="4" width="16.69140625" style="50" customWidth="1"/>
    <col min="5" max="5" width="8.23046875" style="50" customWidth="1"/>
    <col min="6" max="6" width="9.53515625" style="51" customWidth="1"/>
    <col min="7" max="7" width="10.15234375" style="52" customWidth="1"/>
    <col min="8" max="8" width="11.84375" style="52" customWidth="1"/>
    <col min="9" max="9" width="14.4609375" style="50" customWidth="1"/>
    <col min="10" max="10" width="6.4609375" style="44" customWidth="1"/>
    <col min="11" max="11" width="5.69140625" style="44" customWidth="1"/>
    <col min="12" max="12" width="10.4609375" style="44" customWidth="1"/>
    <col min="13" max="15" width="10.4609375" style="44" hidden="1" customWidth="1"/>
    <col min="16" max="16" width="7.4609375" style="44" hidden="1" customWidth="1"/>
    <col min="17" max="17" width="9.23046875" style="53" hidden="1" customWidth="1"/>
    <col min="18" max="34" width="0" style="44" hidden="1" customWidth="1"/>
    <col min="35" max="35" width="9.15234375" style="44"/>
    <col min="36" max="36" width="10.07421875" style="164" bestFit="1" customWidth="1"/>
    <col min="37" max="37" width="5.23046875" style="167" bestFit="1" customWidth="1"/>
    <col min="38" max="38" width="8.69140625" style="170" bestFit="1" customWidth="1"/>
    <col min="39" max="39" width="22.23046875" style="44" bestFit="1" customWidth="1"/>
    <col min="40" max="16384" width="9.15234375" style="44"/>
  </cols>
  <sheetData>
    <row r="1" spans="1:42" s="6" customFormat="1" ht="33.65" customHeight="1">
      <c r="A1" s="262" t="s">
        <v>82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4"/>
      <c r="N1" s="4"/>
      <c r="O1" s="4"/>
      <c r="P1" s="5"/>
      <c r="Q1" s="5"/>
      <c r="R1" s="5"/>
      <c r="S1" s="5"/>
      <c r="T1" s="5"/>
      <c r="U1" s="5"/>
      <c r="AJ1" s="162"/>
      <c r="AK1" s="165"/>
      <c r="AL1" s="168"/>
    </row>
    <row r="2" spans="1:42" s="8" customFormat="1" ht="36" customHeight="1" thickBot="1">
      <c r="A2" s="263" t="str">
        <f>Tourp!D17</f>
        <v>The CJ CUP Byron Nielson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7"/>
      <c r="N2" s="7"/>
      <c r="O2" s="7"/>
      <c r="Q2" s="9"/>
      <c r="AJ2" s="162"/>
      <c r="AK2" s="165"/>
      <c r="AL2" s="168"/>
    </row>
    <row r="3" spans="1:42" s="8" customFormat="1" ht="18.649999999999999" customHeight="1">
      <c r="A3" s="264" t="s">
        <v>240</v>
      </c>
      <c r="B3" s="264"/>
      <c r="C3" s="264"/>
      <c r="D3" s="264"/>
      <c r="E3" s="264"/>
      <c r="F3" s="264"/>
      <c r="G3" s="264"/>
      <c r="H3" s="264"/>
      <c r="I3" s="264"/>
      <c r="J3" s="10"/>
      <c r="K3" s="265" t="s">
        <v>85</v>
      </c>
      <c r="L3" s="266"/>
      <c r="M3" s="11"/>
      <c r="N3" s="11"/>
      <c r="O3" s="11"/>
      <c r="Q3" s="9"/>
      <c r="AJ3" s="162"/>
      <c r="AK3" s="165"/>
      <c r="AL3" s="168"/>
    </row>
    <row r="4" spans="1:42" s="8" customFormat="1" ht="21.65" customHeight="1" thickBot="1">
      <c r="A4" s="264"/>
      <c r="B4" s="264"/>
      <c r="C4" s="264"/>
      <c r="D4" s="264"/>
      <c r="E4" s="264"/>
      <c r="F4" s="264"/>
      <c r="G4" s="264"/>
      <c r="H4" s="264"/>
      <c r="I4" s="264"/>
      <c r="J4" s="12"/>
      <c r="K4" s="267">
        <f>Tourp!C17</f>
        <v>5000000</v>
      </c>
      <c r="L4" s="268"/>
      <c r="M4" s="13"/>
      <c r="N4" s="13"/>
      <c r="O4" s="13"/>
      <c r="Q4" s="9"/>
      <c r="AJ4" s="162">
        <f>Tourp!A17</f>
        <v>45407</v>
      </c>
      <c r="AK4" s="165">
        <f>Tourp!B17</f>
        <v>0.66666666666666696</v>
      </c>
      <c r="AL4" s="168">
        <f>Tourp!C17</f>
        <v>5000000</v>
      </c>
      <c r="AM4" s="168" t="str">
        <f>Tourp!D17</f>
        <v>The CJ CUP Byron Nielson</v>
      </c>
      <c r="AN4" s="168" t="str">
        <f>Tourp!E17</f>
        <v>Stableford</v>
      </c>
      <c r="AO4" s="168" t="str">
        <f>Tourp!F17</f>
        <v>SK - SL</v>
      </c>
      <c r="AP4" s="168">
        <f>Tourp!G17</f>
        <v>0</v>
      </c>
    </row>
    <row r="5" spans="1:42" s="8" customFormat="1" ht="27" customHeight="1">
      <c r="A5" s="14" t="s">
        <v>86</v>
      </c>
      <c r="B5" s="15" t="s">
        <v>49</v>
      </c>
      <c r="C5" s="16" t="s">
        <v>87</v>
      </c>
      <c r="D5" s="17" t="s">
        <v>88</v>
      </c>
      <c r="E5" s="18" t="s">
        <v>89</v>
      </c>
      <c r="F5" s="19" t="s">
        <v>90</v>
      </c>
      <c r="G5" s="20" t="s">
        <v>91</v>
      </c>
      <c r="H5" s="20" t="s">
        <v>92</v>
      </c>
      <c r="I5" s="21" t="s">
        <v>93</v>
      </c>
      <c r="J5" s="22"/>
      <c r="K5" s="269" t="s">
        <v>94</v>
      </c>
      <c r="L5" s="270"/>
      <c r="M5" s="23"/>
      <c r="N5" s="23"/>
      <c r="O5" s="23"/>
      <c r="Q5" s="9">
        <v>2</v>
      </c>
      <c r="R5" s="8">
        <v>3</v>
      </c>
      <c r="S5" s="8">
        <v>4</v>
      </c>
      <c r="T5" s="8">
        <v>5</v>
      </c>
      <c r="U5" s="8">
        <v>6</v>
      </c>
      <c r="V5" s="8">
        <v>7</v>
      </c>
      <c r="W5" s="8">
        <v>8</v>
      </c>
      <c r="X5" s="8">
        <v>9</v>
      </c>
      <c r="Y5" s="8" t="s">
        <v>95</v>
      </c>
      <c r="AA5" s="9">
        <v>2</v>
      </c>
      <c r="AB5" s="8">
        <v>3</v>
      </c>
      <c r="AC5" s="8">
        <v>4</v>
      </c>
      <c r="AD5" s="8">
        <v>5</v>
      </c>
      <c r="AE5" s="8">
        <v>6</v>
      </c>
      <c r="AF5" s="8">
        <v>7</v>
      </c>
      <c r="AG5" s="8">
        <v>8</v>
      </c>
      <c r="AH5" s="8">
        <v>9</v>
      </c>
      <c r="AJ5" s="162"/>
      <c r="AK5" s="165"/>
      <c r="AL5" s="168"/>
    </row>
    <row r="6" spans="1:42" s="34" customFormat="1" ht="18" customHeight="1">
      <c r="A6" s="159" t="s">
        <v>2</v>
      </c>
      <c r="B6" s="26">
        <v>42</v>
      </c>
      <c r="C6" s="26" t="s">
        <v>201</v>
      </c>
      <c r="D6" s="160">
        <v>0</v>
      </c>
      <c r="E6" s="26">
        <v>1</v>
      </c>
      <c r="F6" s="27">
        <f>N6</f>
        <v>12</v>
      </c>
      <c r="G6" s="28">
        <f>IF(D6&gt;0,L$12,0)</f>
        <v>0</v>
      </c>
      <c r="H6" s="28">
        <f>IF(E6="",0,IFERROR(O6,0))</f>
        <v>1000000</v>
      </c>
      <c r="I6" s="29">
        <f>G6+H6</f>
        <v>1000000</v>
      </c>
      <c r="J6" s="30"/>
      <c r="K6" s="31">
        <v>0.2</v>
      </c>
      <c r="L6" s="32">
        <f t="shared" ref="L6:L29" si="0">$K$4*K6</f>
        <v>1000000</v>
      </c>
      <c r="M6" s="33">
        <v>12</v>
      </c>
      <c r="N6" s="33">
        <f t="shared" ref="N6:N7" si="1">IF(E6=0,0,IF(E6=E5,VLOOKUP(E6,Z:AH,VLOOKUP(E6,P:Y,10,0),0),IF(P6=E6,VLOOKUP(E6,Z:AH,VLOOKUP(E6,P:Y,10,0),0),M6)))</f>
        <v>12</v>
      </c>
      <c r="O6" s="33">
        <f t="shared" ref="O6:O25" si="2">IF(E6=0,0,IF(E6=E5,VLOOKUP(E6,P:X,VLOOKUP(E6,P:Y,10,0),0),IF(P6=E6,VLOOKUP(E6,P:X,VLOOKUP(E6,P:Y,10,0),0),L6)))</f>
        <v>1000000</v>
      </c>
      <c r="P6" s="8" t="s">
        <v>96</v>
      </c>
      <c r="Q6" s="9"/>
      <c r="R6" s="8"/>
      <c r="S6" s="8"/>
      <c r="T6" s="8"/>
      <c r="U6" s="8"/>
      <c r="V6" s="8"/>
      <c r="W6" s="8"/>
      <c r="X6" s="8"/>
      <c r="Y6" s="33">
        <f t="shared" ref="Y6:Y29" si="3">COUNTIF(E6:E29,P6)</f>
        <v>0</v>
      </c>
      <c r="Z6" s="33" t="str">
        <f>+P6</f>
        <v>T1</v>
      </c>
      <c r="AA6" s="9"/>
      <c r="AB6" s="8"/>
      <c r="AC6" s="8"/>
      <c r="AD6" s="8"/>
      <c r="AE6" s="8"/>
      <c r="AF6" s="8"/>
      <c r="AG6" s="8"/>
      <c r="AH6" s="8"/>
      <c r="AJ6" s="163"/>
      <c r="AK6" s="166"/>
      <c r="AL6" s="169"/>
    </row>
    <row r="7" spans="1:42" s="34" customFormat="1" ht="18" customHeight="1">
      <c r="A7" s="159" t="s">
        <v>4</v>
      </c>
      <c r="B7" s="26">
        <v>38</v>
      </c>
      <c r="C7" s="26" t="s">
        <v>201</v>
      </c>
      <c r="D7" s="26">
        <v>0</v>
      </c>
      <c r="E7" s="26">
        <v>2</v>
      </c>
      <c r="F7" s="27">
        <f t="shared" ref="F7:F23" si="4">N7</f>
        <v>10</v>
      </c>
      <c r="G7" s="28">
        <f t="shared" ref="G7:G29" si="5">IF(D7&gt;0,L$12,0)</f>
        <v>0</v>
      </c>
      <c r="H7" s="28">
        <f>IF(E7="",0,IFERROR(O7,0))</f>
        <v>800000</v>
      </c>
      <c r="I7" s="29">
        <f t="shared" ref="I7:I29" si="6">G7+H7</f>
        <v>800000</v>
      </c>
      <c r="J7" s="30"/>
      <c r="K7" s="31">
        <v>0.16</v>
      </c>
      <c r="L7" s="32">
        <f t="shared" si="0"/>
        <v>800000</v>
      </c>
      <c r="M7" s="33">
        <v>10</v>
      </c>
      <c r="N7" s="33">
        <f t="shared" si="1"/>
        <v>10</v>
      </c>
      <c r="O7" s="33">
        <f t="shared" si="2"/>
        <v>800000</v>
      </c>
      <c r="P7" s="8" t="s">
        <v>97</v>
      </c>
      <c r="Q7" s="9">
        <f>SUM($L7:$L8)/Q$5</f>
        <v>725000</v>
      </c>
      <c r="R7" s="9">
        <f>SUM($L7:$L9)/R$5</f>
        <v>650000</v>
      </c>
      <c r="S7" s="9">
        <f>SUM($L7:$L10)/S$5</f>
        <v>587500</v>
      </c>
      <c r="T7" s="9">
        <f>SUM($L7:$L11)/T$5</f>
        <v>540000</v>
      </c>
      <c r="U7" s="9">
        <f>SUM($L7:$L12)/U$5</f>
        <v>500000</v>
      </c>
      <c r="V7" s="9">
        <f>SUM($L7:$L13)/V$5</f>
        <v>464285.71428571426</v>
      </c>
      <c r="W7" s="9">
        <f>SUM($L7:$L14)/W$5</f>
        <v>425000</v>
      </c>
      <c r="X7" s="9">
        <f>SUM($L7:$L15)/X$5</f>
        <v>388888.88888888888</v>
      </c>
      <c r="Y7" s="33">
        <f t="shared" si="3"/>
        <v>0</v>
      </c>
      <c r="Z7" s="33" t="str">
        <f t="shared" ref="Z7:Z29" si="7">+P7</f>
        <v>T2</v>
      </c>
      <c r="AA7" s="35">
        <f>SUM($M7:$M8)/AA$5</f>
        <v>9</v>
      </c>
      <c r="AB7" s="35">
        <f>SUM($M7:$M9)/AB$5</f>
        <v>8.3333333333333339</v>
      </c>
      <c r="AC7" s="35">
        <f>SUM($M7:$M10)/AC$5</f>
        <v>7.75</v>
      </c>
      <c r="AD7" s="35">
        <f>SUM($M7:$M11)/AD$5</f>
        <v>7.2</v>
      </c>
      <c r="AE7" s="35">
        <f>SUM($M7:$M12)/AE$5</f>
        <v>6.666666666666667</v>
      </c>
      <c r="AF7" s="35">
        <f>SUM($M7:$M13)/AF$5</f>
        <v>6.1428571428571432</v>
      </c>
      <c r="AG7" s="35">
        <f>SUM($M7:$M14)/AG$5</f>
        <v>5.625</v>
      </c>
      <c r="AH7" s="35">
        <f>SUM($M7:$M15)/AH$5</f>
        <v>5.1111111111111107</v>
      </c>
      <c r="AJ7" s="163"/>
      <c r="AK7" s="166"/>
      <c r="AL7" s="169"/>
    </row>
    <row r="8" spans="1:42" s="34" customFormat="1" ht="18" customHeight="1">
      <c r="A8" s="159" t="s">
        <v>34</v>
      </c>
      <c r="B8" s="26">
        <v>38</v>
      </c>
      <c r="C8" s="26" t="s">
        <v>201</v>
      </c>
      <c r="D8" s="26">
        <v>0</v>
      </c>
      <c r="E8" s="26">
        <v>3</v>
      </c>
      <c r="F8" s="27">
        <f t="shared" si="4"/>
        <v>8</v>
      </c>
      <c r="G8" s="28">
        <f t="shared" si="5"/>
        <v>0</v>
      </c>
      <c r="H8" s="28">
        <f t="shared" ref="H8:H29" si="8">IF(E8="",0,IFERROR(O8,0))</f>
        <v>650000</v>
      </c>
      <c r="I8" s="29">
        <f t="shared" si="6"/>
        <v>650000</v>
      </c>
      <c r="J8" s="30"/>
      <c r="K8" s="31">
        <v>0.13</v>
      </c>
      <c r="L8" s="32">
        <f t="shared" si="0"/>
        <v>650000</v>
      </c>
      <c r="M8" s="33">
        <v>8</v>
      </c>
      <c r="N8" s="33">
        <f>IF(E8=0,0,IF(E8=E7,VLOOKUP(E8,Z:AH,VLOOKUP(E8,P:Y,10,0),0),IF(P8=E8,VLOOKUP(E8,Z:AH,VLOOKUP(E8,P:Y,10,0),0),M8)))</f>
        <v>8</v>
      </c>
      <c r="O8" s="33">
        <f t="shared" si="2"/>
        <v>650000</v>
      </c>
      <c r="P8" s="8" t="s">
        <v>98</v>
      </c>
      <c r="Q8" s="9">
        <f t="shared" ref="Q8:Q29" si="9">SUM($L8:$L9)/Q$5</f>
        <v>575000</v>
      </c>
      <c r="R8" s="9">
        <f t="shared" ref="R8:R29" si="10">SUM($L8:$L10)/R$5</f>
        <v>516666.66666666669</v>
      </c>
      <c r="S8" s="9">
        <f t="shared" ref="S8:S29" si="11">SUM($L8:$L11)/S$5</f>
        <v>475000</v>
      </c>
      <c r="T8" s="9">
        <f t="shared" ref="T8:T29" si="12">SUM($L8:$L12)/T$5</f>
        <v>440000</v>
      </c>
      <c r="U8" s="9">
        <f t="shared" ref="U8:U29" si="13">SUM($L8:$L13)/U$5</f>
        <v>408333.33333333331</v>
      </c>
      <c r="V8" s="9">
        <f t="shared" ref="V8:V29" si="14">SUM($L8:$L14)/V$5</f>
        <v>371428.57142857142</v>
      </c>
      <c r="W8" s="9">
        <f t="shared" ref="W8:W29" si="15">SUM($L8:$L15)/W$5</f>
        <v>337500</v>
      </c>
      <c r="X8" s="9">
        <f t="shared" ref="X8:X29" si="16">SUM($L8:$L16)/X$5</f>
        <v>305555.55555555556</v>
      </c>
      <c r="Y8" s="33">
        <f t="shared" si="3"/>
        <v>0</v>
      </c>
      <c r="Z8" s="33" t="str">
        <f t="shared" si="7"/>
        <v>T3</v>
      </c>
      <c r="AA8" s="35">
        <f t="shared" ref="AA8:AA29" si="17">SUM($M8:$M9)/AA$5</f>
        <v>7.5</v>
      </c>
      <c r="AB8" s="35">
        <f t="shared" ref="AB8:AB29" si="18">SUM($M8:$M10)/AB$5</f>
        <v>7</v>
      </c>
      <c r="AC8" s="35">
        <f t="shared" ref="AC8:AC29" si="19">SUM($M8:$M11)/AC$5</f>
        <v>6.5</v>
      </c>
      <c r="AD8" s="35">
        <f t="shared" ref="AD8:AD29" si="20">SUM($M8:$M12)/AD$5</f>
        <v>6</v>
      </c>
      <c r="AE8" s="35">
        <f t="shared" ref="AE8:AE29" si="21">SUM($M8:$M13)/AE$5</f>
        <v>5.5</v>
      </c>
      <c r="AF8" s="35">
        <f t="shared" ref="AF8:AF29" si="22">SUM($M8:$M14)/AF$5</f>
        <v>5</v>
      </c>
      <c r="AG8" s="35">
        <f t="shared" ref="AG8:AG29" si="23">SUM($M8:$M15)/AG$5</f>
        <v>4.5</v>
      </c>
      <c r="AH8" s="35">
        <f t="shared" ref="AH8:AH29" si="24">SUM($M8:$M16)/AH$5</f>
        <v>4</v>
      </c>
      <c r="AJ8" s="163"/>
      <c r="AK8" s="166"/>
      <c r="AL8" s="169"/>
    </row>
    <row r="9" spans="1:42" s="34" customFormat="1" ht="18" customHeight="1">
      <c r="A9" s="159" t="s">
        <v>14</v>
      </c>
      <c r="B9" s="26">
        <v>37</v>
      </c>
      <c r="C9" s="26" t="s">
        <v>201</v>
      </c>
      <c r="D9" s="26">
        <v>0</v>
      </c>
      <c r="E9" s="26">
        <v>4</v>
      </c>
      <c r="F9" s="27">
        <f t="shared" si="4"/>
        <v>7</v>
      </c>
      <c r="G9" s="28">
        <f t="shared" si="5"/>
        <v>0</v>
      </c>
      <c r="H9" s="28">
        <f t="shared" si="8"/>
        <v>500000</v>
      </c>
      <c r="I9" s="29">
        <f t="shared" si="6"/>
        <v>500000</v>
      </c>
      <c r="J9" s="30"/>
      <c r="K9" s="31">
        <v>0.1</v>
      </c>
      <c r="L9" s="32">
        <f t="shared" si="0"/>
        <v>500000</v>
      </c>
      <c r="M9" s="33">
        <v>7</v>
      </c>
      <c r="N9" s="33">
        <f t="shared" ref="N9:N29" si="25">IF(E9=0,0,IF(E9=E8,VLOOKUP(E9,Z:AH,VLOOKUP(E9,P:Y,10,0),0),IF(P9=E9,VLOOKUP(E9,Z:AH,VLOOKUP(E9,P:Y,10,0),0),M9)))</f>
        <v>7</v>
      </c>
      <c r="O9" s="33">
        <f t="shared" si="2"/>
        <v>500000</v>
      </c>
      <c r="P9" s="8" t="s">
        <v>99</v>
      </c>
      <c r="Q9" s="9">
        <f t="shared" si="9"/>
        <v>450000</v>
      </c>
      <c r="R9" s="9">
        <f t="shared" si="10"/>
        <v>416666.66666666669</v>
      </c>
      <c r="S9" s="9">
        <f t="shared" si="11"/>
        <v>387500</v>
      </c>
      <c r="T9" s="9">
        <f t="shared" si="12"/>
        <v>360000</v>
      </c>
      <c r="U9" s="9">
        <f t="shared" si="13"/>
        <v>325000</v>
      </c>
      <c r="V9" s="9">
        <f t="shared" si="14"/>
        <v>292857.14285714284</v>
      </c>
      <c r="W9" s="9">
        <f t="shared" si="15"/>
        <v>262500</v>
      </c>
      <c r="X9" s="9">
        <f t="shared" si="16"/>
        <v>238888.88888888888</v>
      </c>
      <c r="Y9" s="33">
        <f t="shared" si="3"/>
        <v>0</v>
      </c>
      <c r="Z9" s="33" t="str">
        <f t="shared" si="7"/>
        <v>T4</v>
      </c>
      <c r="AA9" s="35">
        <f t="shared" si="17"/>
        <v>6.5</v>
      </c>
      <c r="AB9" s="35">
        <f t="shared" si="18"/>
        <v>6</v>
      </c>
      <c r="AC9" s="35">
        <f t="shared" si="19"/>
        <v>5.5</v>
      </c>
      <c r="AD9" s="35">
        <f t="shared" si="20"/>
        <v>5</v>
      </c>
      <c r="AE9" s="35">
        <f t="shared" si="21"/>
        <v>4.5</v>
      </c>
      <c r="AF9" s="35">
        <f t="shared" si="22"/>
        <v>4</v>
      </c>
      <c r="AG9" s="35">
        <f t="shared" si="23"/>
        <v>3.5</v>
      </c>
      <c r="AH9" s="35">
        <f t="shared" si="24"/>
        <v>3.1111111111111112</v>
      </c>
      <c r="AJ9" s="163"/>
      <c r="AK9" s="166"/>
      <c r="AL9" s="169"/>
    </row>
    <row r="10" spans="1:42" s="34" customFormat="1" ht="18" customHeight="1">
      <c r="A10" s="159" t="s">
        <v>38</v>
      </c>
      <c r="B10" s="26">
        <v>34</v>
      </c>
      <c r="C10" s="26" t="s">
        <v>201</v>
      </c>
      <c r="D10" s="26" t="s">
        <v>241</v>
      </c>
      <c r="E10" s="26">
        <v>5</v>
      </c>
      <c r="F10" s="27">
        <f t="shared" si="4"/>
        <v>6</v>
      </c>
      <c r="G10" s="28">
        <f t="shared" si="5"/>
        <v>300000</v>
      </c>
      <c r="H10" s="28">
        <f t="shared" si="8"/>
        <v>400000</v>
      </c>
      <c r="I10" s="29">
        <f t="shared" si="6"/>
        <v>700000</v>
      </c>
      <c r="J10" s="30"/>
      <c r="K10" s="31">
        <v>0.08</v>
      </c>
      <c r="L10" s="32">
        <f t="shared" si="0"/>
        <v>400000</v>
      </c>
      <c r="M10" s="33">
        <v>6</v>
      </c>
      <c r="N10" s="33">
        <f t="shared" si="25"/>
        <v>6</v>
      </c>
      <c r="O10" s="33">
        <f t="shared" si="2"/>
        <v>400000</v>
      </c>
      <c r="P10" s="8" t="s">
        <v>100</v>
      </c>
      <c r="Q10" s="9">
        <f t="shared" si="9"/>
        <v>375000</v>
      </c>
      <c r="R10" s="9">
        <f t="shared" si="10"/>
        <v>350000</v>
      </c>
      <c r="S10" s="9">
        <f t="shared" si="11"/>
        <v>325000</v>
      </c>
      <c r="T10" s="9">
        <f t="shared" si="12"/>
        <v>290000</v>
      </c>
      <c r="U10" s="9">
        <f t="shared" si="13"/>
        <v>258333.33333333334</v>
      </c>
      <c r="V10" s="9">
        <f t="shared" si="14"/>
        <v>228571.42857142858</v>
      </c>
      <c r="W10" s="9">
        <f t="shared" si="15"/>
        <v>206250</v>
      </c>
      <c r="X10" s="9">
        <f t="shared" si="16"/>
        <v>188888.88888888888</v>
      </c>
      <c r="Y10" s="33">
        <f t="shared" si="3"/>
        <v>0</v>
      </c>
      <c r="Z10" s="33" t="str">
        <f t="shared" si="7"/>
        <v>T5</v>
      </c>
      <c r="AA10" s="35">
        <f t="shared" si="17"/>
        <v>5.5</v>
      </c>
      <c r="AB10" s="35">
        <f t="shared" si="18"/>
        <v>5</v>
      </c>
      <c r="AC10" s="35">
        <f t="shared" si="19"/>
        <v>4.5</v>
      </c>
      <c r="AD10" s="35">
        <f t="shared" si="20"/>
        <v>4</v>
      </c>
      <c r="AE10" s="35">
        <f t="shared" si="21"/>
        <v>3.5</v>
      </c>
      <c r="AF10" s="35">
        <f t="shared" si="22"/>
        <v>3</v>
      </c>
      <c r="AG10" s="35">
        <f t="shared" si="23"/>
        <v>2.625</v>
      </c>
      <c r="AH10" s="35">
        <f t="shared" si="24"/>
        <v>2.3333333333333335</v>
      </c>
      <c r="AJ10" s="163"/>
      <c r="AK10" s="166"/>
      <c r="AL10" s="169"/>
    </row>
    <row r="11" spans="1:42" s="34" customFormat="1" ht="18" customHeight="1">
      <c r="A11" s="159" t="s">
        <v>40</v>
      </c>
      <c r="B11" s="26">
        <v>34</v>
      </c>
      <c r="C11" s="26" t="s">
        <v>201</v>
      </c>
      <c r="D11" s="26">
        <v>0</v>
      </c>
      <c r="E11" s="26">
        <v>6</v>
      </c>
      <c r="F11" s="27">
        <f t="shared" si="4"/>
        <v>5</v>
      </c>
      <c r="G11" s="28">
        <f t="shared" si="5"/>
        <v>0</v>
      </c>
      <c r="H11" s="28">
        <f t="shared" si="8"/>
        <v>350000.00000000006</v>
      </c>
      <c r="I11" s="29">
        <f t="shared" si="6"/>
        <v>350000.00000000006</v>
      </c>
      <c r="J11" s="30"/>
      <c r="K11" s="31">
        <v>7.0000000000000007E-2</v>
      </c>
      <c r="L11" s="32">
        <f t="shared" si="0"/>
        <v>350000.00000000006</v>
      </c>
      <c r="M11" s="33">
        <v>5</v>
      </c>
      <c r="N11" s="33">
        <f t="shared" si="25"/>
        <v>5</v>
      </c>
      <c r="O11" s="33">
        <f t="shared" si="2"/>
        <v>350000.00000000006</v>
      </c>
      <c r="P11" s="8" t="s">
        <v>101</v>
      </c>
      <c r="Q11" s="9">
        <f t="shared" si="9"/>
        <v>325000</v>
      </c>
      <c r="R11" s="9">
        <f t="shared" si="10"/>
        <v>300000</v>
      </c>
      <c r="S11" s="9">
        <f t="shared" si="11"/>
        <v>262500</v>
      </c>
      <c r="T11" s="9">
        <f t="shared" si="12"/>
        <v>230000</v>
      </c>
      <c r="U11" s="9">
        <f t="shared" si="13"/>
        <v>200000</v>
      </c>
      <c r="V11" s="9">
        <f t="shared" si="14"/>
        <v>178571.42857142858</v>
      </c>
      <c r="W11" s="9">
        <f t="shared" si="15"/>
        <v>162500</v>
      </c>
      <c r="X11" s="9">
        <f t="shared" si="16"/>
        <v>150000</v>
      </c>
      <c r="Y11" s="33">
        <f t="shared" si="3"/>
        <v>0</v>
      </c>
      <c r="Z11" s="33" t="str">
        <f t="shared" si="7"/>
        <v>T6</v>
      </c>
      <c r="AA11" s="35">
        <f t="shared" si="17"/>
        <v>4.5</v>
      </c>
      <c r="AB11" s="35">
        <f t="shared" si="18"/>
        <v>4</v>
      </c>
      <c r="AC11" s="35">
        <f t="shared" si="19"/>
        <v>3.5</v>
      </c>
      <c r="AD11" s="35">
        <f t="shared" si="20"/>
        <v>3</v>
      </c>
      <c r="AE11" s="35">
        <f t="shared" si="21"/>
        <v>2.5</v>
      </c>
      <c r="AF11" s="35">
        <f t="shared" si="22"/>
        <v>2.1428571428571428</v>
      </c>
      <c r="AG11" s="35">
        <f t="shared" si="23"/>
        <v>1.875</v>
      </c>
      <c r="AH11" s="35">
        <f t="shared" si="24"/>
        <v>1.6666666666666667</v>
      </c>
      <c r="AJ11" s="163"/>
      <c r="AK11" s="166"/>
      <c r="AL11" s="169"/>
    </row>
    <row r="12" spans="1:42" s="34" customFormat="1" ht="18" customHeight="1">
      <c r="A12" s="159" t="s">
        <v>10</v>
      </c>
      <c r="B12" s="26">
        <v>31</v>
      </c>
      <c r="C12" s="26" t="s">
        <v>201</v>
      </c>
      <c r="D12" s="26">
        <v>0</v>
      </c>
      <c r="E12" s="26">
        <v>7</v>
      </c>
      <c r="F12" s="27">
        <f t="shared" si="4"/>
        <v>4</v>
      </c>
      <c r="G12" s="28">
        <f t="shared" si="5"/>
        <v>0</v>
      </c>
      <c r="H12" s="28">
        <f t="shared" si="8"/>
        <v>300000</v>
      </c>
      <c r="I12" s="29">
        <f t="shared" si="6"/>
        <v>300000</v>
      </c>
      <c r="J12" s="30"/>
      <c r="K12" s="31">
        <v>0.06</v>
      </c>
      <c r="L12" s="32">
        <f t="shared" si="0"/>
        <v>300000</v>
      </c>
      <c r="M12" s="33">
        <v>4</v>
      </c>
      <c r="N12" s="33">
        <f t="shared" si="25"/>
        <v>4</v>
      </c>
      <c r="O12" s="33">
        <f t="shared" si="2"/>
        <v>300000</v>
      </c>
      <c r="P12" s="8" t="s">
        <v>102</v>
      </c>
      <c r="Q12" s="9">
        <f t="shared" si="9"/>
        <v>275000</v>
      </c>
      <c r="R12" s="9">
        <f t="shared" si="10"/>
        <v>233333.33333333334</v>
      </c>
      <c r="S12" s="9">
        <f t="shared" si="11"/>
        <v>200000</v>
      </c>
      <c r="T12" s="9">
        <f t="shared" si="12"/>
        <v>170000</v>
      </c>
      <c r="U12" s="9">
        <f t="shared" si="13"/>
        <v>150000</v>
      </c>
      <c r="V12" s="9">
        <f t="shared" si="14"/>
        <v>135714.28571428571</v>
      </c>
      <c r="W12" s="9">
        <f t="shared" si="15"/>
        <v>125000</v>
      </c>
      <c r="X12" s="9">
        <f t="shared" si="16"/>
        <v>116666.66666666667</v>
      </c>
      <c r="Y12" s="33">
        <f t="shared" si="3"/>
        <v>0</v>
      </c>
      <c r="Z12" s="33" t="str">
        <f t="shared" si="7"/>
        <v>T7</v>
      </c>
      <c r="AA12" s="35">
        <f t="shared" si="17"/>
        <v>3.5</v>
      </c>
      <c r="AB12" s="35">
        <f t="shared" si="18"/>
        <v>3</v>
      </c>
      <c r="AC12" s="35">
        <f t="shared" si="19"/>
        <v>2.5</v>
      </c>
      <c r="AD12" s="35">
        <f t="shared" si="20"/>
        <v>2</v>
      </c>
      <c r="AE12" s="35">
        <f t="shared" si="21"/>
        <v>1.6666666666666667</v>
      </c>
      <c r="AF12" s="35">
        <f t="shared" si="22"/>
        <v>1.4285714285714286</v>
      </c>
      <c r="AG12" s="35">
        <f t="shared" si="23"/>
        <v>1.25</v>
      </c>
      <c r="AH12" s="35">
        <f t="shared" si="24"/>
        <v>1.1111111111111112</v>
      </c>
      <c r="AJ12" s="163"/>
      <c r="AK12" s="166"/>
      <c r="AL12" s="169"/>
    </row>
    <row r="13" spans="1:42" s="34" customFormat="1" ht="18" customHeight="1">
      <c r="A13" s="159" t="s">
        <v>24</v>
      </c>
      <c r="B13" s="26">
        <v>30</v>
      </c>
      <c r="C13" s="26" t="s">
        <v>201</v>
      </c>
      <c r="D13" s="26">
        <v>0</v>
      </c>
      <c r="E13" s="26">
        <v>8</v>
      </c>
      <c r="F13" s="27">
        <f t="shared" si="4"/>
        <v>3</v>
      </c>
      <c r="G13" s="28">
        <f t="shared" si="5"/>
        <v>0</v>
      </c>
      <c r="H13" s="28">
        <f t="shared" si="8"/>
        <v>250000</v>
      </c>
      <c r="I13" s="29">
        <f t="shared" si="6"/>
        <v>250000</v>
      </c>
      <c r="J13" s="30"/>
      <c r="K13" s="31">
        <v>0.05</v>
      </c>
      <c r="L13" s="32">
        <f t="shared" si="0"/>
        <v>250000</v>
      </c>
      <c r="M13" s="33">
        <v>3</v>
      </c>
      <c r="N13" s="33">
        <f t="shared" si="25"/>
        <v>3</v>
      </c>
      <c r="O13" s="33">
        <f t="shared" si="2"/>
        <v>250000</v>
      </c>
      <c r="P13" s="8" t="s">
        <v>103</v>
      </c>
      <c r="Q13" s="9">
        <f t="shared" si="9"/>
        <v>200000</v>
      </c>
      <c r="R13" s="9">
        <f t="shared" si="10"/>
        <v>166666.66666666666</v>
      </c>
      <c r="S13" s="9">
        <f t="shared" si="11"/>
        <v>137500</v>
      </c>
      <c r="T13" s="9">
        <f t="shared" si="12"/>
        <v>120000</v>
      </c>
      <c r="U13" s="9">
        <f t="shared" si="13"/>
        <v>108333.33333333333</v>
      </c>
      <c r="V13" s="9">
        <f t="shared" si="14"/>
        <v>100000</v>
      </c>
      <c r="W13" s="9">
        <f t="shared" si="15"/>
        <v>93750</v>
      </c>
      <c r="X13" s="9">
        <f t="shared" si="16"/>
        <v>88888.888888888891</v>
      </c>
      <c r="Y13" s="33">
        <f t="shared" si="3"/>
        <v>0</v>
      </c>
      <c r="Z13" s="33" t="str">
        <f t="shared" si="7"/>
        <v>T8</v>
      </c>
      <c r="AA13" s="35">
        <f t="shared" si="17"/>
        <v>2.5</v>
      </c>
      <c r="AB13" s="35">
        <f t="shared" si="18"/>
        <v>2</v>
      </c>
      <c r="AC13" s="35">
        <f t="shared" si="19"/>
        <v>1.5</v>
      </c>
      <c r="AD13" s="35">
        <f t="shared" si="20"/>
        <v>1.2</v>
      </c>
      <c r="AE13" s="35">
        <f t="shared" si="21"/>
        <v>1</v>
      </c>
      <c r="AF13" s="35">
        <f t="shared" si="22"/>
        <v>0.8571428571428571</v>
      </c>
      <c r="AG13" s="35">
        <f t="shared" si="23"/>
        <v>0.75</v>
      </c>
      <c r="AH13" s="35">
        <f t="shared" si="24"/>
        <v>0.66666666666666663</v>
      </c>
      <c r="AJ13" s="163"/>
      <c r="AK13" s="166"/>
      <c r="AL13" s="169"/>
    </row>
    <row r="14" spans="1:42" s="34" customFormat="1" ht="18" customHeight="1">
      <c r="A14" s="159" t="s">
        <v>36</v>
      </c>
      <c r="B14" s="26">
        <v>29</v>
      </c>
      <c r="C14" s="26" t="s">
        <v>201</v>
      </c>
      <c r="D14" s="26">
        <v>0</v>
      </c>
      <c r="E14" s="26">
        <v>9</v>
      </c>
      <c r="F14" s="27">
        <f t="shared" si="4"/>
        <v>2</v>
      </c>
      <c r="G14" s="28">
        <f t="shared" si="5"/>
        <v>0</v>
      </c>
      <c r="H14" s="28">
        <f t="shared" si="8"/>
        <v>150000</v>
      </c>
      <c r="I14" s="29">
        <f t="shared" si="6"/>
        <v>150000</v>
      </c>
      <c r="J14" s="30"/>
      <c r="K14" s="31">
        <v>0.03</v>
      </c>
      <c r="L14" s="32">
        <f t="shared" si="0"/>
        <v>150000</v>
      </c>
      <c r="M14" s="33">
        <v>2</v>
      </c>
      <c r="N14" s="33">
        <f t="shared" si="25"/>
        <v>2</v>
      </c>
      <c r="O14" s="33">
        <f t="shared" si="2"/>
        <v>150000</v>
      </c>
      <c r="P14" s="8" t="s">
        <v>104</v>
      </c>
      <c r="Q14" s="9">
        <f t="shared" si="9"/>
        <v>125000</v>
      </c>
      <c r="R14" s="9">
        <f t="shared" si="10"/>
        <v>100000</v>
      </c>
      <c r="S14" s="9">
        <f t="shared" si="11"/>
        <v>87500</v>
      </c>
      <c r="T14" s="9">
        <f t="shared" si="12"/>
        <v>80000</v>
      </c>
      <c r="U14" s="9">
        <f t="shared" si="13"/>
        <v>75000</v>
      </c>
      <c r="V14" s="9">
        <f t="shared" si="14"/>
        <v>71428.571428571435</v>
      </c>
      <c r="W14" s="9">
        <f t="shared" si="15"/>
        <v>68750</v>
      </c>
      <c r="X14" s="9">
        <f t="shared" si="16"/>
        <v>66666.666666666672</v>
      </c>
      <c r="Y14" s="33">
        <f t="shared" si="3"/>
        <v>0</v>
      </c>
      <c r="Z14" s="33" t="str">
        <f t="shared" si="7"/>
        <v>T9</v>
      </c>
      <c r="AA14" s="35">
        <f t="shared" si="17"/>
        <v>1.5</v>
      </c>
      <c r="AB14" s="35">
        <f t="shared" si="18"/>
        <v>1</v>
      </c>
      <c r="AC14" s="35">
        <f t="shared" si="19"/>
        <v>0.75</v>
      </c>
      <c r="AD14" s="35">
        <f t="shared" si="20"/>
        <v>0.6</v>
      </c>
      <c r="AE14" s="35">
        <f t="shared" si="21"/>
        <v>0.5</v>
      </c>
      <c r="AF14" s="35">
        <f t="shared" si="22"/>
        <v>0.42857142857142855</v>
      </c>
      <c r="AG14" s="35">
        <f t="shared" si="23"/>
        <v>0.375</v>
      </c>
      <c r="AH14" s="35">
        <f t="shared" si="24"/>
        <v>0.33333333333333331</v>
      </c>
      <c r="AJ14" s="163"/>
      <c r="AK14" s="166"/>
      <c r="AL14" s="169"/>
    </row>
    <row r="15" spans="1:42" s="34" customFormat="1" ht="18" customHeight="1">
      <c r="A15" s="159" t="s">
        <v>12</v>
      </c>
      <c r="B15" s="26">
        <v>29</v>
      </c>
      <c r="C15" s="26" t="s">
        <v>201</v>
      </c>
      <c r="D15" s="26">
        <v>0</v>
      </c>
      <c r="E15" s="26">
        <v>10</v>
      </c>
      <c r="F15" s="27">
        <f t="shared" si="4"/>
        <v>1</v>
      </c>
      <c r="G15" s="28">
        <f t="shared" si="5"/>
        <v>0</v>
      </c>
      <c r="H15" s="28">
        <f t="shared" si="8"/>
        <v>100000</v>
      </c>
      <c r="I15" s="29">
        <f t="shared" si="6"/>
        <v>100000</v>
      </c>
      <c r="J15" s="30"/>
      <c r="K15" s="31">
        <v>0.02</v>
      </c>
      <c r="L15" s="32">
        <f t="shared" si="0"/>
        <v>100000</v>
      </c>
      <c r="M15" s="33">
        <v>1</v>
      </c>
      <c r="N15" s="33">
        <f t="shared" si="25"/>
        <v>1</v>
      </c>
      <c r="O15" s="33">
        <f t="shared" si="2"/>
        <v>100000</v>
      </c>
      <c r="P15" s="8" t="s">
        <v>105</v>
      </c>
      <c r="Q15" s="9">
        <f t="shared" si="9"/>
        <v>75000</v>
      </c>
      <c r="R15" s="9">
        <f t="shared" si="10"/>
        <v>66666.666666666672</v>
      </c>
      <c r="S15" s="9">
        <f t="shared" si="11"/>
        <v>62500</v>
      </c>
      <c r="T15" s="9">
        <f t="shared" si="12"/>
        <v>60000</v>
      </c>
      <c r="U15" s="9">
        <f t="shared" si="13"/>
        <v>58333.333333333336</v>
      </c>
      <c r="V15" s="9">
        <f t="shared" si="14"/>
        <v>57142.857142857145</v>
      </c>
      <c r="W15" s="9">
        <f t="shared" si="15"/>
        <v>56250</v>
      </c>
      <c r="X15" s="9">
        <f t="shared" si="16"/>
        <v>55555.555555555555</v>
      </c>
      <c r="Y15" s="33">
        <f t="shared" si="3"/>
        <v>0</v>
      </c>
      <c r="Z15" s="33" t="str">
        <f t="shared" si="7"/>
        <v>T10</v>
      </c>
      <c r="AA15" s="35">
        <f t="shared" si="17"/>
        <v>0.5</v>
      </c>
      <c r="AB15" s="35">
        <f t="shared" si="18"/>
        <v>0.33333333333333331</v>
      </c>
      <c r="AC15" s="35">
        <f t="shared" si="19"/>
        <v>0.25</v>
      </c>
      <c r="AD15" s="35">
        <f t="shared" si="20"/>
        <v>0.2</v>
      </c>
      <c r="AE15" s="35">
        <f t="shared" si="21"/>
        <v>0.16666666666666666</v>
      </c>
      <c r="AF15" s="35">
        <f t="shared" si="22"/>
        <v>0.14285714285714285</v>
      </c>
      <c r="AG15" s="35">
        <f t="shared" si="23"/>
        <v>0.125</v>
      </c>
      <c r="AH15" s="35">
        <f t="shared" si="24"/>
        <v>0.1111111111111111</v>
      </c>
      <c r="AJ15" s="163"/>
      <c r="AK15" s="166"/>
      <c r="AL15" s="169"/>
    </row>
    <row r="16" spans="1:42" s="34" customFormat="1" ht="18" customHeight="1">
      <c r="A16" s="159" t="s">
        <v>6</v>
      </c>
      <c r="B16" s="26">
        <v>28</v>
      </c>
      <c r="C16" s="26" t="s">
        <v>201</v>
      </c>
      <c r="D16" s="26">
        <v>0</v>
      </c>
      <c r="E16" s="26">
        <v>11</v>
      </c>
      <c r="F16" s="27">
        <f t="shared" si="4"/>
        <v>0</v>
      </c>
      <c r="G16" s="28">
        <f t="shared" si="5"/>
        <v>0</v>
      </c>
      <c r="H16" s="28">
        <f t="shared" si="8"/>
        <v>50000</v>
      </c>
      <c r="I16" s="29">
        <f t="shared" si="6"/>
        <v>50000</v>
      </c>
      <c r="J16" s="30"/>
      <c r="K16" s="31">
        <v>0.01</v>
      </c>
      <c r="L16" s="32">
        <f t="shared" si="0"/>
        <v>50000</v>
      </c>
      <c r="M16" s="33">
        <v>0</v>
      </c>
      <c r="N16" s="33">
        <f t="shared" si="25"/>
        <v>0</v>
      </c>
      <c r="O16" s="33">
        <f t="shared" si="2"/>
        <v>50000</v>
      </c>
      <c r="P16" s="8" t="s">
        <v>106</v>
      </c>
      <c r="Q16" s="9">
        <f t="shared" si="9"/>
        <v>50000</v>
      </c>
      <c r="R16" s="9">
        <f t="shared" si="10"/>
        <v>50000</v>
      </c>
      <c r="S16" s="9">
        <f t="shared" si="11"/>
        <v>50000</v>
      </c>
      <c r="T16" s="9">
        <f t="shared" si="12"/>
        <v>50000</v>
      </c>
      <c r="U16" s="9">
        <f t="shared" si="13"/>
        <v>50000</v>
      </c>
      <c r="V16" s="9">
        <f t="shared" si="14"/>
        <v>50000</v>
      </c>
      <c r="W16" s="9">
        <f t="shared" si="15"/>
        <v>50000</v>
      </c>
      <c r="X16" s="9">
        <f t="shared" si="16"/>
        <v>50000</v>
      </c>
      <c r="Y16" s="33">
        <f t="shared" si="3"/>
        <v>0</v>
      </c>
      <c r="Z16" s="33" t="str">
        <f t="shared" si="7"/>
        <v>T11</v>
      </c>
      <c r="AA16" s="35">
        <f t="shared" si="17"/>
        <v>0</v>
      </c>
      <c r="AB16" s="35">
        <f t="shared" si="18"/>
        <v>0</v>
      </c>
      <c r="AC16" s="35">
        <f t="shared" si="19"/>
        <v>0</v>
      </c>
      <c r="AD16" s="35">
        <f t="shared" si="20"/>
        <v>0</v>
      </c>
      <c r="AE16" s="35">
        <f t="shared" si="21"/>
        <v>0</v>
      </c>
      <c r="AF16" s="35">
        <f t="shared" si="22"/>
        <v>0</v>
      </c>
      <c r="AG16" s="35">
        <f t="shared" si="23"/>
        <v>0</v>
      </c>
      <c r="AH16" s="35">
        <f t="shared" si="24"/>
        <v>0</v>
      </c>
      <c r="AJ16" s="163"/>
      <c r="AK16" s="166"/>
      <c r="AL16" s="169"/>
    </row>
    <row r="17" spans="1:38" s="34" customFormat="1" ht="18" customHeight="1">
      <c r="A17" s="159" t="s">
        <v>18</v>
      </c>
      <c r="B17" s="26">
        <v>28</v>
      </c>
      <c r="C17" s="26" t="s">
        <v>201</v>
      </c>
      <c r="D17" s="26">
        <v>0</v>
      </c>
      <c r="E17" s="26">
        <v>12</v>
      </c>
      <c r="F17" s="27">
        <f t="shared" si="4"/>
        <v>0</v>
      </c>
      <c r="G17" s="28">
        <f t="shared" si="5"/>
        <v>0</v>
      </c>
      <c r="H17" s="28">
        <f t="shared" si="8"/>
        <v>50000</v>
      </c>
      <c r="I17" s="29">
        <f t="shared" si="6"/>
        <v>50000</v>
      </c>
      <c r="J17" s="30"/>
      <c r="K17" s="31">
        <v>0.01</v>
      </c>
      <c r="L17" s="32">
        <f t="shared" si="0"/>
        <v>50000</v>
      </c>
      <c r="M17" s="33">
        <v>0</v>
      </c>
      <c r="N17" s="33">
        <f t="shared" si="25"/>
        <v>0</v>
      </c>
      <c r="O17" s="33">
        <f t="shared" si="2"/>
        <v>50000</v>
      </c>
      <c r="P17" s="8" t="s">
        <v>107</v>
      </c>
      <c r="Q17" s="9">
        <f t="shared" si="9"/>
        <v>50000</v>
      </c>
      <c r="R17" s="9">
        <f t="shared" si="10"/>
        <v>50000</v>
      </c>
      <c r="S17" s="9">
        <f t="shared" si="11"/>
        <v>50000</v>
      </c>
      <c r="T17" s="9">
        <f t="shared" si="12"/>
        <v>50000</v>
      </c>
      <c r="U17" s="9">
        <f t="shared" si="13"/>
        <v>50000</v>
      </c>
      <c r="V17" s="9">
        <f t="shared" si="14"/>
        <v>50000</v>
      </c>
      <c r="W17" s="9">
        <f t="shared" si="15"/>
        <v>50000</v>
      </c>
      <c r="X17" s="9">
        <f t="shared" si="16"/>
        <v>50000</v>
      </c>
      <c r="Y17" s="33">
        <f t="shared" si="3"/>
        <v>0</v>
      </c>
      <c r="Z17" s="33" t="str">
        <f t="shared" si="7"/>
        <v>T12</v>
      </c>
      <c r="AA17" s="35">
        <f t="shared" si="17"/>
        <v>0</v>
      </c>
      <c r="AB17" s="35">
        <f t="shared" si="18"/>
        <v>0</v>
      </c>
      <c r="AC17" s="35">
        <f t="shared" si="19"/>
        <v>0</v>
      </c>
      <c r="AD17" s="35">
        <f t="shared" si="20"/>
        <v>0</v>
      </c>
      <c r="AE17" s="35">
        <f t="shared" si="21"/>
        <v>0</v>
      </c>
      <c r="AF17" s="35">
        <f t="shared" si="22"/>
        <v>0</v>
      </c>
      <c r="AG17" s="35">
        <f t="shared" si="23"/>
        <v>0</v>
      </c>
      <c r="AH17" s="35">
        <f t="shared" si="24"/>
        <v>0</v>
      </c>
      <c r="AJ17" s="163"/>
      <c r="AK17" s="166"/>
      <c r="AL17" s="169"/>
    </row>
    <row r="18" spans="1:38" s="34" customFormat="1" ht="18" customHeight="1">
      <c r="A18" s="159" t="s">
        <v>32</v>
      </c>
      <c r="B18" s="26">
        <v>27</v>
      </c>
      <c r="C18" s="26" t="s">
        <v>201</v>
      </c>
      <c r="D18" s="26">
        <v>0</v>
      </c>
      <c r="E18" s="26">
        <v>13</v>
      </c>
      <c r="F18" s="27">
        <f t="shared" si="4"/>
        <v>0</v>
      </c>
      <c r="G18" s="28">
        <f t="shared" si="5"/>
        <v>0</v>
      </c>
      <c r="H18" s="28">
        <f t="shared" si="8"/>
        <v>50000</v>
      </c>
      <c r="I18" s="29">
        <f t="shared" si="6"/>
        <v>50000</v>
      </c>
      <c r="J18" s="30"/>
      <c r="K18" s="31">
        <v>0.01</v>
      </c>
      <c r="L18" s="32">
        <f t="shared" si="0"/>
        <v>50000</v>
      </c>
      <c r="M18" s="33">
        <v>0</v>
      </c>
      <c r="N18" s="33">
        <f t="shared" si="25"/>
        <v>0</v>
      </c>
      <c r="O18" s="33">
        <f t="shared" si="2"/>
        <v>50000</v>
      </c>
      <c r="P18" s="8" t="s">
        <v>108</v>
      </c>
      <c r="Q18" s="9">
        <f t="shared" si="9"/>
        <v>50000</v>
      </c>
      <c r="R18" s="9">
        <f t="shared" si="10"/>
        <v>50000</v>
      </c>
      <c r="S18" s="9">
        <f t="shared" si="11"/>
        <v>50000</v>
      </c>
      <c r="T18" s="9">
        <f t="shared" si="12"/>
        <v>50000</v>
      </c>
      <c r="U18" s="9">
        <f t="shared" si="13"/>
        <v>50000</v>
      </c>
      <c r="V18" s="9">
        <f t="shared" si="14"/>
        <v>50000</v>
      </c>
      <c r="W18" s="9">
        <f t="shared" si="15"/>
        <v>50000</v>
      </c>
      <c r="X18" s="9">
        <f t="shared" si="16"/>
        <v>50000</v>
      </c>
      <c r="Y18" s="33">
        <f t="shared" si="3"/>
        <v>0</v>
      </c>
      <c r="Z18" s="33" t="str">
        <f t="shared" si="7"/>
        <v>T13</v>
      </c>
      <c r="AA18" s="35">
        <f t="shared" si="17"/>
        <v>0</v>
      </c>
      <c r="AB18" s="35">
        <f t="shared" si="18"/>
        <v>0</v>
      </c>
      <c r="AC18" s="35">
        <f t="shared" si="19"/>
        <v>0</v>
      </c>
      <c r="AD18" s="35">
        <f t="shared" si="20"/>
        <v>0</v>
      </c>
      <c r="AE18" s="35">
        <f t="shared" si="21"/>
        <v>0</v>
      </c>
      <c r="AF18" s="35">
        <f t="shared" si="22"/>
        <v>0</v>
      </c>
      <c r="AG18" s="35">
        <f t="shared" si="23"/>
        <v>0</v>
      </c>
      <c r="AH18" s="35">
        <f t="shared" si="24"/>
        <v>0</v>
      </c>
      <c r="AJ18" s="163"/>
      <c r="AK18" s="166"/>
      <c r="AL18" s="169"/>
    </row>
    <row r="19" spans="1:38" s="34" customFormat="1" ht="18" customHeight="1">
      <c r="A19" s="159" t="s">
        <v>16</v>
      </c>
      <c r="B19" s="26">
        <v>27</v>
      </c>
      <c r="C19" s="26" t="s">
        <v>201</v>
      </c>
      <c r="D19" s="26">
        <v>0</v>
      </c>
      <c r="E19" s="26">
        <v>14</v>
      </c>
      <c r="F19" s="27">
        <f t="shared" si="4"/>
        <v>0</v>
      </c>
      <c r="G19" s="28">
        <f t="shared" si="5"/>
        <v>0</v>
      </c>
      <c r="H19" s="28">
        <f t="shared" si="8"/>
        <v>50000</v>
      </c>
      <c r="I19" s="29">
        <f t="shared" si="6"/>
        <v>50000</v>
      </c>
      <c r="J19" s="30"/>
      <c r="K19" s="31">
        <v>0.01</v>
      </c>
      <c r="L19" s="32">
        <f t="shared" si="0"/>
        <v>50000</v>
      </c>
      <c r="M19" s="33">
        <v>0</v>
      </c>
      <c r="N19" s="33">
        <f t="shared" si="25"/>
        <v>0</v>
      </c>
      <c r="O19" s="33">
        <f t="shared" si="2"/>
        <v>50000</v>
      </c>
      <c r="P19" s="8" t="s">
        <v>109</v>
      </c>
      <c r="Q19" s="9">
        <f t="shared" si="9"/>
        <v>50000</v>
      </c>
      <c r="R19" s="9">
        <f t="shared" si="10"/>
        <v>50000</v>
      </c>
      <c r="S19" s="9">
        <f t="shared" si="11"/>
        <v>50000</v>
      </c>
      <c r="T19" s="9">
        <f t="shared" si="12"/>
        <v>50000</v>
      </c>
      <c r="U19" s="9">
        <f t="shared" si="13"/>
        <v>50000</v>
      </c>
      <c r="V19" s="9">
        <f t="shared" si="14"/>
        <v>50000</v>
      </c>
      <c r="W19" s="9">
        <f t="shared" si="15"/>
        <v>50000</v>
      </c>
      <c r="X19" s="9">
        <f t="shared" si="16"/>
        <v>50000</v>
      </c>
      <c r="Y19" s="33">
        <f t="shared" si="3"/>
        <v>0</v>
      </c>
      <c r="Z19" s="33" t="str">
        <f t="shared" si="7"/>
        <v>T14</v>
      </c>
      <c r="AA19" s="35">
        <f t="shared" si="17"/>
        <v>0</v>
      </c>
      <c r="AB19" s="35">
        <f t="shared" si="18"/>
        <v>0</v>
      </c>
      <c r="AC19" s="35">
        <f t="shared" si="19"/>
        <v>0</v>
      </c>
      <c r="AD19" s="35">
        <f t="shared" si="20"/>
        <v>0</v>
      </c>
      <c r="AE19" s="35">
        <f t="shared" si="21"/>
        <v>0</v>
      </c>
      <c r="AF19" s="35">
        <f t="shared" si="22"/>
        <v>0</v>
      </c>
      <c r="AG19" s="35">
        <f t="shared" si="23"/>
        <v>0</v>
      </c>
      <c r="AH19" s="35">
        <f t="shared" si="24"/>
        <v>0</v>
      </c>
      <c r="AJ19" s="163"/>
      <c r="AK19" s="166"/>
      <c r="AL19" s="169"/>
    </row>
    <row r="20" spans="1:38" s="34" customFormat="1" ht="18" customHeight="1">
      <c r="A20" s="159" t="s">
        <v>20</v>
      </c>
      <c r="B20" s="26">
        <v>25</v>
      </c>
      <c r="C20" s="26" t="s">
        <v>201</v>
      </c>
      <c r="D20" s="26">
        <v>0</v>
      </c>
      <c r="E20" s="26">
        <v>15</v>
      </c>
      <c r="F20" s="27">
        <f t="shared" si="4"/>
        <v>0</v>
      </c>
      <c r="G20" s="28">
        <f t="shared" si="5"/>
        <v>0</v>
      </c>
      <c r="H20" s="28">
        <f t="shared" si="8"/>
        <v>50000</v>
      </c>
      <c r="I20" s="29">
        <f t="shared" si="6"/>
        <v>50000</v>
      </c>
      <c r="J20" s="30"/>
      <c r="K20" s="31">
        <v>0.01</v>
      </c>
      <c r="L20" s="32">
        <f t="shared" si="0"/>
        <v>50000</v>
      </c>
      <c r="M20" s="33">
        <v>0</v>
      </c>
      <c r="N20" s="33">
        <f t="shared" si="25"/>
        <v>0</v>
      </c>
      <c r="O20" s="33">
        <f t="shared" si="2"/>
        <v>50000</v>
      </c>
      <c r="P20" s="8" t="s">
        <v>110</v>
      </c>
      <c r="Q20" s="9">
        <f t="shared" si="9"/>
        <v>50000</v>
      </c>
      <c r="R20" s="9">
        <f t="shared" si="10"/>
        <v>50000</v>
      </c>
      <c r="S20" s="9">
        <f t="shared" si="11"/>
        <v>50000</v>
      </c>
      <c r="T20" s="9">
        <f t="shared" si="12"/>
        <v>50000</v>
      </c>
      <c r="U20" s="9">
        <f t="shared" si="13"/>
        <v>50000</v>
      </c>
      <c r="V20" s="9">
        <f t="shared" si="14"/>
        <v>50000</v>
      </c>
      <c r="W20" s="9">
        <f t="shared" si="15"/>
        <v>50000</v>
      </c>
      <c r="X20" s="9">
        <f t="shared" si="16"/>
        <v>50000</v>
      </c>
      <c r="Y20" s="33">
        <f t="shared" si="3"/>
        <v>0</v>
      </c>
      <c r="Z20" s="33" t="str">
        <f t="shared" si="7"/>
        <v>T15</v>
      </c>
      <c r="AA20" s="35">
        <f t="shared" si="17"/>
        <v>0</v>
      </c>
      <c r="AB20" s="35">
        <f t="shared" si="18"/>
        <v>0</v>
      </c>
      <c r="AC20" s="35">
        <f t="shared" si="19"/>
        <v>0</v>
      </c>
      <c r="AD20" s="35">
        <f t="shared" si="20"/>
        <v>0</v>
      </c>
      <c r="AE20" s="35">
        <f t="shared" si="21"/>
        <v>0</v>
      </c>
      <c r="AF20" s="35">
        <f t="shared" si="22"/>
        <v>0</v>
      </c>
      <c r="AG20" s="35">
        <f t="shared" si="23"/>
        <v>0</v>
      </c>
      <c r="AH20" s="35">
        <f t="shared" si="24"/>
        <v>0</v>
      </c>
      <c r="AJ20" s="163"/>
      <c r="AK20" s="166"/>
      <c r="AL20" s="169"/>
    </row>
    <row r="21" spans="1:38" s="34" customFormat="1" ht="18" customHeight="1">
      <c r="A21" s="159" t="s">
        <v>28</v>
      </c>
      <c r="B21" s="26">
        <v>23</v>
      </c>
      <c r="C21" s="26" t="s">
        <v>201</v>
      </c>
      <c r="D21" s="26">
        <v>0</v>
      </c>
      <c r="E21" s="26">
        <v>16</v>
      </c>
      <c r="F21" s="27">
        <f t="shared" si="4"/>
        <v>0</v>
      </c>
      <c r="G21" s="28">
        <f t="shared" si="5"/>
        <v>0</v>
      </c>
      <c r="H21" s="28">
        <f t="shared" si="8"/>
        <v>50000</v>
      </c>
      <c r="I21" s="29">
        <f t="shared" si="6"/>
        <v>50000</v>
      </c>
      <c r="J21" s="30"/>
      <c r="K21" s="31">
        <v>0.01</v>
      </c>
      <c r="L21" s="32">
        <f t="shared" si="0"/>
        <v>50000</v>
      </c>
      <c r="M21" s="33">
        <v>0</v>
      </c>
      <c r="N21" s="33">
        <f t="shared" si="25"/>
        <v>0</v>
      </c>
      <c r="O21" s="33">
        <f t="shared" si="2"/>
        <v>50000</v>
      </c>
      <c r="P21" s="8" t="s">
        <v>111</v>
      </c>
      <c r="Q21" s="9">
        <f t="shared" si="9"/>
        <v>50000</v>
      </c>
      <c r="R21" s="9">
        <f t="shared" si="10"/>
        <v>50000</v>
      </c>
      <c r="S21" s="9">
        <f t="shared" si="11"/>
        <v>50000</v>
      </c>
      <c r="T21" s="9">
        <f t="shared" si="12"/>
        <v>50000</v>
      </c>
      <c r="U21" s="9">
        <f t="shared" si="13"/>
        <v>50000</v>
      </c>
      <c r="V21" s="9">
        <f t="shared" si="14"/>
        <v>50000</v>
      </c>
      <c r="W21" s="9">
        <f t="shared" si="15"/>
        <v>50000</v>
      </c>
      <c r="X21" s="9">
        <f t="shared" si="16"/>
        <v>50000</v>
      </c>
      <c r="Y21" s="33">
        <f t="shared" si="3"/>
        <v>0</v>
      </c>
      <c r="Z21" s="33" t="str">
        <f t="shared" si="7"/>
        <v>T16</v>
      </c>
      <c r="AA21" s="35">
        <f t="shared" si="17"/>
        <v>0</v>
      </c>
      <c r="AB21" s="35">
        <f t="shared" si="18"/>
        <v>0</v>
      </c>
      <c r="AC21" s="35">
        <f t="shared" si="19"/>
        <v>0</v>
      </c>
      <c r="AD21" s="35">
        <f t="shared" si="20"/>
        <v>0</v>
      </c>
      <c r="AE21" s="35">
        <f t="shared" si="21"/>
        <v>0</v>
      </c>
      <c r="AF21" s="35">
        <f t="shared" si="22"/>
        <v>0</v>
      </c>
      <c r="AG21" s="35">
        <f t="shared" si="23"/>
        <v>0</v>
      </c>
      <c r="AH21" s="35">
        <f t="shared" si="24"/>
        <v>0</v>
      </c>
      <c r="AJ21" s="163"/>
      <c r="AK21" s="166"/>
      <c r="AL21" s="169"/>
    </row>
    <row r="22" spans="1:38" s="8" customFormat="1" ht="18" customHeight="1">
      <c r="A22" s="24"/>
      <c r="B22" s="25"/>
      <c r="C22" s="25"/>
      <c r="D22" s="25"/>
      <c r="E22" s="25"/>
      <c r="F22" s="27">
        <f t="shared" si="4"/>
        <v>0</v>
      </c>
      <c r="G22" s="28">
        <f t="shared" si="5"/>
        <v>0</v>
      </c>
      <c r="H22" s="28">
        <f t="shared" si="8"/>
        <v>0</v>
      </c>
      <c r="I22" s="29">
        <f t="shared" si="6"/>
        <v>0</v>
      </c>
      <c r="J22" s="30"/>
      <c r="K22" s="31">
        <v>0.01</v>
      </c>
      <c r="L22" s="32">
        <f t="shared" si="0"/>
        <v>50000</v>
      </c>
      <c r="M22" s="33">
        <v>0</v>
      </c>
      <c r="N22" s="33">
        <f t="shared" si="25"/>
        <v>0</v>
      </c>
      <c r="O22" s="33">
        <f t="shared" si="2"/>
        <v>0</v>
      </c>
      <c r="P22" s="8" t="s">
        <v>112</v>
      </c>
      <c r="Q22" s="9">
        <f t="shared" si="9"/>
        <v>50000</v>
      </c>
      <c r="R22" s="9">
        <f t="shared" si="10"/>
        <v>50000</v>
      </c>
      <c r="S22" s="9">
        <f t="shared" si="11"/>
        <v>50000</v>
      </c>
      <c r="T22" s="9">
        <f t="shared" si="12"/>
        <v>50000</v>
      </c>
      <c r="U22" s="9">
        <f t="shared" si="13"/>
        <v>50000</v>
      </c>
      <c r="V22" s="9">
        <f t="shared" si="14"/>
        <v>50000</v>
      </c>
      <c r="W22" s="9">
        <f t="shared" si="15"/>
        <v>50000</v>
      </c>
      <c r="X22" s="9">
        <f t="shared" si="16"/>
        <v>44444.444444444445</v>
      </c>
      <c r="Y22" s="33">
        <f t="shared" si="3"/>
        <v>0</v>
      </c>
      <c r="Z22" s="33" t="str">
        <f t="shared" si="7"/>
        <v>T17</v>
      </c>
      <c r="AA22" s="35">
        <f t="shared" si="17"/>
        <v>0</v>
      </c>
      <c r="AB22" s="35">
        <f t="shared" si="18"/>
        <v>0</v>
      </c>
      <c r="AC22" s="35">
        <f t="shared" si="19"/>
        <v>0</v>
      </c>
      <c r="AD22" s="35">
        <f t="shared" si="20"/>
        <v>0</v>
      </c>
      <c r="AE22" s="35">
        <f t="shared" si="21"/>
        <v>0</v>
      </c>
      <c r="AF22" s="35">
        <f t="shared" si="22"/>
        <v>0</v>
      </c>
      <c r="AG22" s="35">
        <f t="shared" si="23"/>
        <v>0</v>
      </c>
      <c r="AH22" s="35">
        <f t="shared" si="24"/>
        <v>0</v>
      </c>
      <c r="AJ22" s="162"/>
      <c r="AK22" s="165"/>
      <c r="AL22" s="168"/>
    </row>
    <row r="23" spans="1:38" s="8" customFormat="1" ht="18" customHeight="1">
      <c r="A23" s="24"/>
      <c r="B23" s="25"/>
      <c r="C23" s="25"/>
      <c r="D23" s="25"/>
      <c r="E23" s="25"/>
      <c r="F23" s="27">
        <f t="shared" si="4"/>
        <v>0</v>
      </c>
      <c r="G23" s="28">
        <f t="shared" si="5"/>
        <v>0</v>
      </c>
      <c r="H23" s="28">
        <f t="shared" si="8"/>
        <v>0</v>
      </c>
      <c r="I23" s="29">
        <f t="shared" si="6"/>
        <v>0</v>
      </c>
      <c r="J23" s="30"/>
      <c r="K23" s="31">
        <v>0.01</v>
      </c>
      <c r="L23" s="32">
        <f t="shared" si="0"/>
        <v>50000</v>
      </c>
      <c r="M23" s="33">
        <v>0</v>
      </c>
      <c r="N23" s="33">
        <f t="shared" si="25"/>
        <v>0</v>
      </c>
      <c r="O23" s="33">
        <f t="shared" si="2"/>
        <v>0</v>
      </c>
      <c r="P23" s="8" t="s">
        <v>113</v>
      </c>
      <c r="Q23" s="9">
        <f t="shared" si="9"/>
        <v>50000</v>
      </c>
      <c r="R23" s="9">
        <f t="shared" si="10"/>
        <v>50000</v>
      </c>
      <c r="S23" s="9">
        <f t="shared" si="11"/>
        <v>50000</v>
      </c>
      <c r="T23" s="9">
        <f t="shared" si="12"/>
        <v>50000</v>
      </c>
      <c r="U23" s="9">
        <f t="shared" si="13"/>
        <v>50000</v>
      </c>
      <c r="V23" s="9">
        <f t="shared" si="14"/>
        <v>50000</v>
      </c>
      <c r="W23" s="9">
        <f t="shared" si="15"/>
        <v>43750</v>
      </c>
      <c r="X23" s="9">
        <f t="shared" si="16"/>
        <v>38888.888888888891</v>
      </c>
      <c r="Y23" s="33">
        <f t="shared" si="3"/>
        <v>0</v>
      </c>
      <c r="Z23" s="33" t="str">
        <f t="shared" si="7"/>
        <v>T18</v>
      </c>
      <c r="AA23" s="35">
        <f t="shared" si="17"/>
        <v>0</v>
      </c>
      <c r="AB23" s="35">
        <f t="shared" si="18"/>
        <v>0</v>
      </c>
      <c r="AC23" s="35">
        <f t="shared" si="19"/>
        <v>0</v>
      </c>
      <c r="AD23" s="35">
        <f t="shared" si="20"/>
        <v>0</v>
      </c>
      <c r="AE23" s="35">
        <f t="shared" si="21"/>
        <v>0</v>
      </c>
      <c r="AF23" s="35">
        <f t="shared" si="22"/>
        <v>0</v>
      </c>
      <c r="AG23" s="35">
        <f t="shared" si="23"/>
        <v>0</v>
      </c>
      <c r="AH23" s="35">
        <f t="shared" si="24"/>
        <v>0</v>
      </c>
      <c r="AJ23" s="162"/>
      <c r="AK23" s="165"/>
      <c r="AL23" s="168"/>
    </row>
    <row r="24" spans="1:38" s="8" customFormat="1" ht="18" customHeight="1">
      <c r="A24" s="24"/>
      <c r="B24" s="25"/>
      <c r="C24" s="25"/>
      <c r="D24" s="25"/>
      <c r="E24" s="25" t="s">
        <v>201</v>
      </c>
      <c r="F24" s="27"/>
      <c r="G24" s="28">
        <f t="shared" si="5"/>
        <v>0</v>
      </c>
      <c r="H24" s="28">
        <f t="shared" si="8"/>
        <v>0</v>
      </c>
      <c r="I24" s="29">
        <f t="shared" si="6"/>
        <v>0</v>
      </c>
      <c r="J24" s="30"/>
      <c r="K24" s="31">
        <v>0.01</v>
      </c>
      <c r="L24" s="32">
        <f t="shared" si="0"/>
        <v>50000</v>
      </c>
      <c r="M24" s="33">
        <v>0</v>
      </c>
      <c r="N24" s="33" t="e">
        <f t="shared" si="25"/>
        <v>#N/A</v>
      </c>
      <c r="O24" s="33" t="e">
        <f t="shared" si="2"/>
        <v>#N/A</v>
      </c>
      <c r="P24" s="8" t="s">
        <v>114</v>
      </c>
      <c r="Q24" s="9">
        <f t="shared" si="9"/>
        <v>50000</v>
      </c>
      <c r="R24" s="9">
        <f t="shared" si="10"/>
        <v>50000</v>
      </c>
      <c r="S24" s="9">
        <f t="shared" si="11"/>
        <v>50000</v>
      </c>
      <c r="T24" s="9">
        <f t="shared" si="12"/>
        <v>50000</v>
      </c>
      <c r="U24" s="9">
        <f t="shared" si="13"/>
        <v>50000</v>
      </c>
      <c r="V24" s="9">
        <f t="shared" si="14"/>
        <v>42857.142857142855</v>
      </c>
      <c r="W24" s="9">
        <f t="shared" si="15"/>
        <v>37500</v>
      </c>
      <c r="X24" s="9">
        <f t="shared" si="16"/>
        <v>33333.333333333336</v>
      </c>
      <c r="Y24" s="33">
        <f t="shared" si="3"/>
        <v>0</v>
      </c>
      <c r="Z24" s="33" t="str">
        <f t="shared" si="7"/>
        <v>T19</v>
      </c>
      <c r="AA24" s="35">
        <f t="shared" si="17"/>
        <v>0</v>
      </c>
      <c r="AB24" s="35">
        <f t="shared" si="18"/>
        <v>0</v>
      </c>
      <c r="AC24" s="35">
        <f t="shared" si="19"/>
        <v>0</v>
      </c>
      <c r="AD24" s="35">
        <f t="shared" si="20"/>
        <v>0</v>
      </c>
      <c r="AE24" s="35">
        <f t="shared" si="21"/>
        <v>0</v>
      </c>
      <c r="AF24" s="35">
        <f t="shared" si="22"/>
        <v>0</v>
      </c>
      <c r="AG24" s="35">
        <f t="shared" si="23"/>
        <v>0</v>
      </c>
      <c r="AH24" s="35">
        <f t="shared" si="24"/>
        <v>0</v>
      </c>
      <c r="AJ24" s="162"/>
      <c r="AK24" s="165"/>
      <c r="AL24" s="168"/>
    </row>
    <row r="25" spans="1:38" s="8" customFormat="1" ht="18" customHeight="1">
      <c r="A25" s="24"/>
      <c r="B25" s="25"/>
      <c r="C25" s="25"/>
      <c r="D25" s="25"/>
      <c r="E25" s="25" t="s">
        <v>201</v>
      </c>
      <c r="F25" s="27"/>
      <c r="G25" s="28">
        <f t="shared" si="5"/>
        <v>0</v>
      </c>
      <c r="H25" s="28">
        <f t="shared" si="8"/>
        <v>0</v>
      </c>
      <c r="I25" s="29">
        <f t="shared" si="6"/>
        <v>0</v>
      </c>
      <c r="J25" s="30"/>
      <c r="K25" s="31">
        <v>0.01</v>
      </c>
      <c r="L25" s="32">
        <f t="shared" si="0"/>
        <v>50000</v>
      </c>
      <c r="M25" s="33">
        <v>0</v>
      </c>
      <c r="N25" s="33" t="e">
        <f t="shared" si="25"/>
        <v>#N/A</v>
      </c>
      <c r="O25" s="33" t="e">
        <f t="shared" si="2"/>
        <v>#N/A</v>
      </c>
      <c r="P25" s="8" t="s">
        <v>115</v>
      </c>
      <c r="Q25" s="9">
        <f t="shared" si="9"/>
        <v>50000</v>
      </c>
      <c r="R25" s="9">
        <f t="shared" si="10"/>
        <v>50000</v>
      </c>
      <c r="S25" s="9">
        <f t="shared" si="11"/>
        <v>50000</v>
      </c>
      <c r="T25" s="9">
        <f t="shared" si="12"/>
        <v>50000</v>
      </c>
      <c r="U25" s="9">
        <f t="shared" si="13"/>
        <v>41666.666666666664</v>
      </c>
      <c r="V25" s="9">
        <f t="shared" si="14"/>
        <v>35714.285714285717</v>
      </c>
      <c r="W25" s="9">
        <f t="shared" si="15"/>
        <v>31250</v>
      </c>
      <c r="X25" s="9">
        <f t="shared" si="16"/>
        <v>27777.777777777777</v>
      </c>
      <c r="Y25" s="33">
        <f t="shared" si="3"/>
        <v>0</v>
      </c>
      <c r="Z25" s="33" t="str">
        <f t="shared" si="7"/>
        <v>T20</v>
      </c>
      <c r="AA25" s="35">
        <f t="shared" si="17"/>
        <v>0</v>
      </c>
      <c r="AB25" s="35">
        <f t="shared" si="18"/>
        <v>0</v>
      </c>
      <c r="AC25" s="35">
        <f t="shared" si="19"/>
        <v>0</v>
      </c>
      <c r="AD25" s="35">
        <f t="shared" si="20"/>
        <v>0</v>
      </c>
      <c r="AE25" s="35">
        <f t="shared" si="21"/>
        <v>0</v>
      </c>
      <c r="AF25" s="35">
        <f t="shared" si="22"/>
        <v>0</v>
      </c>
      <c r="AG25" s="35">
        <f t="shared" si="23"/>
        <v>0</v>
      </c>
      <c r="AH25" s="35">
        <f t="shared" si="24"/>
        <v>0</v>
      </c>
      <c r="AJ25" s="162"/>
      <c r="AK25" s="165"/>
      <c r="AL25" s="168"/>
    </row>
    <row r="26" spans="1:38" s="8" customFormat="1" ht="18" customHeight="1">
      <c r="A26" s="24"/>
      <c r="B26" s="25"/>
      <c r="C26" s="25"/>
      <c r="D26" s="25"/>
      <c r="E26" s="25" t="s">
        <v>201</v>
      </c>
      <c r="F26" s="27"/>
      <c r="G26" s="28">
        <f t="shared" si="5"/>
        <v>0</v>
      </c>
      <c r="H26" s="28">
        <f t="shared" si="8"/>
        <v>0</v>
      </c>
      <c r="I26" s="29">
        <f t="shared" si="6"/>
        <v>0</v>
      </c>
      <c r="J26" s="30"/>
      <c r="K26" s="31">
        <v>0.01</v>
      </c>
      <c r="L26" s="32">
        <f t="shared" si="0"/>
        <v>50000</v>
      </c>
      <c r="M26" s="33">
        <v>0</v>
      </c>
      <c r="N26" s="33" t="e">
        <f t="shared" si="25"/>
        <v>#N/A</v>
      </c>
      <c r="O26" s="33" t="e">
        <f>IF(E26=0,0,IF(E26=E25,VLOOKUP(E26,P:X,VLOOKUP(E26,P:Y,10,0),0),IF(P26=E26,VLOOKUP(E26,P:X,VLOOKUP(E26,P:Y,10,0),0),L26)))</f>
        <v>#N/A</v>
      </c>
      <c r="P26" s="8" t="s">
        <v>116</v>
      </c>
      <c r="Q26" s="9">
        <f t="shared" si="9"/>
        <v>50000</v>
      </c>
      <c r="R26" s="9">
        <f t="shared" si="10"/>
        <v>50000</v>
      </c>
      <c r="S26" s="9">
        <f t="shared" si="11"/>
        <v>50000</v>
      </c>
      <c r="T26" s="9">
        <f t="shared" si="12"/>
        <v>40000</v>
      </c>
      <c r="U26" s="9">
        <f t="shared" si="13"/>
        <v>33333.333333333336</v>
      </c>
      <c r="V26" s="9">
        <f t="shared" si="14"/>
        <v>28571.428571428572</v>
      </c>
      <c r="W26" s="9">
        <f t="shared" si="15"/>
        <v>25000</v>
      </c>
      <c r="X26" s="9">
        <f t="shared" si="16"/>
        <v>22222.222222222223</v>
      </c>
      <c r="Y26" s="33">
        <f t="shared" si="3"/>
        <v>0</v>
      </c>
      <c r="Z26" s="33" t="str">
        <f t="shared" si="7"/>
        <v>T21</v>
      </c>
      <c r="AA26" s="35">
        <f t="shared" si="17"/>
        <v>0</v>
      </c>
      <c r="AB26" s="35">
        <f t="shared" si="18"/>
        <v>0</v>
      </c>
      <c r="AC26" s="35">
        <f t="shared" si="19"/>
        <v>0</v>
      </c>
      <c r="AD26" s="35">
        <f t="shared" si="20"/>
        <v>0</v>
      </c>
      <c r="AE26" s="35">
        <f t="shared" si="21"/>
        <v>0</v>
      </c>
      <c r="AF26" s="35">
        <f t="shared" si="22"/>
        <v>0</v>
      </c>
      <c r="AG26" s="35">
        <f t="shared" si="23"/>
        <v>0</v>
      </c>
      <c r="AH26" s="35">
        <f t="shared" si="24"/>
        <v>0</v>
      </c>
      <c r="AJ26" s="162"/>
      <c r="AK26" s="165"/>
      <c r="AL26" s="168"/>
    </row>
    <row r="27" spans="1:38" s="8" customFormat="1" ht="18" customHeight="1">
      <c r="A27" s="24"/>
      <c r="B27" s="25"/>
      <c r="C27" s="25"/>
      <c r="D27" s="25"/>
      <c r="E27" s="25" t="s">
        <v>201</v>
      </c>
      <c r="F27" s="27"/>
      <c r="G27" s="28">
        <f t="shared" si="5"/>
        <v>0</v>
      </c>
      <c r="H27" s="28">
        <f t="shared" si="8"/>
        <v>0</v>
      </c>
      <c r="I27" s="29">
        <f t="shared" si="6"/>
        <v>0</v>
      </c>
      <c r="J27" s="30"/>
      <c r="K27" s="31">
        <v>0.01</v>
      </c>
      <c r="L27" s="32">
        <f t="shared" si="0"/>
        <v>50000</v>
      </c>
      <c r="M27" s="33">
        <v>0</v>
      </c>
      <c r="N27" s="33" t="e">
        <f t="shared" si="25"/>
        <v>#N/A</v>
      </c>
      <c r="O27" s="33" t="e">
        <f t="shared" ref="O27:O29" si="26">IF(E27=0,0,IF(E27=E26,VLOOKUP(E27,P:X,VLOOKUP(E27,P:Y,10,0),0),IF(P27=E27,VLOOKUP(E27,P:X,VLOOKUP(E27,P:Y,10,0),0),L27)))</f>
        <v>#N/A</v>
      </c>
      <c r="P27" s="8" t="s">
        <v>117</v>
      </c>
      <c r="Q27" s="9">
        <f t="shared" si="9"/>
        <v>50000</v>
      </c>
      <c r="R27" s="9">
        <f t="shared" si="10"/>
        <v>50000</v>
      </c>
      <c r="S27" s="9">
        <f t="shared" si="11"/>
        <v>37500</v>
      </c>
      <c r="T27" s="9">
        <f t="shared" si="12"/>
        <v>30000</v>
      </c>
      <c r="U27" s="9">
        <f t="shared" si="13"/>
        <v>25000</v>
      </c>
      <c r="V27" s="9">
        <f t="shared" si="14"/>
        <v>21428.571428571428</v>
      </c>
      <c r="W27" s="9">
        <f t="shared" si="15"/>
        <v>18750</v>
      </c>
      <c r="X27" s="9">
        <f t="shared" si="16"/>
        <v>16666.666666666668</v>
      </c>
      <c r="Y27" s="33">
        <f t="shared" si="3"/>
        <v>0</v>
      </c>
      <c r="Z27" s="33" t="str">
        <f t="shared" si="7"/>
        <v>T22</v>
      </c>
      <c r="AA27" s="35">
        <f t="shared" si="17"/>
        <v>0</v>
      </c>
      <c r="AB27" s="35">
        <f t="shared" si="18"/>
        <v>0</v>
      </c>
      <c r="AC27" s="35">
        <f t="shared" si="19"/>
        <v>0</v>
      </c>
      <c r="AD27" s="35">
        <f t="shared" si="20"/>
        <v>0</v>
      </c>
      <c r="AE27" s="35">
        <f t="shared" si="21"/>
        <v>0</v>
      </c>
      <c r="AF27" s="35">
        <f t="shared" si="22"/>
        <v>0</v>
      </c>
      <c r="AG27" s="35">
        <f t="shared" si="23"/>
        <v>0</v>
      </c>
      <c r="AH27" s="35">
        <f t="shared" si="24"/>
        <v>0</v>
      </c>
      <c r="AJ27" s="162"/>
      <c r="AK27" s="165"/>
      <c r="AL27" s="168"/>
    </row>
    <row r="28" spans="1:38" s="8" customFormat="1" ht="18" customHeight="1">
      <c r="A28" s="24"/>
      <c r="B28" s="25"/>
      <c r="C28" s="25"/>
      <c r="D28" s="25"/>
      <c r="E28" s="25" t="s">
        <v>201</v>
      </c>
      <c r="F28" s="27"/>
      <c r="G28" s="28">
        <f t="shared" si="5"/>
        <v>0</v>
      </c>
      <c r="H28" s="28">
        <f t="shared" si="8"/>
        <v>0</v>
      </c>
      <c r="I28" s="29">
        <f t="shared" si="6"/>
        <v>0</v>
      </c>
      <c r="J28" s="30"/>
      <c r="K28" s="31">
        <v>0.01</v>
      </c>
      <c r="L28" s="32">
        <f t="shared" si="0"/>
        <v>50000</v>
      </c>
      <c r="M28" s="33">
        <v>0</v>
      </c>
      <c r="N28" s="33" t="e">
        <f t="shared" si="25"/>
        <v>#N/A</v>
      </c>
      <c r="O28" s="33" t="e">
        <f t="shared" si="26"/>
        <v>#N/A</v>
      </c>
      <c r="P28" s="8" t="s">
        <v>118</v>
      </c>
      <c r="Q28" s="9">
        <f t="shared" si="9"/>
        <v>50000</v>
      </c>
      <c r="R28" s="9">
        <f t="shared" si="10"/>
        <v>33333.333333333336</v>
      </c>
      <c r="S28" s="9">
        <f t="shared" si="11"/>
        <v>25000</v>
      </c>
      <c r="T28" s="9">
        <f t="shared" si="12"/>
        <v>20000</v>
      </c>
      <c r="U28" s="9">
        <f t="shared" si="13"/>
        <v>16666.666666666668</v>
      </c>
      <c r="V28" s="9">
        <f t="shared" si="14"/>
        <v>14285.714285714286</v>
      </c>
      <c r="W28" s="9">
        <f t="shared" si="15"/>
        <v>12500</v>
      </c>
      <c r="X28" s="9">
        <f t="shared" si="16"/>
        <v>11111.111111111111</v>
      </c>
      <c r="Y28" s="33">
        <f t="shared" si="3"/>
        <v>0</v>
      </c>
      <c r="Z28" s="33" t="str">
        <f t="shared" si="7"/>
        <v>T23</v>
      </c>
      <c r="AA28" s="35">
        <f t="shared" si="17"/>
        <v>0</v>
      </c>
      <c r="AB28" s="35">
        <f t="shared" si="18"/>
        <v>0</v>
      </c>
      <c r="AC28" s="35">
        <f t="shared" si="19"/>
        <v>0</v>
      </c>
      <c r="AD28" s="35">
        <f t="shared" si="20"/>
        <v>0</v>
      </c>
      <c r="AE28" s="35">
        <f t="shared" si="21"/>
        <v>0</v>
      </c>
      <c r="AF28" s="35">
        <f t="shared" si="22"/>
        <v>0</v>
      </c>
      <c r="AG28" s="35">
        <f t="shared" si="23"/>
        <v>0</v>
      </c>
      <c r="AH28" s="35">
        <f t="shared" si="24"/>
        <v>0</v>
      </c>
      <c r="AJ28" s="162"/>
      <c r="AK28" s="165"/>
      <c r="AL28" s="168"/>
    </row>
    <row r="29" spans="1:38" s="8" customFormat="1" ht="18" customHeight="1">
      <c r="A29" s="24"/>
      <c r="B29" s="25"/>
      <c r="C29" s="25"/>
      <c r="D29" s="25"/>
      <c r="E29" s="25" t="s">
        <v>201</v>
      </c>
      <c r="F29" s="27"/>
      <c r="G29" s="28">
        <f t="shared" si="5"/>
        <v>0</v>
      </c>
      <c r="H29" s="28">
        <f t="shared" si="8"/>
        <v>0</v>
      </c>
      <c r="I29" s="29">
        <f t="shared" si="6"/>
        <v>0</v>
      </c>
      <c r="J29" s="30"/>
      <c r="K29" s="31">
        <v>0.01</v>
      </c>
      <c r="L29" s="32">
        <f t="shared" si="0"/>
        <v>50000</v>
      </c>
      <c r="M29" s="33">
        <v>0</v>
      </c>
      <c r="N29" s="33" t="e">
        <f t="shared" si="25"/>
        <v>#N/A</v>
      </c>
      <c r="O29" s="33" t="e">
        <f t="shared" si="26"/>
        <v>#N/A</v>
      </c>
      <c r="P29" s="8" t="s">
        <v>119</v>
      </c>
      <c r="Q29" s="9">
        <f t="shared" si="9"/>
        <v>25000</v>
      </c>
      <c r="R29" s="9">
        <f t="shared" si="10"/>
        <v>16666.666666666668</v>
      </c>
      <c r="S29" s="9">
        <f t="shared" si="11"/>
        <v>12500</v>
      </c>
      <c r="T29" s="9">
        <f t="shared" si="12"/>
        <v>10000</v>
      </c>
      <c r="U29" s="9">
        <f t="shared" si="13"/>
        <v>8333.3333333333339</v>
      </c>
      <c r="V29" s="9">
        <f t="shared" si="14"/>
        <v>7142.8571428571431</v>
      </c>
      <c r="W29" s="9">
        <f t="shared" si="15"/>
        <v>6250</v>
      </c>
      <c r="X29" s="9">
        <f t="shared" si="16"/>
        <v>5555.5555555555557</v>
      </c>
      <c r="Y29" s="33">
        <f t="shared" si="3"/>
        <v>0</v>
      </c>
      <c r="Z29" s="33" t="str">
        <f t="shared" si="7"/>
        <v>T24</v>
      </c>
      <c r="AA29" s="35">
        <f t="shared" si="17"/>
        <v>0</v>
      </c>
      <c r="AB29" s="35">
        <f t="shared" si="18"/>
        <v>0</v>
      </c>
      <c r="AC29" s="35">
        <f t="shared" si="19"/>
        <v>0</v>
      </c>
      <c r="AD29" s="35">
        <f t="shared" si="20"/>
        <v>0</v>
      </c>
      <c r="AE29" s="35">
        <f t="shared" si="21"/>
        <v>0</v>
      </c>
      <c r="AF29" s="35">
        <f t="shared" si="22"/>
        <v>0</v>
      </c>
      <c r="AG29" s="35">
        <f t="shared" si="23"/>
        <v>0</v>
      </c>
      <c r="AH29" s="35">
        <f t="shared" si="24"/>
        <v>0</v>
      </c>
      <c r="AJ29" s="162"/>
      <c r="AK29" s="165"/>
      <c r="AL29" s="168"/>
    </row>
    <row r="30" spans="1:38" ht="18" customHeight="1">
      <c r="A30" s="36"/>
      <c r="B30" s="37"/>
      <c r="C30" s="38"/>
      <c r="D30" s="39"/>
      <c r="E30" s="40"/>
      <c r="F30" s="41"/>
      <c r="G30" s="42"/>
      <c r="H30" s="42"/>
      <c r="I30" s="40"/>
      <c r="J30" s="43"/>
      <c r="K30" s="43"/>
      <c r="L30" s="43"/>
      <c r="M30" s="43"/>
      <c r="N30" s="43"/>
      <c r="O30" s="43"/>
      <c r="P30" s="8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8" ht="15">
      <c r="A31" s="36"/>
      <c r="B31" s="45"/>
      <c r="C31" s="46"/>
      <c r="D31" s="46"/>
      <c r="E31" s="46"/>
      <c r="F31" s="47"/>
      <c r="G31" s="48"/>
      <c r="H31" s="48"/>
      <c r="I31" s="36"/>
      <c r="J31" s="36"/>
      <c r="K31" s="36"/>
      <c r="L31" s="36"/>
      <c r="M31" s="36"/>
      <c r="N31" s="36"/>
      <c r="O31" s="36"/>
      <c r="P31" s="36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38" ht="15">
      <c r="A32" s="36"/>
      <c r="B32" s="45"/>
      <c r="C32" s="46"/>
      <c r="D32" s="46"/>
      <c r="E32" s="46"/>
      <c r="F32" s="47"/>
      <c r="G32" s="48"/>
      <c r="H32" s="48"/>
      <c r="I32" s="36"/>
      <c r="J32" s="36"/>
      <c r="K32" s="36"/>
      <c r="L32" s="36"/>
      <c r="M32" s="36"/>
      <c r="N32" s="36"/>
      <c r="O32" s="36"/>
      <c r="P32" s="36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">
      <c r="A33" s="36"/>
      <c r="B33" s="45"/>
      <c r="C33" s="46"/>
      <c r="D33" s="46"/>
      <c r="E33" s="46"/>
      <c r="F33" s="47"/>
      <c r="G33" s="48"/>
      <c r="H33" s="48"/>
      <c r="I33" s="36"/>
      <c r="J33" s="36"/>
      <c r="K33" s="36"/>
      <c r="L33" s="36"/>
      <c r="M33" s="36"/>
      <c r="N33" s="36"/>
      <c r="O33" s="36"/>
      <c r="P33" s="36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">
      <c r="A34" s="36"/>
      <c r="B34" s="45"/>
      <c r="C34" s="37"/>
      <c r="D34" s="39"/>
      <c r="E34" s="40"/>
      <c r="F34" s="41"/>
      <c r="G34" s="42"/>
      <c r="H34" s="42"/>
      <c r="I34" s="40"/>
      <c r="J34" s="43"/>
      <c r="K34" s="43"/>
      <c r="L34" s="43"/>
      <c r="M34" s="43"/>
      <c r="N34" s="43"/>
      <c r="O34" s="43"/>
      <c r="P34" s="8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>
      <c r="B35" s="45"/>
      <c r="P35" s="8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>
      <c r="A36" s="50"/>
      <c r="B36" s="50"/>
      <c r="I36" s="44"/>
      <c r="P36" s="8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>
      <c r="A37" s="50"/>
      <c r="B37" s="50"/>
      <c r="I37" s="44"/>
      <c r="P37" s="8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>
      <c r="A38" s="50"/>
      <c r="B38" s="50"/>
      <c r="I38" s="44"/>
      <c r="P38" s="8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>
      <c r="A39" s="50"/>
      <c r="B39" s="50"/>
      <c r="I39" s="44"/>
      <c r="P39" s="8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>
      <c r="A40" s="50"/>
      <c r="B40" s="50"/>
      <c r="I40" s="44"/>
      <c r="P40" s="8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>
      <c r="A41" s="50"/>
      <c r="B41" s="50"/>
      <c r="I41" s="44"/>
      <c r="P41" s="8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>
      <c r="A42" s="50"/>
      <c r="B42" s="50"/>
      <c r="I42" s="44"/>
      <c r="P42" s="8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>
      <c r="A43" s="50"/>
      <c r="B43" s="50"/>
      <c r="I43" s="44"/>
      <c r="P43" s="8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>
      <c r="A44" s="50"/>
      <c r="B44" s="50"/>
      <c r="I44" s="44"/>
      <c r="P44" s="8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>
      <c r="A45" s="50"/>
      <c r="B45" s="50"/>
      <c r="I45" s="44"/>
      <c r="P45" s="8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>
      <c r="A46" s="50"/>
      <c r="B46" s="50"/>
      <c r="I46" s="44"/>
      <c r="P46" s="8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>
      <c r="A47" s="50"/>
      <c r="B47" s="50"/>
      <c r="I47" s="44"/>
      <c r="P47" s="8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>
      <c r="A48" s="50"/>
      <c r="B48" s="50"/>
      <c r="I48" s="44"/>
      <c r="P48" s="8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>
      <c r="A49" s="50"/>
      <c r="B49" s="50"/>
      <c r="I49" s="44"/>
      <c r="P49" s="8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>
      <c r="A50" s="50"/>
      <c r="B50" s="50"/>
      <c r="I50" s="44"/>
      <c r="P50" s="8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>
      <c r="A51" s="50"/>
      <c r="B51" s="50"/>
      <c r="I51" s="44"/>
      <c r="P51" s="8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>
      <c r="A52" s="50"/>
      <c r="B52" s="50"/>
      <c r="I52" s="44"/>
      <c r="P52" s="8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>
      <c r="A53" s="50"/>
      <c r="B53" s="50"/>
      <c r="I53" s="44"/>
      <c r="P53" s="8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>
      <c r="A54" s="50"/>
      <c r="B54" s="50"/>
      <c r="I54" s="44"/>
      <c r="P54" s="8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>
      <c r="A55" s="50"/>
      <c r="B55" s="50"/>
      <c r="I55" s="44"/>
      <c r="P55" s="8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>
      <c r="A56" s="50"/>
      <c r="B56" s="50"/>
      <c r="I56" s="44"/>
      <c r="P56" s="8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>
      <c r="A57" s="50"/>
      <c r="B57" s="50"/>
      <c r="I57" s="44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>
      <c r="A58" s="50"/>
      <c r="B58" s="50"/>
      <c r="I58" s="44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>
      <c r="A59" s="50"/>
      <c r="B59" s="50"/>
      <c r="I59" s="44"/>
      <c r="P59" s="8"/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>
      <c r="A60" s="50"/>
      <c r="B60" s="50"/>
      <c r="I60" s="44"/>
      <c r="P60" s="8"/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>
      <c r="A61" s="50"/>
      <c r="B61" s="50"/>
      <c r="I61" s="44"/>
      <c r="P61" s="8"/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>
      <c r="A62" s="50"/>
      <c r="B62" s="50"/>
      <c r="I62" s="44"/>
      <c r="P62" s="8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>
      <c r="A63" s="50"/>
      <c r="B63" s="50"/>
      <c r="I63" s="44"/>
      <c r="P63" s="8"/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>
      <c r="A64" s="50"/>
      <c r="B64" s="50"/>
      <c r="I64" s="44"/>
      <c r="P64" s="8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>
      <c r="A65" s="50"/>
      <c r="B65" s="50"/>
      <c r="I65" s="44"/>
      <c r="P65" s="8"/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>
      <c r="A66" s="50"/>
      <c r="B66" s="50"/>
      <c r="I66" s="44"/>
      <c r="P66" s="8"/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>
      <c r="A67" s="50"/>
      <c r="B67" s="50"/>
      <c r="I67" s="44"/>
      <c r="P67" s="8"/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>
      <c r="A68" s="50"/>
      <c r="B68" s="50"/>
      <c r="I68" s="44"/>
      <c r="P68" s="8"/>
      <c r="Q68" s="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>
      <c r="A69" s="50"/>
      <c r="B69" s="50"/>
      <c r="I69" s="44"/>
      <c r="P69" s="8"/>
      <c r="Q69" s="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>
      <c r="A70" s="50"/>
      <c r="B70" s="50"/>
      <c r="I70" s="44"/>
      <c r="P70" s="8"/>
      <c r="Q70" s="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>
      <c r="A71" s="50"/>
      <c r="B71" s="50"/>
      <c r="I71" s="44"/>
      <c r="P71" s="8"/>
      <c r="Q71" s="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>
      <c r="A72" s="50"/>
      <c r="B72" s="50"/>
      <c r="I72" s="44"/>
      <c r="P72" s="8"/>
      <c r="Q72" s="9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>
      <c r="A73" s="50"/>
      <c r="B73" s="50"/>
      <c r="I73" s="44"/>
      <c r="P73" s="8"/>
      <c r="Q73" s="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>
      <c r="A74" s="50"/>
      <c r="B74" s="50"/>
      <c r="I74" s="44"/>
      <c r="P74" s="8"/>
      <c r="Q74" s="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>
      <c r="A75" s="50"/>
      <c r="B75" s="50"/>
      <c r="I75" s="44"/>
      <c r="P75" s="8"/>
      <c r="Q75" s="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>
      <c r="A76" s="50"/>
      <c r="B76" s="50"/>
      <c r="I76" s="44"/>
      <c r="P76" s="8"/>
      <c r="Q76" s="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>
      <c r="A77" s="50"/>
      <c r="B77" s="50"/>
      <c r="I77" s="44"/>
      <c r="P77" s="8"/>
      <c r="Q77" s="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>
      <c r="A78" s="50"/>
      <c r="B78" s="50"/>
      <c r="I78" s="44"/>
      <c r="P78" s="8"/>
      <c r="Q78" s="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>
      <c r="A79" s="50"/>
      <c r="B79" s="50"/>
      <c r="I79" s="44"/>
      <c r="P79" s="8"/>
      <c r="Q79" s="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>
      <c r="A80" s="50"/>
      <c r="B80" s="50"/>
      <c r="I80" s="44"/>
      <c r="P80" s="8"/>
      <c r="Q80" s="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>
      <c r="A81" s="50"/>
      <c r="B81" s="50"/>
      <c r="I81" s="44"/>
      <c r="P81" s="8"/>
      <c r="Q81" s="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>
      <c r="A82" s="50"/>
      <c r="B82" s="50"/>
      <c r="I82" s="44"/>
      <c r="P82" s="8"/>
      <c r="Q82" s="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>
      <c r="A83" s="50"/>
      <c r="B83" s="50"/>
      <c r="I83" s="44"/>
      <c r="P83" s="8"/>
      <c r="Q83" s="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>
      <c r="A84" s="50"/>
      <c r="B84" s="50"/>
      <c r="I84" s="44"/>
      <c r="P84" s="8"/>
      <c r="Q84" s="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>
      <c r="A85" s="50"/>
      <c r="B85" s="50"/>
      <c r="I85" s="44"/>
      <c r="P85" s="8"/>
      <c r="Q85" s="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>
      <c r="A86" s="50"/>
      <c r="B86" s="50"/>
      <c r="I86" s="44"/>
      <c r="P86" s="8"/>
      <c r="Q86" s="9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>
      <c r="A87" s="50"/>
      <c r="B87" s="50"/>
      <c r="I87" s="44"/>
      <c r="P87" s="8"/>
      <c r="Q87" s="9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>
      <c r="A88" s="50"/>
      <c r="B88" s="50"/>
      <c r="I88" s="44"/>
      <c r="P88" s="8"/>
      <c r="Q88" s="9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>
      <c r="A89" s="50"/>
      <c r="B89" s="50"/>
      <c r="I89" s="44"/>
      <c r="P89" s="8"/>
      <c r="Q89" s="9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>
      <c r="A90" s="50"/>
      <c r="B90" s="50"/>
      <c r="I90" s="44"/>
      <c r="P90" s="8"/>
      <c r="Q90" s="9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>
      <c r="A91" s="50"/>
      <c r="B91" s="50"/>
      <c r="I91" s="44"/>
      <c r="P91" s="8"/>
      <c r="Q91" s="9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>
      <c r="A92" s="50"/>
      <c r="B92" s="50"/>
      <c r="I92" s="44"/>
      <c r="P92" s="8"/>
      <c r="Q92" s="9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>
      <c r="A93" s="50"/>
      <c r="B93" s="50"/>
      <c r="I93" s="44"/>
      <c r="P93" s="8"/>
      <c r="Q93" s="9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>
      <c r="A94" s="50"/>
      <c r="B94" s="50"/>
      <c r="I94" s="44"/>
      <c r="P94" s="53"/>
      <c r="Q94" s="44"/>
    </row>
    <row r="95" spans="1:28">
      <c r="A95" s="50"/>
      <c r="B95" s="50"/>
      <c r="I95" s="44"/>
      <c r="P95" s="53"/>
      <c r="Q95" s="44"/>
    </row>
    <row r="96" spans="1:28">
      <c r="A96" s="50"/>
      <c r="B96" s="50"/>
      <c r="I96" s="44"/>
      <c r="P96" s="53"/>
      <c r="Q96" s="44"/>
    </row>
    <row r="97" spans="1:17">
      <c r="A97" s="50"/>
      <c r="B97" s="50"/>
      <c r="I97" s="44"/>
      <c r="P97" s="53"/>
      <c r="Q97" s="44"/>
    </row>
    <row r="98" spans="1:17">
      <c r="A98" s="50"/>
      <c r="B98" s="50"/>
      <c r="I98" s="44"/>
      <c r="P98" s="53"/>
      <c r="Q98" s="44"/>
    </row>
    <row r="99" spans="1:17">
      <c r="A99" s="50"/>
      <c r="B99" s="50"/>
      <c r="I99" s="44"/>
      <c r="P99" s="53"/>
      <c r="Q99" s="44"/>
    </row>
    <row r="100" spans="1:17">
      <c r="A100" s="50"/>
      <c r="B100" s="50"/>
      <c r="I100" s="44"/>
      <c r="P100" s="53"/>
      <c r="Q100" s="44"/>
    </row>
    <row r="101" spans="1:17">
      <c r="A101" s="50"/>
      <c r="B101" s="50"/>
      <c r="I101" s="44"/>
      <c r="P101" s="53"/>
      <c r="Q101" s="44"/>
    </row>
    <row r="102" spans="1:17">
      <c r="A102" s="50"/>
      <c r="B102" s="50"/>
      <c r="I102" s="44"/>
      <c r="P102" s="53"/>
      <c r="Q102" s="44"/>
    </row>
    <row r="103" spans="1:17">
      <c r="A103" s="50"/>
      <c r="B103" s="50"/>
      <c r="I103" s="44"/>
      <c r="P103" s="53"/>
      <c r="Q103" s="44"/>
    </row>
    <row r="104" spans="1:17">
      <c r="A104" s="50"/>
      <c r="B104" s="50"/>
      <c r="I104" s="44"/>
      <c r="P104" s="53"/>
      <c r="Q104" s="44"/>
    </row>
  </sheetData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4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H104"/>
  <sheetViews>
    <sheetView showZeros="0" workbookViewId="0">
      <selection activeCell="A7" sqref="A7"/>
    </sheetView>
  </sheetViews>
  <sheetFormatPr defaultColWidth="9.15234375" defaultRowHeight="17.600000000000001"/>
  <cols>
    <col min="1" max="1" width="29.23046875" style="49" customWidth="1"/>
    <col min="2" max="2" width="8.4609375" style="54" customWidth="1"/>
    <col min="3" max="3" width="6.84375" style="50" customWidth="1"/>
    <col min="4" max="4" width="16.69140625" style="50" customWidth="1"/>
    <col min="5" max="5" width="8.23046875" style="50" customWidth="1"/>
    <col min="6" max="6" width="9.53515625" style="51" customWidth="1"/>
    <col min="7" max="7" width="10.15234375" style="52" customWidth="1"/>
    <col min="8" max="8" width="11.84375" style="52" customWidth="1"/>
    <col min="9" max="9" width="14.4609375" style="50" customWidth="1"/>
    <col min="10" max="10" width="6.4609375" style="44" customWidth="1"/>
    <col min="11" max="11" width="5.69140625" style="44" customWidth="1"/>
    <col min="12" max="12" width="10.4609375" style="44" customWidth="1"/>
    <col min="13" max="15" width="10.4609375" style="44" hidden="1" customWidth="1"/>
    <col min="16" max="16" width="7.4609375" style="44" hidden="1" customWidth="1"/>
    <col min="17" max="17" width="9.23046875" style="53" hidden="1" customWidth="1"/>
    <col min="18" max="34" width="0" style="44" hidden="1" customWidth="1"/>
    <col min="35" max="16384" width="9.15234375" style="44"/>
  </cols>
  <sheetData>
    <row r="1" spans="1:34" s="6" customFormat="1" ht="33.65" customHeight="1">
      <c r="A1" s="262" t="s">
        <v>82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4"/>
      <c r="N1" s="4"/>
      <c r="O1" s="4"/>
      <c r="P1" s="5"/>
      <c r="Q1" s="5"/>
      <c r="R1" s="5"/>
      <c r="S1" s="5"/>
      <c r="T1" s="5"/>
      <c r="U1" s="5"/>
    </row>
    <row r="2" spans="1:34" s="8" customFormat="1" ht="36" customHeight="1" thickBot="1">
      <c r="A2" s="263" t="s">
        <v>153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7"/>
      <c r="N2" s="7"/>
      <c r="O2" s="7"/>
      <c r="Q2" s="9"/>
    </row>
    <row r="3" spans="1:34" s="8" customFormat="1" ht="18.649999999999999" customHeight="1">
      <c r="A3" s="264" t="s">
        <v>238</v>
      </c>
      <c r="B3" s="264"/>
      <c r="C3" s="264"/>
      <c r="D3" s="264"/>
      <c r="E3" s="264"/>
      <c r="F3" s="264"/>
      <c r="G3" s="264"/>
      <c r="H3" s="264"/>
      <c r="I3" s="264"/>
      <c r="J3" s="10"/>
      <c r="K3" s="265" t="s">
        <v>85</v>
      </c>
      <c r="L3" s="266"/>
      <c r="M3" s="11"/>
      <c r="N3" s="11"/>
      <c r="O3" s="11"/>
      <c r="Q3" s="9"/>
    </row>
    <row r="4" spans="1:34" s="8" customFormat="1" ht="21.65" customHeight="1" thickBot="1">
      <c r="A4" s="264"/>
      <c r="B4" s="264"/>
      <c r="C4" s="264"/>
      <c r="D4" s="264"/>
      <c r="E4" s="264"/>
      <c r="F4" s="264"/>
      <c r="G4" s="264"/>
      <c r="H4" s="264"/>
      <c r="I4" s="264"/>
      <c r="J4" s="12"/>
      <c r="K4" s="267">
        <v>5000000</v>
      </c>
      <c r="L4" s="268"/>
      <c r="M4" s="13"/>
      <c r="N4" s="13"/>
      <c r="O4" s="13"/>
      <c r="Q4" s="9"/>
    </row>
    <row r="5" spans="1:34" s="8" customFormat="1" ht="27" customHeight="1">
      <c r="A5" s="14" t="s">
        <v>86</v>
      </c>
      <c r="B5" s="15" t="s">
        <v>49</v>
      </c>
      <c r="C5" s="16" t="s">
        <v>87</v>
      </c>
      <c r="D5" s="17" t="s">
        <v>88</v>
      </c>
      <c r="E5" s="18" t="s">
        <v>89</v>
      </c>
      <c r="F5" s="19" t="s">
        <v>90</v>
      </c>
      <c r="G5" s="20" t="s">
        <v>91</v>
      </c>
      <c r="H5" s="20" t="s">
        <v>92</v>
      </c>
      <c r="I5" s="21" t="s">
        <v>93</v>
      </c>
      <c r="J5" s="22"/>
      <c r="K5" s="269" t="s">
        <v>94</v>
      </c>
      <c r="L5" s="270"/>
      <c r="M5" s="23"/>
      <c r="N5" s="23"/>
      <c r="O5" s="23"/>
      <c r="Q5" s="9">
        <v>2</v>
      </c>
      <c r="R5" s="8">
        <v>3</v>
      </c>
      <c r="S5" s="8">
        <v>4</v>
      </c>
      <c r="T5" s="8">
        <v>5</v>
      </c>
      <c r="U5" s="8">
        <v>6</v>
      </c>
      <c r="V5" s="8">
        <v>7</v>
      </c>
      <c r="W5" s="8">
        <v>8</v>
      </c>
      <c r="X5" s="8">
        <v>9</v>
      </c>
      <c r="Y5" s="8" t="s">
        <v>95</v>
      </c>
      <c r="AA5" s="9">
        <v>2</v>
      </c>
      <c r="AB5" s="8">
        <v>3</v>
      </c>
      <c r="AC5" s="8">
        <v>4</v>
      </c>
      <c r="AD5" s="8">
        <v>5</v>
      </c>
      <c r="AE5" s="8">
        <v>6</v>
      </c>
      <c r="AF5" s="8">
        <v>7</v>
      </c>
      <c r="AG5" s="8">
        <v>8</v>
      </c>
      <c r="AH5" s="8">
        <v>9</v>
      </c>
    </row>
    <row r="6" spans="1:34" s="34" customFormat="1" ht="18" customHeight="1">
      <c r="A6" s="24" t="s">
        <v>20</v>
      </c>
      <c r="B6" s="25">
        <v>69</v>
      </c>
      <c r="C6" s="25">
        <v>35</v>
      </c>
      <c r="D6" s="26">
        <v>0</v>
      </c>
      <c r="E6" s="25">
        <v>1</v>
      </c>
      <c r="F6" s="27">
        <f>N6</f>
        <v>12</v>
      </c>
      <c r="G6" s="28">
        <f>IF(D6&gt;0,L$12,0)</f>
        <v>0</v>
      </c>
      <c r="H6" s="28">
        <f>IF(E6="",0,IFERROR(O6,0))</f>
        <v>1000000</v>
      </c>
      <c r="I6" s="29">
        <f>G6+H6</f>
        <v>1000000</v>
      </c>
      <c r="J6" s="30"/>
      <c r="K6" s="31">
        <v>0.2</v>
      </c>
      <c r="L6" s="32">
        <f t="shared" ref="L6:L29" si="0">$K$4*K6</f>
        <v>1000000</v>
      </c>
      <c r="M6" s="33">
        <v>12</v>
      </c>
      <c r="N6" s="33">
        <f t="shared" ref="N6:N7" si="1">IF(E6=0,0,IF(E6=E5,VLOOKUP(E6,Z:AH,VLOOKUP(E6,P:Y,10,0),0),IF(P6=E6,VLOOKUP(E6,Z:AH,VLOOKUP(E6,P:Y,10,0),0),M6)))</f>
        <v>12</v>
      </c>
      <c r="O6" s="33">
        <f t="shared" ref="O6:O25" si="2">IF(E6=0,0,IF(E6=E5,VLOOKUP(E6,P:X,VLOOKUP(E6,P:Y,10,0),0),IF(P6=E6,VLOOKUP(E6,P:X,VLOOKUP(E6,P:Y,10,0),0),L6)))</f>
        <v>1000000</v>
      </c>
      <c r="P6" s="8" t="s">
        <v>96</v>
      </c>
      <c r="Q6" s="9"/>
      <c r="R6" s="8"/>
      <c r="S6" s="8"/>
      <c r="T6" s="8"/>
      <c r="U6" s="8"/>
      <c r="V6" s="8"/>
      <c r="W6" s="8"/>
      <c r="X6" s="8"/>
      <c r="Y6" s="33">
        <f t="shared" ref="Y6:Y29" si="3">COUNTIF(E6:E29,P6)</f>
        <v>0</v>
      </c>
      <c r="Z6" s="33" t="str">
        <f>+P6</f>
        <v>T1</v>
      </c>
      <c r="AA6" s="9"/>
      <c r="AB6" s="8"/>
      <c r="AC6" s="8"/>
      <c r="AD6" s="8"/>
      <c r="AE6" s="8"/>
      <c r="AF6" s="8"/>
      <c r="AG6" s="8"/>
      <c r="AH6" s="8"/>
    </row>
    <row r="7" spans="1:34" s="34" customFormat="1" ht="18" customHeight="1">
      <c r="A7" s="24" t="s">
        <v>2</v>
      </c>
      <c r="B7" s="25">
        <v>70</v>
      </c>
      <c r="C7" s="25">
        <v>28</v>
      </c>
      <c r="D7" s="25">
        <v>0</v>
      </c>
      <c r="E7" s="25">
        <v>2</v>
      </c>
      <c r="F7" s="27">
        <f t="shared" ref="F7:F23" si="4">N7</f>
        <v>10</v>
      </c>
      <c r="G7" s="28">
        <f t="shared" ref="G7:G29" si="5">IF(D7&gt;0,L$12,0)</f>
        <v>0</v>
      </c>
      <c r="H7" s="28">
        <f>IF(E7="",0,IFERROR(O7,0))</f>
        <v>800000</v>
      </c>
      <c r="I7" s="29">
        <f t="shared" ref="I7:I29" si="6">G7+H7</f>
        <v>800000</v>
      </c>
      <c r="J7" s="30"/>
      <c r="K7" s="31">
        <v>0.16</v>
      </c>
      <c r="L7" s="32">
        <f t="shared" si="0"/>
        <v>800000</v>
      </c>
      <c r="M7" s="33">
        <v>10</v>
      </c>
      <c r="N7" s="33">
        <f t="shared" si="1"/>
        <v>10</v>
      </c>
      <c r="O7" s="33">
        <f t="shared" si="2"/>
        <v>800000</v>
      </c>
      <c r="P7" s="8" t="s">
        <v>97</v>
      </c>
      <c r="Q7" s="9">
        <f>SUM($L7:$L8)/Q$5</f>
        <v>725000</v>
      </c>
      <c r="R7" s="9">
        <f>SUM($L7:$L9)/R$5</f>
        <v>650000</v>
      </c>
      <c r="S7" s="9">
        <f>SUM($L7:$L10)/S$5</f>
        <v>587500</v>
      </c>
      <c r="T7" s="9">
        <f>SUM($L7:$L11)/T$5</f>
        <v>540000</v>
      </c>
      <c r="U7" s="9">
        <f>SUM($L7:$L12)/U$5</f>
        <v>500000</v>
      </c>
      <c r="V7" s="9">
        <f>SUM($L7:$L13)/V$5</f>
        <v>464285.71428571426</v>
      </c>
      <c r="W7" s="9">
        <f>SUM($L7:$L14)/W$5</f>
        <v>425000</v>
      </c>
      <c r="X7" s="9">
        <f>SUM($L7:$L15)/X$5</f>
        <v>388888.88888888888</v>
      </c>
      <c r="Y7" s="33">
        <f t="shared" si="3"/>
        <v>0</v>
      </c>
      <c r="Z7" s="33" t="str">
        <f t="shared" ref="Z7:Z29" si="7">+P7</f>
        <v>T2</v>
      </c>
      <c r="AA7" s="35">
        <f>SUM($M7:$M8)/AA$5</f>
        <v>9</v>
      </c>
      <c r="AB7" s="35">
        <f>SUM($M7:$M9)/AB$5</f>
        <v>8.3333333333333339</v>
      </c>
      <c r="AC7" s="35">
        <f>SUM($M7:$M10)/AC$5</f>
        <v>7.75</v>
      </c>
      <c r="AD7" s="35">
        <f>SUM($M7:$M11)/AD$5</f>
        <v>7.2</v>
      </c>
      <c r="AE7" s="35">
        <f>SUM($M7:$M12)/AE$5</f>
        <v>6.666666666666667</v>
      </c>
      <c r="AF7" s="35">
        <f>SUM($M7:$M13)/AF$5</f>
        <v>6.1428571428571432</v>
      </c>
      <c r="AG7" s="35">
        <f>SUM($M7:$M14)/AG$5</f>
        <v>5.625</v>
      </c>
      <c r="AH7" s="35">
        <f>SUM($M7:$M15)/AH$5</f>
        <v>5.1111111111111107</v>
      </c>
    </row>
    <row r="8" spans="1:34" s="34" customFormat="1" ht="18" customHeight="1">
      <c r="A8" s="24" t="s">
        <v>4</v>
      </c>
      <c r="B8" s="25">
        <v>70</v>
      </c>
      <c r="C8" s="25">
        <v>30</v>
      </c>
      <c r="D8" s="25">
        <v>0</v>
      </c>
      <c r="E8" s="25">
        <v>3</v>
      </c>
      <c r="F8" s="27">
        <f t="shared" si="4"/>
        <v>8</v>
      </c>
      <c r="G8" s="28">
        <f t="shared" si="5"/>
        <v>0</v>
      </c>
      <c r="H8" s="28">
        <f t="shared" ref="H8:H29" si="8">IF(E8="",0,IFERROR(O8,0))</f>
        <v>650000</v>
      </c>
      <c r="I8" s="29">
        <f t="shared" si="6"/>
        <v>650000</v>
      </c>
      <c r="J8" s="30"/>
      <c r="K8" s="31">
        <v>0.13</v>
      </c>
      <c r="L8" s="32">
        <f t="shared" si="0"/>
        <v>650000</v>
      </c>
      <c r="M8" s="33">
        <v>8</v>
      </c>
      <c r="N8" s="33">
        <f>IF(E8=0,0,IF(E8=E7,VLOOKUP(E8,Z:AH,VLOOKUP(E8,P:Y,10,0),0),IF(P8=E8,VLOOKUP(E8,Z:AH,VLOOKUP(E8,P:Y,10,0),0),M8)))</f>
        <v>8</v>
      </c>
      <c r="O8" s="33">
        <f t="shared" si="2"/>
        <v>650000</v>
      </c>
      <c r="P8" s="8" t="s">
        <v>98</v>
      </c>
      <c r="Q8" s="9">
        <f t="shared" ref="Q8:Q29" si="9">SUM($L8:$L9)/Q$5</f>
        <v>575000</v>
      </c>
      <c r="R8" s="9">
        <f t="shared" ref="R8:R29" si="10">SUM($L8:$L10)/R$5</f>
        <v>516666.66666666669</v>
      </c>
      <c r="S8" s="9">
        <f t="shared" ref="S8:S29" si="11">SUM($L8:$L11)/S$5</f>
        <v>475000</v>
      </c>
      <c r="T8" s="9">
        <f t="shared" ref="T8:T29" si="12">SUM($L8:$L12)/T$5</f>
        <v>440000</v>
      </c>
      <c r="U8" s="9">
        <f t="shared" ref="U8:U29" si="13">SUM($L8:$L13)/U$5</f>
        <v>408333.33333333331</v>
      </c>
      <c r="V8" s="9">
        <f t="shared" ref="V8:V29" si="14">SUM($L8:$L14)/V$5</f>
        <v>371428.57142857142</v>
      </c>
      <c r="W8" s="9">
        <f t="shared" ref="W8:W29" si="15">SUM($L8:$L15)/W$5</f>
        <v>337500</v>
      </c>
      <c r="X8" s="9">
        <f t="shared" ref="X8:X29" si="16">SUM($L8:$L16)/X$5</f>
        <v>305555.55555555556</v>
      </c>
      <c r="Y8" s="33">
        <f t="shared" si="3"/>
        <v>0</v>
      </c>
      <c r="Z8" s="33" t="str">
        <f t="shared" si="7"/>
        <v>T3</v>
      </c>
      <c r="AA8" s="35">
        <f t="shared" ref="AA8:AA29" si="17">SUM($M8:$M9)/AA$5</f>
        <v>7.5</v>
      </c>
      <c r="AB8" s="35">
        <f t="shared" ref="AB8:AB29" si="18">SUM($M8:$M10)/AB$5</f>
        <v>7</v>
      </c>
      <c r="AC8" s="35">
        <f t="shared" ref="AC8:AC29" si="19">SUM($M8:$M11)/AC$5</f>
        <v>6.5</v>
      </c>
      <c r="AD8" s="35">
        <f t="shared" ref="AD8:AD29" si="20">SUM($M8:$M12)/AD$5</f>
        <v>6</v>
      </c>
      <c r="AE8" s="35">
        <f t="shared" ref="AE8:AE29" si="21">SUM($M8:$M13)/AE$5</f>
        <v>5.5</v>
      </c>
      <c r="AF8" s="35">
        <f t="shared" ref="AF8:AF29" si="22">SUM($M8:$M14)/AF$5</f>
        <v>5</v>
      </c>
      <c r="AG8" s="35">
        <f t="shared" ref="AG8:AG29" si="23">SUM($M8:$M15)/AG$5</f>
        <v>4.5</v>
      </c>
      <c r="AH8" s="35">
        <f t="shared" ref="AH8:AH29" si="24">SUM($M8:$M16)/AH$5</f>
        <v>4</v>
      </c>
    </row>
    <row r="9" spans="1:34" s="34" customFormat="1" ht="18" customHeight="1">
      <c r="A9" s="24" t="s">
        <v>40</v>
      </c>
      <c r="B9" s="25">
        <v>71</v>
      </c>
      <c r="C9" s="25">
        <v>34</v>
      </c>
      <c r="D9" s="25">
        <v>0</v>
      </c>
      <c r="E9" s="25">
        <v>4</v>
      </c>
      <c r="F9" s="27">
        <f t="shared" si="4"/>
        <v>7</v>
      </c>
      <c r="G9" s="28">
        <f t="shared" si="5"/>
        <v>0</v>
      </c>
      <c r="H9" s="28">
        <f t="shared" si="8"/>
        <v>500000</v>
      </c>
      <c r="I9" s="29">
        <f t="shared" si="6"/>
        <v>500000</v>
      </c>
      <c r="J9" s="30"/>
      <c r="K9" s="31">
        <v>0.1</v>
      </c>
      <c r="L9" s="32">
        <f t="shared" si="0"/>
        <v>500000</v>
      </c>
      <c r="M9" s="33">
        <v>7</v>
      </c>
      <c r="N9" s="33">
        <f t="shared" ref="N9:N29" si="25">IF(E9=0,0,IF(E9=E8,VLOOKUP(E9,Z:AH,VLOOKUP(E9,P:Y,10,0),0),IF(P9=E9,VLOOKUP(E9,Z:AH,VLOOKUP(E9,P:Y,10,0),0),M9)))</f>
        <v>7</v>
      </c>
      <c r="O9" s="33">
        <f t="shared" si="2"/>
        <v>500000</v>
      </c>
      <c r="P9" s="8" t="s">
        <v>99</v>
      </c>
      <c r="Q9" s="9">
        <f t="shared" si="9"/>
        <v>450000</v>
      </c>
      <c r="R9" s="9">
        <f t="shared" si="10"/>
        <v>416666.66666666669</v>
      </c>
      <c r="S9" s="9">
        <f t="shared" si="11"/>
        <v>387500</v>
      </c>
      <c r="T9" s="9">
        <f t="shared" si="12"/>
        <v>360000</v>
      </c>
      <c r="U9" s="9">
        <f t="shared" si="13"/>
        <v>325000</v>
      </c>
      <c r="V9" s="9">
        <f t="shared" si="14"/>
        <v>292857.14285714284</v>
      </c>
      <c r="W9" s="9">
        <f t="shared" si="15"/>
        <v>262500</v>
      </c>
      <c r="X9" s="9">
        <f t="shared" si="16"/>
        <v>238888.88888888888</v>
      </c>
      <c r="Y9" s="33">
        <f t="shared" si="3"/>
        <v>0</v>
      </c>
      <c r="Z9" s="33" t="str">
        <f t="shared" si="7"/>
        <v>T4</v>
      </c>
      <c r="AA9" s="35">
        <f t="shared" si="17"/>
        <v>6.5</v>
      </c>
      <c r="AB9" s="35">
        <f t="shared" si="18"/>
        <v>6</v>
      </c>
      <c r="AC9" s="35">
        <f t="shared" si="19"/>
        <v>5.5</v>
      </c>
      <c r="AD9" s="35">
        <f t="shared" si="20"/>
        <v>5</v>
      </c>
      <c r="AE9" s="35">
        <f t="shared" si="21"/>
        <v>4.5</v>
      </c>
      <c r="AF9" s="35">
        <f t="shared" si="22"/>
        <v>4</v>
      </c>
      <c r="AG9" s="35">
        <f t="shared" si="23"/>
        <v>3.5</v>
      </c>
      <c r="AH9" s="35">
        <f t="shared" si="24"/>
        <v>3.1111111111111112</v>
      </c>
    </row>
    <row r="10" spans="1:34" s="34" customFormat="1" ht="18" customHeight="1">
      <c r="A10" s="24" t="s">
        <v>14</v>
      </c>
      <c r="B10" s="25">
        <v>71</v>
      </c>
      <c r="C10" s="25">
        <v>32</v>
      </c>
      <c r="D10" s="25" t="s">
        <v>239</v>
      </c>
      <c r="E10" s="25">
        <v>5</v>
      </c>
      <c r="F10" s="27">
        <f t="shared" si="4"/>
        <v>6</v>
      </c>
      <c r="G10" s="28">
        <f t="shared" si="5"/>
        <v>300000</v>
      </c>
      <c r="H10" s="28">
        <f t="shared" si="8"/>
        <v>400000</v>
      </c>
      <c r="I10" s="29">
        <f t="shared" si="6"/>
        <v>700000</v>
      </c>
      <c r="J10" s="30"/>
      <c r="K10" s="31">
        <v>0.08</v>
      </c>
      <c r="L10" s="32">
        <f t="shared" si="0"/>
        <v>400000</v>
      </c>
      <c r="M10" s="33">
        <v>6</v>
      </c>
      <c r="N10" s="33">
        <f t="shared" si="25"/>
        <v>6</v>
      </c>
      <c r="O10" s="33">
        <f t="shared" si="2"/>
        <v>400000</v>
      </c>
      <c r="P10" s="8" t="s">
        <v>100</v>
      </c>
      <c r="Q10" s="9">
        <f t="shared" si="9"/>
        <v>375000</v>
      </c>
      <c r="R10" s="9">
        <f t="shared" si="10"/>
        <v>350000</v>
      </c>
      <c r="S10" s="9">
        <f t="shared" si="11"/>
        <v>325000</v>
      </c>
      <c r="T10" s="9">
        <f t="shared" si="12"/>
        <v>290000</v>
      </c>
      <c r="U10" s="9">
        <f t="shared" si="13"/>
        <v>258333.33333333334</v>
      </c>
      <c r="V10" s="9">
        <f t="shared" si="14"/>
        <v>228571.42857142858</v>
      </c>
      <c r="W10" s="9">
        <f t="shared" si="15"/>
        <v>206250</v>
      </c>
      <c r="X10" s="9">
        <f t="shared" si="16"/>
        <v>188888.88888888888</v>
      </c>
      <c r="Y10" s="33">
        <f t="shared" si="3"/>
        <v>0</v>
      </c>
      <c r="Z10" s="33" t="str">
        <f t="shared" si="7"/>
        <v>T5</v>
      </c>
      <c r="AA10" s="35">
        <f t="shared" si="17"/>
        <v>5.5</v>
      </c>
      <c r="AB10" s="35">
        <f t="shared" si="18"/>
        <v>5</v>
      </c>
      <c r="AC10" s="35">
        <f t="shared" si="19"/>
        <v>4.5</v>
      </c>
      <c r="AD10" s="35">
        <f t="shared" si="20"/>
        <v>4</v>
      </c>
      <c r="AE10" s="35">
        <f t="shared" si="21"/>
        <v>3.5</v>
      </c>
      <c r="AF10" s="35">
        <f t="shared" si="22"/>
        <v>3</v>
      </c>
      <c r="AG10" s="35">
        <f t="shared" si="23"/>
        <v>2.625</v>
      </c>
      <c r="AH10" s="35">
        <f t="shared" si="24"/>
        <v>2.3333333333333335</v>
      </c>
    </row>
    <row r="11" spans="1:34" s="34" customFormat="1" ht="18" customHeight="1">
      <c r="A11" s="24" t="s">
        <v>6</v>
      </c>
      <c r="B11" s="25">
        <v>72</v>
      </c>
      <c r="C11" s="25">
        <v>31</v>
      </c>
      <c r="D11" s="25">
        <v>0</v>
      </c>
      <c r="E11" s="25">
        <v>6</v>
      </c>
      <c r="F11" s="27">
        <f t="shared" si="4"/>
        <v>5</v>
      </c>
      <c r="G11" s="28">
        <f t="shared" si="5"/>
        <v>0</v>
      </c>
      <c r="H11" s="28">
        <f t="shared" si="8"/>
        <v>350000.00000000006</v>
      </c>
      <c r="I11" s="29">
        <f t="shared" si="6"/>
        <v>350000.00000000006</v>
      </c>
      <c r="J11" s="30"/>
      <c r="K11" s="31">
        <v>7.0000000000000007E-2</v>
      </c>
      <c r="L11" s="32">
        <f t="shared" si="0"/>
        <v>350000.00000000006</v>
      </c>
      <c r="M11" s="33">
        <v>5</v>
      </c>
      <c r="N11" s="33">
        <f t="shared" si="25"/>
        <v>5</v>
      </c>
      <c r="O11" s="33">
        <f t="shared" si="2"/>
        <v>350000.00000000006</v>
      </c>
      <c r="P11" s="8" t="s">
        <v>101</v>
      </c>
      <c r="Q11" s="9">
        <f t="shared" si="9"/>
        <v>325000</v>
      </c>
      <c r="R11" s="9">
        <f t="shared" si="10"/>
        <v>300000</v>
      </c>
      <c r="S11" s="9">
        <f t="shared" si="11"/>
        <v>262500</v>
      </c>
      <c r="T11" s="9">
        <f t="shared" si="12"/>
        <v>230000</v>
      </c>
      <c r="U11" s="9">
        <f t="shared" si="13"/>
        <v>200000</v>
      </c>
      <c r="V11" s="9">
        <f t="shared" si="14"/>
        <v>178571.42857142858</v>
      </c>
      <c r="W11" s="9">
        <f t="shared" si="15"/>
        <v>162500</v>
      </c>
      <c r="X11" s="9">
        <f t="shared" si="16"/>
        <v>150000</v>
      </c>
      <c r="Y11" s="33">
        <f t="shared" si="3"/>
        <v>0</v>
      </c>
      <c r="Z11" s="33" t="str">
        <f t="shared" si="7"/>
        <v>T6</v>
      </c>
      <c r="AA11" s="35">
        <f t="shared" si="17"/>
        <v>4.5</v>
      </c>
      <c r="AB11" s="35">
        <f t="shared" si="18"/>
        <v>4</v>
      </c>
      <c r="AC11" s="35">
        <f t="shared" si="19"/>
        <v>3.5</v>
      </c>
      <c r="AD11" s="35">
        <f t="shared" si="20"/>
        <v>3</v>
      </c>
      <c r="AE11" s="35">
        <f t="shared" si="21"/>
        <v>2.5</v>
      </c>
      <c r="AF11" s="35">
        <f t="shared" si="22"/>
        <v>2.1428571428571428</v>
      </c>
      <c r="AG11" s="35">
        <f t="shared" si="23"/>
        <v>1.875</v>
      </c>
      <c r="AH11" s="35">
        <f t="shared" si="24"/>
        <v>1.6666666666666667</v>
      </c>
    </row>
    <row r="12" spans="1:34" s="34" customFormat="1" ht="18" customHeight="1">
      <c r="A12" s="24" t="s">
        <v>22</v>
      </c>
      <c r="B12" s="25">
        <v>72</v>
      </c>
      <c r="C12" s="25">
        <v>37</v>
      </c>
      <c r="D12" s="25">
        <v>0</v>
      </c>
      <c r="E12" s="25">
        <v>7</v>
      </c>
      <c r="F12" s="27">
        <f t="shared" si="4"/>
        <v>4</v>
      </c>
      <c r="G12" s="28">
        <f t="shared" si="5"/>
        <v>0</v>
      </c>
      <c r="H12" s="28">
        <f t="shared" si="8"/>
        <v>300000</v>
      </c>
      <c r="I12" s="29">
        <f t="shared" si="6"/>
        <v>300000</v>
      </c>
      <c r="J12" s="30"/>
      <c r="K12" s="31">
        <v>0.06</v>
      </c>
      <c r="L12" s="32">
        <f t="shared" si="0"/>
        <v>300000</v>
      </c>
      <c r="M12" s="33">
        <v>4</v>
      </c>
      <c r="N12" s="33">
        <f t="shared" si="25"/>
        <v>4</v>
      </c>
      <c r="O12" s="33">
        <f t="shared" si="2"/>
        <v>300000</v>
      </c>
      <c r="P12" s="8" t="s">
        <v>102</v>
      </c>
      <c r="Q12" s="9">
        <f t="shared" si="9"/>
        <v>275000</v>
      </c>
      <c r="R12" s="9">
        <f t="shared" si="10"/>
        <v>233333.33333333334</v>
      </c>
      <c r="S12" s="9">
        <f t="shared" si="11"/>
        <v>200000</v>
      </c>
      <c r="T12" s="9">
        <f t="shared" si="12"/>
        <v>170000</v>
      </c>
      <c r="U12" s="9">
        <f t="shared" si="13"/>
        <v>150000</v>
      </c>
      <c r="V12" s="9">
        <f t="shared" si="14"/>
        <v>135714.28571428571</v>
      </c>
      <c r="W12" s="9">
        <f t="shared" si="15"/>
        <v>125000</v>
      </c>
      <c r="X12" s="9">
        <f t="shared" si="16"/>
        <v>116666.66666666667</v>
      </c>
      <c r="Y12" s="33">
        <f t="shared" si="3"/>
        <v>0</v>
      </c>
      <c r="Z12" s="33" t="str">
        <f t="shared" si="7"/>
        <v>T7</v>
      </c>
      <c r="AA12" s="35">
        <f t="shared" si="17"/>
        <v>3.5</v>
      </c>
      <c r="AB12" s="35">
        <f t="shared" si="18"/>
        <v>3</v>
      </c>
      <c r="AC12" s="35">
        <f t="shared" si="19"/>
        <v>2.5</v>
      </c>
      <c r="AD12" s="35">
        <f t="shared" si="20"/>
        <v>2</v>
      </c>
      <c r="AE12" s="35">
        <f t="shared" si="21"/>
        <v>1.6666666666666667</v>
      </c>
      <c r="AF12" s="35">
        <f t="shared" si="22"/>
        <v>1.4285714285714286</v>
      </c>
      <c r="AG12" s="35">
        <f t="shared" si="23"/>
        <v>1.25</v>
      </c>
      <c r="AH12" s="35">
        <f t="shared" si="24"/>
        <v>1.1111111111111112</v>
      </c>
    </row>
    <row r="13" spans="1:34" s="34" customFormat="1" ht="18" customHeight="1">
      <c r="A13" s="24" t="s">
        <v>8</v>
      </c>
      <c r="B13" s="25">
        <v>73</v>
      </c>
      <c r="C13" s="25">
        <v>31</v>
      </c>
      <c r="D13" s="25">
        <v>0</v>
      </c>
      <c r="E13" s="25">
        <v>8</v>
      </c>
      <c r="F13" s="27">
        <f t="shared" si="4"/>
        <v>3</v>
      </c>
      <c r="G13" s="28">
        <f t="shared" si="5"/>
        <v>0</v>
      </c>
      <c r="H13" s="28">
        <f t="shared" si="8"/>
        <v>250000</v>
      </c>
      <c r="I13" s="29">
        <f t="shared" si="6"/>
        <v>250000</v>
      </c>
      <c r="J13" s="30"/>
      <c r="K13" s="31">
        <v>0.05</v>
      </c>
      <c r="L13" s="32">
        <f t="shared" si="0"/>
        <v>250000</v>
      </c>
      <c r="M13" s="33">
        <v>3</v>
      </c>
      <c r="N13" s="33">
        <f t="shared" si="25"/>
        <v>3</v>
      </c>
      <c r="O13" s="33">
        <f t="shared" si="2"/>
        <v>250000</v>
      </c>
      <c r="P13" s="8" t="s">
        <v>103</v>
      </c>
      <c r="Q13" s="9">
        <f t="shared" si="9"/>
        <v>200000</v>
      </c>
      <c r="R13" s="9">
        <f t="shared" si="10"/>
        <v>166666.66666666666</v>
      </c>
      <c r="S13" s="9">
        <f t="shared" si="11"/>
        <v>137500</v>
      </c>
      <c r="T13" s="9">
        <f t="shared" si="12"/>
        <v>120000</v>
      </c>
      <c r="U13" s="9">
        <f t="shared" si="13"/>
        <v>108333.33333333333</v>
      </c>
      <c r="V13" s="9">
        <f t="shared" si="14"/>
        <v>100000</v>
      </c>
      <c r="W13" s="9">
        <f t="shared" si="15"/>
        <v>93750</v>
      </c>
      <c r="X13" s="9">
        <f t="shared" si="16"/>
        <v>88888.888888888891</v>
      </c>
      <c r="Y13" s="33">
        <f t="shared" si="3"/>
        <v>0</v>
      </c>
      <c r="Z13" s="33" t="str">
        <f t="shared" si="7"/>
        <v>T8</v>
      </c>
      <c r="AA13" s="35">
        <f t="shared" si="17"/>
        <v>2.5</v>
      </c>
      <c r="AB13" s="35">
        <f t="shared" si="18"/>
        <v>2</v>
      </c>
      <c r="AC13" s="35">
        <f t="shared" si="19"/>
        <v>1.5</v>
      </c>
      <c r="AD13" s="35">
        <f t="shared" si="20"/>
        <v>1.2</v>
      </c>
      <c r="AE13" s="35">
        <f t="shared" si="21"/>
        <v>1</v>
      </c>
      <c r="AF13" s="35">
        <f t="shared" si="22"/>
        <v>0.8571428571428571</v>
      </c>
      <c r="AG13" s="35">
        <f t="shared" si="23"/>
        <v>0.75</v>
      </c>
      <c r="AH13" s="35">
        <f t="shared" si="24"/>
        <v>0.66666666666666663</v>
      </c>
    </row>
    <row r="14" spans="1:34" s="34" customFormat="1" ht="18" customHeight="1">
      <c r="A14" s="24" t="s">
        <v>28</v>
      </c>
      <c r="B14" s="25">
        <v>73</v>
      </c>
      <c r="C14" s="25">
        <v>31</v>
      </c>
      <c r="D14" s="25">
        <v>0</v>
      </c>
      <c r="E14" s="25">
        <v>9</v>
      </c>
      <c r="F14" s="27">
        <f t="shared" si="4"/>
        <v>2</v>
      </c>
      <c r="G14" s="28">
        <f t="shared" si="5"/>
        <v>0</v>
      </c>
      <c r="H14" s="28">
        <f t="shared" si="8"/>
        <v>150000</v>
      </c>
      <c r="I14" s="29">
        <f t="shared" si="6"/>
        <v>150000</v>
      </c>
      <c r="J14" s="30"/>
      <c r="K14" s="31">
        <v>0.03</v>
      </c>
      <c r="L14" s="32">
        <f t="shared" si="0"/>
        <v>150000</v>
      </c>
      <c r="M14" s="33">
        <v>2</v>
      </c>
      <c r="N14" s="33">
        <f t="shared" si="25"/>
        <v>2</v>
      </c>
      <c r="O14" s="33">
        <f t="shared" si="2"/>
        <v>150000</v>
      </c>
      <c r="P14" s="8" t="s">
        <v>104</v>
      </c>
      <c r="Q14" s="9">
        <f t="shared" si="9"/>
        <v>125000</v>
      </c>
      <c r="R14" s="9">
        <f t="shared" si="10"/>
        <v>100000</v>
      </c>
      <c r="S14" s="9">
        <f t="shared" si="11"/>
        <v>87500</v>
      </c>
      <c r="T14" s="9">
        <f t="shared" si="12"/>
        <v>80000</v>
      </c>
      <c r="U14" s="9">
        <f t="shared" si="13"/>
        <v>75000</v>
      </c>
      <c r="V14" s="9">
        <f t="shared" si="14"/>
        <v>71428.571428571435</v>
      </c>
      <c r="W14" s="9">
        <f t="shared" si="15"/>
        <v>68750</v>
      </c>
      <c r="X14" s="9">
        <f t="shared" si="16"/>
        <v>66666.666666666672</v>
      </c>
      <c r="Y14" s="33">
        <f t="shared" si="3"/>
        <v>0</v>
      </c>
      <c r="Z14" s="33" t="str">
        <f t="shared" si="7"/>
        <v>T9</v>
      </c>
      <c r="AA14" s="35">
        <f t="shared" si="17"/>
        <v>1.5</v>
      </c>
      <c r="AB14" s="35">
        <f t="shared" si="18"/>
        <v>1</v>
      </c>
      <c r="AC14" s="35">
        <f t="shared" si="19"/>
        <v>0.75</v>
      </c>
      <c r="AD14" s="35">
        <f t="shared" si="20"/>
        <v>0.6</v>
      </c>
      <c r="AE14" s="35">
        <f t="shared" si="21"/>
        <v>0.5</v>
      </c>
      <c r="AF14" s="35">
        <f t="shared" si="22"/>
        <v>0.42857142857142855</v>
      </c>
      <c r="AG14" s="35">
        <f t="shared" si="23"/>
        <v>0.375</v>
      </c>
      <c r="AH14" s="35">
        <f t="shared" si="24"/>
        <v>0.33333333333333331</v>
      </c>
    </row>
    <row r="15" spans="1:34" s="34" customFormat="1" ht="18" customHeight="1">
      <c r="A15" s="24" t="s">
        <v>38</v>
      </c>
      <c r="B15" s="25">
        <v>75</v>
      </c>
      <c r="C15" s="25">
        <v>40</v>
      </c>
      <c r="D15" s="25">
        <v>0</v>
      </c>
      <c r="E15" s="25">
        <v>10</v>
      </c>
      <c r="F15" s="27">
        <f t="shared" si="4"/>
        <v>1</v>
      </c>
      <c r="G15" s="28">
        <f t="shared" si="5"/>
        <v>0</v>
      </c>
      <c r="H15" s="28">
        <f t="shared" si="8"/>
        <v>100000</v>
      </c>
      <c r="I15" s="29">
        <f t="shared" si="6"/>
        <v>100000</v>
      </c>
      <c r="J15" s="30"/>
      <c r="K15" s="31">
        <v>0.02</v>
      </c>
      <c r="L15" s="32">
        <f t="shared" si="0"/>
        <v>100000</v>
      </c>
      <c r="M15" s="33">
        <v>1</v>
      </c>
      <c r="N15" s="33">
        <f t="shared" si="25"/>
        <v>1</v>
      </c>
      <c r="O15" s="33">
        <f t="shared" si="2"/>
        <v>100000</v>
      </c>
      <c r="P15" s="8" t="s">
        <v>105</v>
      </c>
      <c r="Q15" s="9">
        <f t="shared" si="9"/>
        <v>75000</v>
      </c>
      <c r="R15" s="9">
        <f t="shared" si="10"/>
        <v>66666.666666666672</v>
      </c>
      <c r="S15" s="9">
        <f t="shared" si="11"/>
        <v>62500</v>
      </c>
      <c r="T15" s="9">
        <f t="shared" si="12"/>
        <v>60000</v>
      </c>
      <c r="U15" s="9">
        <f t="shared" si="13"/>
        <v>58333.333333333336</v>
      </c>
      <c r="V15" s="9">
        <f t="shared" si="14"/>
        <v>57142.857142857145</v>
      </c>
      <c r="W15" s="9">
        <f t="shared" si="15"/>
        <v>56250</v>
      </c>
      <c r="X15" s="9">
        <f t="shared" si="16"/>
        <v>55555.555555555555</v>
      </c>
      <c r="Y15" s="33">
        <f t="shared" si="3"/>
        <v>0</v>
      </c>
      <c r="Z15" s="33" t="str">
        <f t="shared" si="7"/>
        <v>T10</v>
      </c>
      <c r="AA15" s="35">
        <f t="shared" si="17"/>
        <v>0.5</v>
      </c>
      <c r="AB15" s="35">
        <f t="shared" si="18"/>
        <v>0.33333333333333331</v>
      </c>
      <c r="AC15" s="35">
        <f t="shared" si="19"/>
        <v>0.25</v>
      </c>
      <c r="AD15" s="35">
        <f t="shared" si="20"/>
        <v>0.2</v>
      </c>
      <c r="AE15" s="35">
        <f t="shared" si="21"/>
        <v>0.16666666666666666</v>
      </c>
      <c r="AF15" s="35">
        <f t="shared" si="22"/>
        <v>0.14285714285714285</v>
      </c>
      <c r="AG15" s="35">
        <f t="shared" si="23"/>
        <v>0.125</v>
      </c>
      <c r="AH15" s="35">
        <f t="shared" si="24"/>
        <v>0.1111111111111111</v>
      </c>
    </row>
    <row r="16" spans="1:34" s="34" customFormat="1" ht="18" customHeight="1">
      <c r="A16" s="24" t="s">
        <v>12</v>
      </c>
      <c r="B16" s="25">
        <v>75</v>
      </c>
      <c r="C16" s="25">
        <v>35</v>
      </c>
      <c r="D16" s="25">
        <v>0</v>
      </c>
      <c r="E16" s="25">
        <v>11</v>
      </c>
      <c r="F16" s="27">
        <f t="shared" si="4"/>
        <v>0</v>
      </c>
      <c r="G16" s="28">
        <f t="shared" si="5"/>
        <v>0</v>
      </c>
      <c r="H16" s="28">
        <f t="shared" si="8"/>
        <v>50000</v>
      </c>
      <c r="I16" s="29">
        <f t="shared" si="6"/>
        <v>50000</v>
      </c>
      <c r="J16" s="30"/>
      <c r="K16" s="31">
        <v>0.01</v>
      </c>
      <c r="L16" s="32">
        <f t="shared" si="0"/>
        <v>50000</v>
      </c>
      <c r="M16" s="33">
        <v>0</v>
      </c>
      <c r="N16" s="33">
        <f t="shared" si="25"/>
        <v>0</v>
      </c>
      <c r="O16" s="33">
        <f t="shared" si="2"/>
        <v>50000</v>
      </c>
      <c r="P16" s="8" t="s">
        <v>106</v>
      </c>
      <c r="Q16" s="9">
        <f t="shared" si="9"/>
        <v>50000</v>
      </c>
      <c r="R16" s="9">
        <f t="shared" si="10"/>
        <v>50000</v>
      </c>
      <c r="S16" s="9">
        <f t="shared" si="11"/>
        <v>50000</v>
      </c>
      <c r="T16" s="9">
        <f t="shared" si="12"/>
        <v>50000</v>
      </c>
      <c r="U16" s="9">
        <f t="shared" si="13"/>
        <v>50000</v>
      </c>
      <c r="V16" s="9">
        <f t="shared" si="14"/>
        <v>50000</v>
      </c>
      <c r="W16" s="9">
        <f t="shared" si="15"/>
        <v>50000</v>
      </c>
      <c r="X16" s="9">
        <f t="shared" si="16"/>
        <v>50000</v>
      </c>
      <c r="Y16" s="33">
        <f t="shared" si="3"/>
        <v>0</v>
      </c>
      <c r="Z16" s="33" t="str">
        <f t="shared" si="7"/>
        <v>T11</v>
      </c>
      <c r="AA16" s="35">
        <f t="shared" si="17"/>
        <v>0</v>
      </c>
      <c r="AB16" s="35">
        <f t="shared" si="18"/>
        <v>0</v>
      </c>
      <c r="AC16" s="35">
        <f t="shared" si="19"/>
        <v>0</v>
      </c>
      <c r="AD16" s="35">
        <f t="shared" si="20"/>
        <v>0</v>
      </c>
      <c r="AE16" s="35">
        <f t="shared" si="21"/>
        <v>0</v>
      </c>
      <c r="AF16" s="35">
        <f t="shared" si="22"/>
        <v>0</v>
      </c>
      <c r="AG16" s="35">
        <f t="shared" si="23"/>
        <v>0</v>
      </c>
      <c r="AH16" s="35">
        <f t="shared" si="24"/>
        <v>0</v>
      </c>
    </row>
    <row r="17" spans="1:34" s="34" customFormat="1" ht="18" customHeight="1">
      <c r="A17" s="24" t="s">
        <v>24</v>
      </c>
      <c r="B17" s="25">
        <v>76</v>
      </c>
      <c r="C17" s="25">
        <v>36</v>
      </c>
      <c r="D17" s="25">
        <v>0</v>
      </c>
      <c r="E17" s="25">
        <v>12</v>
      </c>
      <c r="F17" s="27">
        <f t="shared" si="4"/>
        <v>0</v>
      </c>
      <c r="G17" s="28">
        <f t="shared" si="5"/>
        <v>0</v>
      </c>
      <c r="H17" s="28">
        <f t="shared" si="8"/>
        <v>50000</v>
      </c>
      <c r="I17" s="29">
        <f t="shared" si="6"/>
        <v>50000</v>
      </c>
      <c r="J17" s="30"/>
      <c r="K17" s="31">
        <v>0.01</v>
      </c>
      <c r="L17" s="32">
        <f t="shared" si="0"/>
        <v>50000</v>
      </c>
      <c r="M17" s="33">
        <v>0</v>
      </c>
      <c r="N17" s="33">
        <f t="shared" si="25"/>
        <v>0</v>
      </c>
      <c r="O17" s="33">
        <f t="shared" si="2"/>
        <v>50000</v>
      </c>
      <c r="P17" s="8" t="s">
        <v>107</v>
      </c>
      <c r="Q17" s="9">
        <f t="shared" si="9"/>
        <v>50000</v>
      </c>
      <c r="R17" s="9">
        <f t="shared" si="10"/>
        <v>50000</v>
      </c>
      <c r="S17" s="9">
        <f t="shared" si="11"/>
        <v>50000</v>
      </c>
      <c r="T17" s="9">
        <f t="shared" si="12"/>
        <v>50000</v>
      </c>
      <c r="U17" s="9">
        <f t="shared" si="13"/>
        <v>50000</v>
      </c>
      <c r="V17" s="9">
        <f t="shared" si="14"/>
        <v>50000</v>
      </c>
      <c r="W17" s="9">
        <f t="shared" si="15"/>
        <v>50000</v>
      </c>
      <c r="X17" s="9">
        <f t="shared" si="16"/>
        <v>50000</v>
      </c>
      <c r="Y17" s="33">
        <f t="shared" si="3"/>
        <v>0</v>
      </c>
      <c r="Z17" s="33" t="str">
        <f t="shared" si="7"/>
        <v>T12</v>
      </c>
      <c r="AA17" s="35">
        <f t="shared" si="17"/>
        <v>0</v>
      </c>
      <c r="AB17" s="35">
        <f t="shared" si="18"/>
        <v>0</v>
      </c>
      <c r="AC17" s="35">
        <f t="shared" si="19"/>
        <v>0</v>
      </c>
      <c r="AD17" s="35">
        <f t="shared" si="20"/>
        <v>0</v>
      </c>
      <c r="AE17" s="35">
        <f t="shared" si="21"/>
        <v>0</v>
      </c>
      <c r="AF17" s="35">
        <f t="shared" si="22"/>
        <v>0</v>
      </c>
      <c r="AG17" s="35">
        <f t="shared" si="23"/>
        <v>0</v>
      </c>
      <c r="AH17" s="35">
        <f t="shared" si="24"/>
        <v>0</v>
      </c>
    </row>
    <row r="18" spans="1:34" s="34" customFormat="1" ht="18" customHeight="1">
      <c r="A18" s="24" t="s">
        <v>10</v>
      </c>
      <c r="B18" s="25">
        <v>76</v>
      </c>
      <c r="C18" s="25">
        <v>33</v>
      </c>
      <c r="D18" s="25">
        <v>0</v>
      </c>
      <c r="E18" s="25">
        <v>13</v>
      </c>
      <c r="F18" s="27">
        <f t="shared" si="4"/>
        <v>0</v>
      </c>
      <c r="G18" s="28">
        <f t="shared" si="5"/>
        <v>0</v>
      </c>
      <c r="H18" s="28">
        <f t="shared" si="8"/>
        <v>50000</v>
      </c>
      <c r="I18" s="29">
        <f t="shared" si="6"/>
        <v>50000</v>
      </c>
      <c r="J18" s="30"/>
      <c r="K18" s="31">
        <v>0.01</v>
      </c>
      <c r="L18" s="32">
        <f t="shared" si="0"/>
        <v>50000</v>
      </c>
      <c r="M18" s="33">
        <v>0</v>
      </c>
      <c r="N18" s="33">
        <f t="shared" si="25"/>
        <v>0</v>
      </c>
      <c r="O18" s="33">
        <f t="shared" si="2"/>
        <v>50000</v>
      </c>
      <c r="P18" s="8" t="s">
        <v>108</v>
      </c>
      <c r="Q18" s="9">
        <f t="shared" si="9"/>
        <v>50000</v>
      </c>
      <c r="R18" s="9">
        <f t="shared" si="10"/>
        <v>50000</v>
      </c>
      <c r="S18" s="9">
        <f t="shared" si="11"/>
        <v>50000</v>
      </c>
      <c r="T18" s="9">
        <f t="shared" si="12"/>
        <v>50000</v>
      </c>
      <c r="U18" s="9">
        <f t="shared" si="13"/>
        <v>50000</v>
      </c>
      <c r="V18" s="9">
        <f t="shared" si="14"/>
        <v>50000</v>
      </c>
      <c r="W18" s="9">
        <f t="shared" si="15"/>
        <v>50000</v>
      </c>
      <c r="X18" s="9">
        <f t="shared" si="16"/>
        <v>50000</v>
      </c>
      <c r="Y18" s="33">
        <f t="shared" si="3"/>
        <v>0</v>
      </c>
      <c r="Z18" s="33" t="str">
        <f t="shared" si="7"/>
        <v>T13</v>
      </c>
      <c r="AA18" s="35">
        <f t="shared" si="17"/>
        <v>0</v>
      </c>
      <c r="AB18" s="35">
        <f t="shared" si="18"/>
        <v>0</v>
      </c>
      <c r="AC18" s="35">
        <f t="shared" si="19"/>
        <v>0</v>
      </c>
      <c r="AD18" s="35">
        <f t="shared" si="20"/>
        <v>0</v>
      </c>
      <c r="AE18" s="35">
        <f t="shared" si="21"/>
        <v>0</v>
      </c>
      <c r="AF18" s="35">
        <f t="shared" si="22"/>
        <v>0</v>
      </c>
      <c r="AG18" s="35">
        <f t="shared" si="23"/>
        <v>0</v>
      </c>
      <c r="AH18" s="35">
        <f t="shared" si="24"/>
        <v>0</v>
      </c>
    </row>
    <row r="19" spans="1:34" s="34" customFormat="1" ht="18" customHeight="1">
      <c r="A19" s="24" t="s">
        <v>34</v>
      </c>
      <c r="B19" s="25">
        <v>81</v>
      </c>
      <c r="C19" s="25">
        <v>35</v>
      </c>
      <c r="D19" s="25">
        <v>0</v>
      </c>
      <c r="E19" s="25">
        <v>14</v>
      </c>
      <c r="F19" s="27">
        <f t="shared" si="4"/>
        <v>0</v>
      </c>
      <c r="G19" s="28">
        <f t="shared" si="5"/>
        <v>0</v>
      </c>
      <c r="H19" s="28">
        <f t="shared" si="8"/>
        <v>50000</v>
      </c>
      <c r="I19" s="29">
        <f t="shared" si="6"/>
        <v>50000</v>
      </c>
      <c r="J19" s="30"/>
      <c r="K19" s="31">
        <v>0.01</v>
      </c>
      <c r="L19" s="32">
        <f t="shared" si="0"/>
        <v>50000</v>
      </c>
      <c r="M19" s="33">
        <v>0</v>
      </c>
      <c r="N19" s="33">
        <f t="shared" si="25"/>
        <v>0</v>
      </c>
      <c r="O19" s="33">
        <f t="shared" si="2"/>
        <v>50000</v>
      </c>
      <c r="P19" s="8" t="s">
        <v>109</v>
      </c>
      <c r="Q19" s="9">
        <f t="shared" si="9"/>
        <v>50000</v>
      </c>
      <c r="R19" s="9">
        <f t="shared" si="10"/>
        <v>50000</v>
      </c>
      <c r="S19" s="9">
        <f t="shared" si="11"/>
        <v>50000</v>
      </c>
      <c r="T19" s="9">
        <f t="shared" si="12"/>
        <v>50000</v>
      </c>
      <c r="U19" s="9">
        <f t="shared" si="13"/>
        <v>50000</v>
      </c>
      <c r="V19" s="9">
        <f t="shared" si="14"/>
        <v>50000</v>
      </c>
      <c r="W19" s="9">
        <f t="shared" si="15"/>
        <v>50000</v>
      </c>
      <c r="X19" s="9">
        <f t="shared" si="16"/>
        <v>50000</v>
      </c>
      <c r="Y19" s="33">
        <f t="shared" si="3"/>
        <v>0</v>
      </c>
      <c r="Z19" s="33" t="str">
        <f t="shared" si="7"/>
        <v>T14</v>
      </c>
      <c r="AA19" s="35">
        <f t="shared" si="17"/>
        <v>0</v>
      </c>
      <c r="AB19" s="35">
        <f t="shared" si="18"/>
        <v>0</v>
      </c>
      <c r="AC19" s="35">
        <f t="shared" si="19"/>
        <v>0</v>
      </c>
      <c r="AD19" s="35">
        <f t="shared" si="20"/>
        <v>0</v>
      </c>
      <c r="AE19" s="35">
        <f t="shared" si="21"/>
        <v>0</v>
      </c>
      <c r="AF19" s="35">
        <f t="shared" si="22"/>
        <v>0</v>
      </c>
      <c r="AG19" s="35">
        <f t="shared" si="23"/>
        <v>0</v>
      </c>
      <c r="AH19" s="35">
        <f t="shared" si="24"/>
        <v>0</v>
      </c>
    </row>
    <row r="20" spans="1:34" s="34" customFormat="1" ht="18" customHeight="1">
      <c r="A20" s="24" t="s">
        <v>32</v>
      </c>
      <c r="B20" s="25">
        <v>89</v>
      </c>
      <c r="C20" s="25">
        <v>40</v>
      </c>
      <c r="D20" s="25">
        <v>0</v>
      </c>
      <c r="E20" s="25">
        <v>15</v>
      </c>
      <c r="F20" s="27">
        <f t="shared" si="4"/>
        <v>0</v>
      </c>
      <c r="G20" s="28">
        <f t="shared" si="5"/>
        <v>0</v>
      </c>
      <c r="H20" s="28">
        <f t="shared" si="8"/>
        <v>50000</v>
      </c>
      <c r="I20" s="29">
        <f t="shared" si="6"/>
        <v>50000</v>
      </c>
      <c r="J20" s="30"/>
      <c r="K20" s="31">
        <v>0.01</v>
      </c>
      <c r="L20" s="32">
        <f t="shared" si="0"/>
        <v>50000</v>
      </c>
      <c r="M20" s="33">
        <v>0</v>
      </c>
      <c r="N20" s="33">
        <f t="shared" si="25"/>
        <v>0</v>
      </c>
      <c r="O20" s="33">
        <f t="shared" si="2"/>
        <v>50000</v>
      </c>
      <c r="P20" s="8" t="s">
        <v>110</v>
      </c>
      <c r="Q20" s="9">
        <f t="shared" si="9"/>
        <v>50000</v>
      </c>
      <c r="R20" s="9">
        <f t="shared" si="10"/>
        <v>50000</v>
      </c>
      <c r="S20" s="9">
        <f t="shared" si="11"/>
        <v>50000</v>
      </c>
      <c r="T20" s="9">
        <f t="shared" si="12"/>
        <v>50000</v>
      </c>
      <c r="U20" s="9">
        <f t="shared" si="13"/>
        <v>50000</v>
      </c>
      <c r="V20" s="9">
        <f t="shared" si="14"/>
        <v>50000</v>
      </c>
      <c r="W20" s="9">
        <f t="shared" si="15"/>
        <v>50000</v>
      </c>
      <c r="X20" s="9">
        <f t="shared" si="16"/>
        <v>50000</v>
      </c>
      <c r="Y20" s="33">
        <f t="shared" si="3"/>
        <v>0</v>
      </c>
      <c r="Z20" s="33" t="str">
        <f t="shared" si="7"/>
        <v>T15</v>
      </c>
      <c r="AA20" s="35">
        <f t="shared" si="17"/>
        <v>0</v>
      </c>
      <c r="AB20" s="35">
        <f t="shared" si="18"/>
        <v>0</v>
      </c>
      <c r="AC20" s="35">
        <f t="shared" si="19"/>
        <v>0</v>
      </c>
      <c r="AD20" s="35">
        <f t="shared" si="20"/>
        <v>0</v>
      </c>
      <c r="AE20" s="35">
        <f t="shared" si="21"/>
        <v>0</v>
      </c>
      <c r="AF20" s="35">
        <f t="shared" si="22"/>
        <v>0</v>
      </c>
      <c r="AG20" s="35">
        <f t="shared" si="23"/>
        <v>0</v>
      </c>
      <c r="AH20" s="35">
        <f t="shared" si="24"/>
        <v>0</v>
      </c>
    </row>
    <row r="21" spans="1:34" s="34" customFormat="1" ht="18" customHeight="1">
      <c r="A21" s="24" t="s">
        <v>18</v>
      </c>
      <c r="B21" s="25">
        <v>93</v>
      </c>
      <c r="C21" s="25">
        <v>35</v>
      </c>
      <c r="D21" s="25">
        <v>0</v>
      </c>
      <c r="E21" s="25">
        <v>16</v>
      </c>
      <c r="F21" s="27">
        <f t="shared" si="4"/>
        <v>0</v>
      </c>
      <c r="G21" s="28">
        <f t="shared" si="5"/>
        <v>0</v>
      </c>
      <c r="H21" s="28">
        <f t="shared" si="8"/>
        <v>50000</v>
      </c>
      <c r="I21" s="29">
        <f t="shared" si="6"/>
        <v>50000</v>
      </c>
      <c r="J21" s="30"/>
      <c r="K21" s="31">
        <v>0.01</v>
      </c>
      <c r="L21" s="32">
        <f t="shared" si="0"/>
        <v>50000</v>
      </c>
      <c r="M21" s="33">
        <v>0</v>
      </c>
      <c r="N21" s="33">
        <f t="shared" si="25"/>
        <v>0</v>
      </c>
      <c r="O21" s="33">
        <f t="shared" si="2"/>
        <v>50000</v>
      </c>
      <c r="P21" s="8" t="s">
        <v>111</v>
      </c>
      <c r="Q21" s="9">
        <f t="shared" si="9"/>
        <v>50000</v>
      </c>
      <c r="R21" s="9">
        <f t="shared" si="10"/>
        <v>50000</v>
      </c>
      <c r="S21" s="9">
        <f t="shared" si="11"/>
        <v>50000</v>
      </c>
      <c r="T21" s="9">
        <f t="shared" si="12"/>
        <v>50000</v>
      </c>
      <c r="U21" s="9">
        <f t="shared" si="13"/>
        <v>50000</v>
      </c>
      <c r="V21" s="9">
        <f t="shared" si="14"/>
        <v>50000</v>
      </c>
      <c r="W21" s="9">
        <f t="shared" si="15"/>
        <v>50000</v>
      </c>
      <c r="X21" s="9">
        <f t="shared" si="16"/>
        <v>50000</v>
      </c>
      <c r="Y21" s="33">
        <f t="shared" si="3"/>
        <v>0</v>
      </c>
      <c r="Z21" s="33" t="str">
        <f t="shared" si="7"/>
        <v>T16</v>
      </c>
      <c r="AA21" s="35">
        <f t="shared" si="17"/>
        <v>0</v>
      </c>
      <c r="AB21" s="35">
        <f t="shared" si="18"/>
        <v>0</v>
      </c>
      <c r="AC21" s="35">
        <f t="shared" si="19"/>
        <v>0</v>
      </c>
      <c r="AD21" s="35">
        <f t="shared" si="20"/>
        <v>0</v>
      </c>
      <c r="AE21" s="35">
        <f t="shared" si="21"/>
        <v>0</v>
      </c>
      <c r="AF21" s="35">
        <f t="shared" si="22"/>
        <v>0</v>
      </c>
      <c r="AG21" s="35">
        <f t="shared" si="23"/>
        <v>0</v>
      </c>
      <c r="AH21" s="35">
        <f t="shared" si="24"/>
        <v>0</v>
      </c>
    </row>
    <row r="22" spans="1:34" s="8" customFormat="1" ht="18" customHeight="1">
      <c r="A22" s="24"/>
      <c r="B22" s="25"/>
      <c r="C22" s="25"/>
      <c r="D22" s="25"/>
      <c r="E22" s="25"/>
      <c r="F22" s="27">
        <f t="shared" si="4"/>
        <v>0</v>
      </c>
      <c r="G22" s="28">
        <f t="shared" si="5"/>
        <v>0</v>
      </c>
      <c r="H22" s="28">
        <f t="shared" si="8"/>
        <v>0</v>
      </c>
      <c r="I22" s="29">
        <f t="shared" si="6"/>
        <v>0</v>
      </c>
      <c r="J22" s="30"/>
      <c r="K22" s="31">
        <v>0.01</v>
      </c>
      <c r="L22" s="32">
        <f t="shared" si="0"/>
        <v>50000</v>
      </c>
      <c r="M22" s="33">
        <v>0</v>
      </c>
      <c r="N22" s="33">
        <f t="shared" si="25"/>
        <v>0</v>
      </c>
      <c r="O22" s="33">
        <f t="shared" si="2"/>
        <v>0</v>
      </c>
      <c r="P22" s="8" t="s">
        <v>112</v>
      </c>
      <c r="Q22" s="9">
        <f t="shared" si="9"/>
        <v>50000</v>
      </c>
      <c r="R22" s="9">
        <f t="shared" si="10"/>
        <v>50000</v>
      </c>
      <c r="S22" s="9">
        <f t="shared" si="11"/>
        <v>50000</v>
      </c>
      <c r="T22" s="9">
        <f t="shared" si="12"/>
        <v>50000</v>
      </c>
      <c r="U22" s="9">
        <f t="shared" si="13"/>
        <v>50000</v>
      </c>
      <c r="V22" s="9">
        <f t="shared" si="14"/>
        <v>50000</v>
      </c>
      <c r="W22" s="9">
        <f t="shared" si="15"/>
        <v>50000</v>
      </c>
      <c r="X22" s="9">
        <f t="shared" si="16"/>
        <v>44444.444444444445</v>
      </c>
      <c r="Y22" s="33">
        <f t="shared" si="3"/>
        <v>0</v>
      </c>
      <c r="Z22" s="33" t="str">
        <f t="shared" si="7"/>
        <v>T17</v>
      </c>
      <c r="AA22" s="35">
        <f t="shared" si="17"/>
        <v>0</v>
      </c>
      <c r="AB22" s="35">
        <f t="shared" si="18"/>
        <v>0</v>
      </c>
      <c r="AC22" s="35">
        <f t="shared" si="19"/>
        <v>0</v>
      </c>
      <c r="AD22" s="35">
        <f t="shared" si="20"/>
        <v>0</v>
      </c>
      <c r="AE22" s="35">
        <f t="shared" si="21"/>
        <v>0</v>
      </c>
      <c r="AF22" s="35">
        <f t="shared" si="22"/>
        <v>0</v>
      </c>
      <c r="AG22" s="35">
        <f t="shared" si="23"/>
        <v>0</v>
      </c>
      <c r="AH22" s="35">
        <f t="shared" si="24"/>
        <v>0</v>
      </c>
    </row>
    <row r="23" spans="1:34" s="8" customFormat="1" ht="18" customHeight="1">
      <c r="A23" s="24"/>
      <c r="B23" s="25"/>
      <c r="C23" s="25"/>
      <c r="D23" s="25"/>
      <c r="E23" s="25"/>
      <c r="F23" s="27">
        <f t="shared" si="4"/>
        <v>0</v>
      </c>
      <c r="G23" s="28">
        <f t="shared" si="5"/>
        <v>0</v>
      </c>
      <c r="H23" s="28">
        <f t="shared" si="8"/>
        <v>0</v>
      </c>
      <c r="I23" s="29">
        <f t="shared" si="6"/>
        <v>0</v>
      </c>
      <c r="J23" s="30"/>
      <c r="K23" s="31">
        <v>0.01</v>
      </c>
      <c r="L23" s="32">
        <f t="shared" si="0"/>
        <v>50000</v>
      </c>
      <c r="M23" s="33">
        <v>0</v>
      </c>
      <c r="N23" s="33">
        <f t="shared" si="25"/>
        <v>0</v>
      </c>
      <c r="O23" s="33">
        <f t="shared" si="2"/>
        <v>0</v>
      </c>
      <c r="P23" s="8" t="s">
        <v>113</v>
      </c>
      <c r="Q23" s="9">
        <f t="shared" si="9"/>
        <v>50000</v>
      </c>
      <c r="R23" s="9">
        <f t="shared" si="10"/>
        <v>50000</v>
      </c>
      <c r="S23" s="9">
        <f t="shared" si="11"/>
        <v>50000</v>
      </c>
      <c r="T23" s="9">
        <f t="shared" si="12"/>
        <v>50000</v>
      </c>
      <c r="U23" s="9">
        <f t="shared" si="13"/>
        <v>50000</v>
      </c>
      <c r="V23" s="9">
        <f t="shared" si="14"/>
        <v>50000</v>
      </c>
      <c r="W23" s="9">
        <f t="shared" si="15"/>
        <v>43750</v>
      </c>
      <c r="X23" s="9">
        <f t="shared" si="16"/>
        <v>38888.888888888891</v>
      </c>
      <c r="Y23" s="33">
        <f t="shared" si="3"/>
        <v>0</v>
      </c>
      <c r="Z23" s="33" t="str">
        <f t="shared" si="7"/>
        <v>T18</v>
      </c>
      <c r="AA23" s="35">
        <f t="shared" si="17"/>
        <v>0</v>
      </c>
      <c r="AB23" s="35">
        <f t="shared" si="18"/>
        <v>0</v>
      </c>
      <c r="AC23" s="35">
        <f t="shared" si="19"/>
        <v>0</v>
      </c>
      <c r="AD23" s="35">
        <f t="shared" si="20"/>
        <v>0</v>
      </c>
      <c r="AE23" s="35">
        <f t="shared" si="21"/>
        <v>0</v>
      </c>
      <c r="AF23" s="35">
        <f t="shared" si="22"/>
        <v>0</v>
      </c>
      <c r="AG23" s="35">
        <f t="shared" si="23"/>
        <v>0</v>
      </c>
      <c r="AH23" s="35">
        <f t="shared" si="24"/>
        <v>0</v>
      </c>
    </row>
    <row r="24" spans="1:34" s="8" customFormat="1" ht="18" customHeight="1">
      <c r="A24" s="24"/>
      <c r="B24" s="25"/>
      <c r="C24" s="25"/>
      <c r="D24" s="25"/>
      <c r="E24" s="25" t="s">
        <v>201</v>
      </c>
      <c r="F24" s="27"/>
      <c r="G24" s="28">
        <f t="shared" si="5"/>
        <v>0</v>
      </c>
      <c r="H24" s="28">
        <f t="shared" si="8"/>
        <v>0</v>
      </c>
      <c r="I24" s="29">
        <f t="shared" si="6"/>
        <v>0</v>
      </c>
      <c r="J24" s="30"/>
      <c r="K24" s="31">
        <v>0.01</v>
      </c>
      <c r="L24" s="32">
        <f t="shared" si="0"/>
        <v>50000</v>
      </c>
      <c r="M24" s="33">
        <v>0</v>
      </c>
      <c r="N24" s="33" t="e">
        <f t="shared" si="25"/>
        <v>#N/A</v>
      </c>
      <c r="O24" s="33" t="e">
        <f t="shared" si="2"/>
        <v>#N/A</v>
      </c>
      <c r="P24" s="8" t="s">
        <v>114</v>
      </c>
      <c r="Q24" s="9">
        <f t="shared" si="9"/>
        <v>50000</v>
      </c>
      <c r="R24" s="9">
        <f t="shared" si="10"/>
        <v>50000</v>
      </c>
      <c r="S24" s="9">
        <f t="shared" si="11"/>
        <v>50000</v>
      </c>
      <c r="T24" s="9">
        <f t="shared" si="12"/>
        <v>50000</v>
      </c>
      <c r="U24" s="9">
        <f t="shared" si="13"/>
        <v>50000</v>
      </c>
      <c r="V24" s="9">
        <f t="shared" si="14"/>
        <v>42857.142857142855</v>
      </c>
      <c r="W24" s="9">
        <f t="shared" si="15"/>
        <v>37500</v>
      </c>
      <c r="X24" s="9">
        <f t="shared" si="16"/>
        <v>33333.333333333336</v>
      </c>
      <c r="Y24" s="33">
        <f t="shared" si="3"/>
        <v>0</v>
      </c>
      <c r="Z24" s="33" t="str">
        <f t="shared" si="7"/>
        <v>T19</v>
      </c>
      <c r="AA24" s="35">
        <f t="shared" si="17"/>
        <v>0</v>
      </c>
      <c r="AB24" s="35">
        <f t="shared" si="18"/>
        <v>0</v>
      </c>
      <c r="AC24" s="35">
        <f t="shared" si="19"/>
        <v>0</v>
      </c>
      <c r="AD24" s="35">
        <f t="shared" si="20"/>
        <v>0</v>
      </c>
      <c r="AE24" s="35">
        <f t="shared" si="21"/>
        <v>0</v>
      </c>
      <c r="AF24" s="35">
        <f t="shared" si="22"/>
        <v>0</v>
      </c>
      <c r="AG24" s="35">
        <f t="shared" si="23"/>
        <v>0</v>
      </c>
      <c r="AH24" s="35">
        <f t="shared" si="24"/>
        <v>0</v>
      </c>
    </row>
    <row r="25" spans="1:34" s="8" customFormat="1" ht="18" customHeight="1">
      <c r="A25" s="24"/>
      <c r="B25" s="25"/>
      <c r="C25" s="25"/>
      <c r="D25" s="25"/>
      <c r="E25" s="25" t="s">
        <v>201</v>
      </c>
      <c r="F25" s="27"/>
      <c r="G25" s="28">
        <f t="shared" si="5"/>
        <v>0</v>
      </c>
      <c r="H25" s="28">
        <f t="shared" si="8"/>
        <v>0</v>
      </c>
      <c r="I25" s="29">
        <f t="shared" si="6"/>
        <v>0</v>
      </c>
      <c r="J25" s="30"/>
      <c r="K25" s="31">
        <v>0.01</v>
      </c>
      <c r="L25" s="32">
        <f t="shared" si="0"/>
        <v>50000</v>
      </c>
      <c r="M25" s="33">
        <v>0</v>
      </c>
      <c r="N25" s="33" t="e">
        <f t="shared" si="25"/>
        <v>#N/A</v>
      </c>
      <c r="O25" s="33" t="e">
        <f t="shared" si="2"/>
        <v>#N/A</v>
      </c>
      <c r="P25" s="8" t="s">
        <v>115</v>
      </c>
      <c r="Q25" s="9">
        <f t="shared" si="9"/>
        <v>50000</v>
      </c>
      <c r="R25" s="9">
        <f t="shared" si="10"/>
        <v>50000</v>
      </c>
      <c r="S25" s="9">
        <f t="shared" si="11"/>
        <v>50000</v>
      </c>
      <c r="T25" s="9">
        <f t="shared" si="12"/>
        <v>50000</v>
      </c>
      <c r="U25" s="9">
        <f t="shared" si="13"/>
        <v>41666.666666666664</v>
      </c>
      <c r="V25" s="9">
        <f t="shared" si="14"/>
        <v>35714.285714285717</v>
      </c>
      <c r="W25" s="9">
        <f t="shared" si="15"/>
        <v>31250</v>
      </c>
      <c r="X25" s="9">
        <f t="shared" si="16"/>
        <v>27777.777777777777</v>
      </c>
      <c r="Y25" s="33">
        <f t="shared" si="3"/>
        <v>0</v>
      </c>
      <c r="Z25" s="33" t="str">
        <f t="shared" si="7"/>
        <v>T20</v>
      </c>
      <c r="AA25" s="35">
        <f t="shared" si="17"/>
        <v>0</v>
      </c>
      <c r="AB25" s="35">
        <f t="shared" si="18"/>
        <v>0</v>
      </c>
      <c r="AC25" s="35">
        <f t="shared" si="19"/>
        <v>0</v>
      </c>
      <c r="AD25" s="35">
        <f t="shared" si="20"/>
        <v>0</v>
      </c>
      <c r="AE25" s="35">
        <f t="shared" si="21"/>
        <v>0</v>
      </c>
      <c r="AF25" s="35">
        <f t="shared" si="22"/>
        <v>0</v>
      </c>
      <c r="AG25" s="35">
        <f t="shared" si="23"/>
        <v>0</v>
      </c>
      <c r="AH25" s="35">
        <f t="shared" si="24"/>
        <v>0</v>
      </c>
    </row>
    <row r="26" spans="1:34" s="8" customFormat="1" ht="18" customHeight="1">
      <c r="A26" s="24"/>
      <c r="B26" s="25"/>
      <c r="C26" s="25"/>
      <c r="D26" s="25"/>
      <c r="E26" s="25" t="s">
        <v>201</v>
      </c>
      <c r="F26" s="27"/>
      <c r="G26" s="28">
        <f t="shared" si="5"/>
        <v>0</v>
      </c>
      <c r="H26" s="28">
        <f t="shared" si="8"/>
        <v>0</v>
      </c>
      <c r="I26" s="29">
        <f t="shared" si="6"/>
        <v>0</v>
      </c>
      <c r="J26" s="30"/>
      <c r="K26" s="31">
        <v>0.01</v>
      </c>
      <c r="L26" s="32">
        <f t="shared" si="0"/>
        <v>50000</v>
      </c>
      <c r="M26" s="33">
        <v>0</v>
      </c>
      <c r="N26" s="33" t="e">
        <f t="shared" si="25"/>
        <v>#N/A</v>
      </c>
      <c r="O26" s="33" t="e">
        <f>IF(E26=0,0,IF(E26=E25,VLOOKUP(E26,P:X,VLOOKUP(E26,P:Y,10,0),0),IF(P26=E26,VLOOKUP(E26,P:X,VLOOKUP(E26,P:Y,10,0),0),L26)))</f>
        <v>#N/A</v>
      </c>
      <c r="P26" s="8" t="s">
        <v>116</v>
      </c>
      <c r="Q26" s="9">
        <f t="shared" si="9"/>
        <v>50000</v>
      </c>
      <c r="R26" s="9">
        <f t="shared" si="10"/>
        <v>50000</v>
      </c>
      <c r="S26" s="9">
        <f t="shared" si="11"/>
        <v>50000</v>
      </c>
      <c r="T26" s="9">
        <f t="shared" si="12"/>
        <v>40000</v>
      </c>
      <c r="U26" s="9">
        <f t="shared" si="13"/>
        <v>33333.333333333336</v>
      </c>
      <c r="V26" s="9">
        <f t="shared" si="14"/>
        <v>28571.428571428572</v>
      </c>
      <c r="W26" s="9">
        <f t="shared" si="15"/>
        <v>25000</v>
      </c>
      <c r="X26" s="9">
        <f t="shared" si="16"/>
        <v>22222.222222222223</v>
      </c>
      <c r="Y26" s="33">
        <f t="shared" si="3"/>
        <v>0</v>
      </c>
      <c r="Z26" s="33" t="str">
        <f t="shared" si="7"/>
        <v>T21</v>
      </c>
      <c r="AA26" s="35">
        <f t="shared" si="17"/>
        <v>0</v>
      </c>
      <c r="AB26" s="35">
        <f t="shared" si="18"/>
        <v>0</v>
      </c>
      <c r="AC26" s="35">
        <f t="shared" si="19"/>
        <v>0</v>
      </c>
      <c r="AD26" s="35">
        <f t="shared" si="20"/>
        <v>0</v>
      </c>
      <c r="AE26" s="35">
        <f t="shared" si="21"/>
        <v>0</v>
      </c>
      <c r="AF26" s="35">
        <f t="shared" si="22"/>
        <v>0</v>
      </c>
      <c r="AG26" s="35">
        <f t="shared" si="23"/>
        <v>0</v>
      </c>
      <c r="AH26" s="35">
        <f t="shared" si="24"/>
        <v>0</v>
      </c>
    </row>
    <row r="27" spans="1:34" s="8" customFormat="1" ht="18" customHeight="1">
      <c r="A27" s="24"/>
      <c r="B27" s="25"/>
      <c r="C27" s="25"/>
      <c r="D27" s="25"/>
      <c r="E27" s="25" t="s">
        <v>201</v>
      </c>
      <c r="F27" s="27"/>
      <c r="G27" s="28">
        <f t="shared" si="5"/>
        <v>0</v>
      </c>
      <c r="H27" s="28">
        <f t="shared" si="8"/>
        <v>0</v>
      </c>
      <c r="I27" s="29">
        <f t="shared" si="6"/>
        <v>0</v>
      </c>
      <c r="J27" s="30"/>
      <c r="K27" s="31">
        <v>0.01</v>
      </c>
      <c r="L27" s="32">
        <f t="shared" si="0"/>
        <v>50000</v>
      </c>
      <c r="M27" s="33">
        <v>0</v>
      </c>
      <c r="N27" s="33" t="e">
        <f t="shared" si="25"/>
        <v>#N/A</v>
      </c>
      <c r="O27" s="33" t="e">
        <f t="shared" ref="O27:O29" si="26">IF(E27=0,0,IF(E27=E26,VLOOKUP(E27,P:X,VLOOKUP(E27,P:Y,10,0),0),IF(P27=E27,VLOOKUP(E27,P:X,VLOOKUP(E27,P:Y,10,0),0),L27)))</f>
        <v>#N/A</v>
      </c>
      <c r="P27" s="8" t="s">
        <v>117</v>
      </c>
      <c r="Q27" s="9">
        <f t="shared" si="9"/>
        <v>50000</v>
      </c>
      <c r="R27" s="9">
        <f t="shared" si="10"/>
        <v>50000</v>
      </c>
      <c r="S27" s="9">
        <f t="shared" si="11"/>
        <v>37500</v>
      </c>
      <c r="T27" s="9">
        <f t="shared" si="12"/>
        <v>30000</v>
      </c>
      <c r="U27" s="9">
        <f t="shared" si="13"/>
        <v>25000</v>
      </c>
      <c r="V27" s="9">
        <f t="shared" si="14"/>
        <v>21428.571428571428</v>
      </c>
      <c r="W27" s="9">
        <f t="shared" si="15"/>
        <v>18750</v>
      </c>
      <c r="X27" s="9">
        <f t="shared" si="16"/>
        <v>16666.666666666668</v>
      </c>
      <c r="Y27" s="33">
        <f t="shared" si="3"/>
        <v>0</v>
      </c>
      <c r="Z27" s="33" t="str">
        <f t="shared" si="7"/>
        <v>T22</v>
      </c>
      <c r="AA27" s="35">
        <f t="shared" si="17"/>
        <v>0</v>
      </c>
      <c r="AB27" s="35">
        <f t="shared" si="18"/>
        <v>0</v>
      </c>
      <c r="AC27" s="35">
        <f t="shared" si="19"/>
        <v>0</v>
      </c>
      <c r="AD27" s="35">
        <f t="shared" si="20"/>
        <v>0</v>
      </c>
      <c r="AE27" s="35">
        <f t="shared" si="21"/>
        <v>0</v>
      </c>
      <c r="AF27" s="35">
        <f t="shared" si="22"/>
        <v>0</v>
      </c>
      <c r="AG27" s="35">
        <f t="shared" si="23"/>
        <v>0</v>
      </c>
      <c r="AH27" s="35">
        <f t="shared" si="24"/>
        <v>0</v>
      </c>
    </row>
    <row r="28" spans="1:34" s="8" customFormat="1" ht="18" customHeight="1">
      <c r="A28" s="24"/>
      <c r="B28" s="25"/>
      <c r="C28" s="25"/>
      <c r="D28" s="25"/>
      <c r="E28" s="25" t="s">
        <v>201</v>
      </c>
      <c r="F28" s="27"/>
      <c r="G28" s="28">
        <f t="shared" si="5"/>
        <v>0</v>
      </c>
      <c r="H28" s="28">
        <f t="shared" si="8"/>
        <v>0</v>
      </c>
      <c r="I28" s="29">
        <f t="shared" si="6"/>
        <v>0</v>
      </c>
      <c r="J28" s="30"/>
      <c r="K28" s="31">
        <v>0.01</v>
      </c>
      <c r="L28" s="32">
        <f t="shared" si="0"/>
        <v>50000</v>
      </c>
      <c r="M28" s="33">
        <v>0</v>
      </c>
      <c r="N28" s="33" t="e">
        <f t="shared" si="25"/>
        <v>#N/A</v>
      </c>
      <c r="O28" s="33" t="e">
        <f t="shared" si="26"/>
        <v>#N/A</v>
      </c>
      <c r="P28" s="8" t="s">
        <v>118</v>
      </c>
      <c r="Q28" s="9">
        <f t="shared" si="9"/>
        <v>50000</v>
      </c>
      <c r="R28" s="9">
        <f t="shared" si="10"/>
        <v>33333.333333333336</v>
      </c>
      <c r="S28" s="9">
        <f t="shared" si="11"/>
        <v>25000</v>
      </c>
      <c r="T28" s="9">
        <f t="shared" si="12"/>
        <v>20000</v>
      </c>
      <c r="U28" s="9">
        <f t="shared" si="13"/>
        <v>16666.666666666668</v>
      </c>
      <c r="V28" s="9">
        <f t="shared" si="14"/>
        <v>14285.714285714286</v>
      </c>
      <c r="W28" s="9">
        <f t="shared" si="15"/>
        <v>12500</v>
      </c>
      <c r="X28" s="9">
        <f t="shared" si="16"/>
        <v>11111.111111111111</v>
      </c>
      <c r="Y28" s="33">
        <f t="shared" si="3"/>
        <v>0</v>
      </c>
      <c r="Z28" s="33" t="str">
        <f t="shared" si="7"/>
        <v>T23</v>
      </c>
      <c r="AA28" s="35">
        <f t="shared" si="17"/>
        <v>0</v>
      </c>
      <c r="AB28" s="35">
        <f t="shared" si="18"/>
        <v>0</v>
      </c>
      <c r="AC28" s="35">
        <f t="shared" si="19"/>
        <v>0</v>
      </c>
      <c r="AD28" s="35">
        <f t="shared" si="20"/>
        <v>0</v>
      </c>
      <c r="AE28" s="35">
        <f t="shared" si="21"/>
        <v>0</v>
      </c>
      <c r="AF28" s="35">
        <f t="shared" si="22"/>
        <v>0</v>
      </c>
      <c r="AG28" s="35">
        <f t="shared" si="23"/>
        <v>0</v>
      </c>
      <c r="AH28" s="35">
        <f t="shared" si="24"/>
        <v>0</v>
      </c>
    </row>
    <row r="29" spans="1:34" s="8" customFormat="1" ht="18" customHeight="1">
      <c r="A29" s="24"/>
      <c r="B29" s="25"/>
      <c r="C29" s="25"/>
      <c r="D29" s="25"/>
      <c r="E29" s="25" t="s">
        <v>201</v>
      </c>
      <c r="F29" s="27"/>
      <c r="G29" s="28">
        <f t="shared" si="5"/>
        <v>0</v>
      </c>
      <c r="H29" s="28">
        <f t="shared" si="8"/>
        <v>0</v>
      </c>
      <c r="I29" s="29">
        <f t="shared" si="6"/>
        <v>0</v>
      </c>
      <c r="J29" s="30"/>
      <c r="K29" s="31">
        <v>0.01</v>
      </c>
      <c r="L29" s="32">
        <f t="shared" si="0"/>
        <v>50000</v>
      </c>
      <c r="M29" s="33">
        <v>0</v>
      </c>
      <c r="N29" s="33" t="e">
        <f t="shared" si="25"/>
        <v>#N/A</v>
      </c>
      <c r="O29" s="33" t="e">
        <f t="shared" si="26"/>
        <v>#N/A</v>
      </c>
      <c r="P29" s="8" t="s">
        <v>119</v>
      </c>
      <c r="Q29" s="9">
        <f t="shared" si="9"/>
        <v>25000</v>
      </c>
      <c r="R29" s="9">
        <f t="shared" si="10"/>
        <v>16666.666666666668</v>
      </c>
      <c r="S29" s="9">
        <f t="shared" si="11"/>
        <v>12500</v>
      </c>
      <c r="T29" s="9">
        <f t="shared" si="12"/>
        <v>10000</v>
      </c>
      <c r="U29" s="9">
        <f t="shared" si="13"/>
        <v>8333.3333333333339</v>
      </c>
      <c r="V29" s="9">
        <f t="shared" si="14"/>
        <v>7142.8571428571431</v>
      </c>
      <c r="W29" s="9">
        <f t="shared" si="15"/>
        <v>6250</v>
      </c>
      <c r="X29" s="9">
        <f t="shared" si="16"/>
        <v>5555.5555555555557</v>
      </c>
      <c r="Y29" s="33">
        <f t="shared" si="3"/>
        <v>0</v>
      </c>
      <c r="Z29" s="33" t="str">
        <f t="shared" si="7"/>
        <v>T24</v>
      </c>
      <c r="AA29" s="35">
        <f t="shared" si="17"/>
        <v>0</v>
      </c>
      <c r="AB29" s="35">
        <f t="shared" si="18"/>
        <v>0</v>
      </c>
      <c r="AC29" s="35">
        <f t="shared" si="19"/>
        <v>0</v>
      </c>
      <c r="AD29" s="35">
        <f t="shared" si="20"/>
        <v>0</v>
      </c>
      <c r="AE29" s="35">
        <f t="shared" si="21"/>
        <v>0</v>
      </c>
      <c r="AF29" s="35">
        <f t="shared" si="22"/>
        <v>0</v>
      </c>
      <c r="AG29" s="35">
        <f t="shared" si="23"/>
        <v>0</v>
      </c>
      <c r="AH29" s="35">
        <f t="shared" si="24"/>
        <v>0</v>
      </c>
    </row>
    <row r="30" spans="1:34" ht="18" customHeight="1">
      <c r="A30" s="36"/>
      <c r="B30" s="37"/>
      <c r="C30" s="38"/>
      <c r="D30" s="39"/>
      <c r="E30" s="40"/>
      <c r="F30" s="41"/>
      <c r="G30" s="42"/>
      <c r="H30" s="42"/>
      <c r="I30" s="40"/>
      <c r="J30" s="43"/>
      <c r="K30" s="43"/>
      <c r="L30" s="43"/>
      <c r="M30" s="43"/>
      <c r="N30" s="43"/>
      <c r="O30" s="43"/>
      <c r="P30" s="8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4" ht="15">
      <c r="A31" s="36"/>
      <c r="B31" s="45"/>
      <c r="C31" s="46"/>
      <c r="D31" s="46"/>
      <c r="E31" s="46"/>
      <c r="F31" s="47"/>
      <c r="G31" s="48"/>
      <c r="H31" s="48"/>
      <c r="I31" s="36"/>
      <c r="J31" s="36"/>
      <c r="K31" s="36"/>
      <c r="L31" s="36"/>
      <c r="M31" s="36"/>
      <c r="N31" s="36"/>
      <c r="O31" s="36"/>
      <c r="P31" s="36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34" ht="15">
      <c r="A32" s="36"/>
      <c r="B32" s="45"/>
      <c r="C32" s="46"/>
      <c r="D32" s="46"/>
      <c r="E32" s="46"/>
      <c r="F32" s="47"/>
      <c r="G32" s="48"/>
      <c r="H32" s="48"/>
      <c r="I32" s="36"/>
      <c r="J32" s="36"/>
      <c r="K32" s="36"/>
      <c r="L32" s="36"/>
      <c r="M32" s="36"/>
      <c r="N32" s="36"/>
      <c r="O32" s="36"/>
      <c r="P32" s="36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">
      <c r="A33" s="36"/>
      <c r="B33" s="45"/>
      <c r="C33" s="46"/>
      <c r="D33" s="46"/>
      <c r="E33" s="46"/>
      <c r="F33" s="47"/>
      <c r="G33" s="48"/>
      <c r="H33" s="48"/>
      <c r="I33" s="36"/>
      <c r="J33" s="36"/>
      <c r="K33" s="36"/>
      <c r="L33" s="36"/>
      <c r="M33" s="36"/>
      <c r="N33" s="36"/>
      <c r="O33" s="36"/>
      <c r="P33" s="36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">
      <c r="A34" s="36"/>
      <c r="B34" s="45"/>
      <c r="C34" s="37"/>
      <c r="D34" s="39"/>
      <c r="E34" s="40"/>
      <c r="F34" s="41"/>
      <c r="G34" s="42"/>
      <c r="H34" s="42"/>
      <c r="I34" s="40"/>
      <c r="J34" s="43"/>
      <c r="K34" s="43"/>
      <c r="L34" s="43"/>
      <c r="M34" s="43"/>
      <c r="N34" s="43"/>
      <c r="O34" s="43"/>
      <c r="P34" s="8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>
      <c r="B35" s="45"/>
      <c r="P35" s="8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>
      <c r="A36" s="50"/>
      <c r="B36" s="50"/>
      <c r="I36" s="44"/>
      <c r="P36" s="8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>
      <c r="A37" s="50"/>
      <c r="B37" s="50"/>
      <c r="I37" s="44"/>
      <c r="P37" s="8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>
      <c r="A38" s="50"/>
      <c r="B38" s="50"/>
      <c r="I38" s="44"/>
      <c r="P38" s="8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>
      <c r="A39" s="50"/>
      <c r="B39" s="50"/>
      <c r="I39" s="44"/>
      <c r="P39" s="8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>
      <c r="A40" s="50"/>
      <c r="B40" s="50"/>
      <c r="I40" s="44"/>
      <c r="P40" s="8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>
      <c r="A41" s="50"/>
      <c r="B41" s="50"/>
      <c r="I41" s="44"/>
      <c r="P41" s="8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>
      <c r="A42" s="50"/>
      <c r="B42" s="50"/>
      <c r="I42" s="44"/>
      <c r="P42" s="8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>
      <c r="A43" s="50"/>
      <c r="B43" s="50"/>
      <c r="I43" s="44"/>
      <c r="P43" s="8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>
      <c r="A44" s="50"/>
      <c r="B44" s="50"/>
      <c r="I44" s="44"/>
      <c r="P44" s="8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>
      <c r="A45" s="50"/>
      <c r="B45" s="50"/>
      <c r="I45" s="44"/>
      <c r="P45" s="8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>
      <c r="A46" s="50"/>
      <c r="B46" s="50"/>
      <c r="I46" s="44"/>
      <c r="P46" s="8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>
      <c r="A47" s="50"/>
      <c r="B47" s="50"/>
      <c r="I47" s="44"/>
      <c r="P47" s="8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>
      <c r="A48" s="50"/>
      <c r="B48" s="50"/>
      <c r="I48" s="44"/>
      <c r="P48" s="8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>
      <c r="A49" s="50"/>
      <c r="B49" s="50"/>
      <c r="I49" s="44"/>
      <c r="P49" s="8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>
      <c r="A50" s="50"/>
      <c r="B50" s="50"/>
      <c r="I50" s="44"/>
      <c r="P50" s="8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>
      <c r="A51" s="50"/>
      <c r="B51" s="50"/>
      <c r="I51" s="44"/>
      <c r="P51" s="8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>
      <c r="A52" s="50"/>
      <c r="B52" s="50"/>
      <c r="I52" s="44"/>
      <c r="P52" s="8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>
      <c r="A53" s="50"/>
      <c r="B53" s="50"/>
      <c r="I53" s="44"/>
      <c r="P53" s="8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>
      <c r="A54" s="50"/>
      <c r="B54" s="50"/>
      <c r="I54" s="44"/>
      <c r="P54" s="8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>
      <c r="A55" s="50"/>
      <c r="B55" s="50"/>
      <c r="I55" s="44"/>
      <c r="P55" s="8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>
      <c r="A56" s="50"/>
      <c r="B56" s="50"/>
      <c r="I56" s="44"/>
      <c r="P56" s="8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>
      <c r="A57" s="50"/>
      <c r="B57" s="50"/>
      <c r="I57" s="44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>
      <c r="A58" s="50"/>
      <c r="B58" s="50"/>
      <c r="I58" s="44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>
      <c r="A59" s="50"/>
      <c r="B59" s="50"/>
      <c r="I59" s="44"/>
      <c r="P59" s="8"/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>
      <c r="A60" s="50"/>
      <c r="B60" s="50"/>
      <c r="I60" s="44"/>
      <c r="P60" s="8"/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>
      <c r="A61" s="50"/>
      <c r="B61" s="50"/>
      <c r="I61" s="44"/>
      <c r="P61" s="8"/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>
      <c r="A62" s="50"/>
      <c r="B62" s="50"/>
      <c r="I62" s="44"/>
      <c r="P62" s="8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>
      <c r="A63" s="50"/>
      <c r="B63" s="50"/>
      <c r="I63" s="44"/>
      <c r="P63" s="8"/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>
      <c r="A64" s="50"/>
      <c r="B64" s="50"/>
      <c r="I64" s="44"/>
      <c r="P64" s="8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>
      <c r="A65" s="50"/>
      <c r="B65" s="50"/>
      <c r="I65" s="44"/>
      <c r="P65" s="8"/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>
      <c r="A66" s="50"/>
      <c r="B66" s="50"/>
      <c r="I66" s="44"/>
      <c r="P66" s="8"/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>
      <c r="A67" s="50"/>
      <c r="B67" s="50"/>
      <c r="I67" s="44"/>
      <c r="P67" s="8"/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>
      <c r="A68" s="50"/>
      <c r="B68" s="50"/>
      <c r="I68" s="44"/>
      <c r="P68" s="8"/>
      <c r="Q68" s="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>
      <c r="A69" s="50"/>
      <c r="B69" s="50"/>
      <c r="I69" s="44"/>
      <c r="P69" s="8"/>
      <c r="Q69" s="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>
      <c r="A70" s="50"/>
      <c r="B70" s="50"/>
      <c r="I70" s="44"/>
      <c r="P70" s="8"/>
      <c r="Q70" s="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>
      <c r="A71" s="50"/>
      <c r="B71" s="50"/>
      <c r="I71" s="44"/>
      <c r="P71" s="8"/>
      <c r="Q71" s="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>
      <c r="A72" s="50"/>
      <c r="B72" s="50"/>
      <c r="I72" s="44"/>
      <c r="P72" s="8"/>
      <c r="Q72" s="9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>
      <c r="A73" s="50"/>
      <c r="B73" s="50"/>
      <c r="I73" s="44"/>
      <c r="P73" s="8"/>
      <c r="Q73" s="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>
      <c r="A74" s="50"/>
      <c r="B74" s="50"/>
      <c r="I74" s="44"/>
      <c r="P74" s="8"/>
      <c r="Q74" s="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>
      <c r="A75" s="50"/>
      <c r="B75" s="50"/>
      <c r="I75" s="44"/>
      <c r="P75" s="8"/>
      <c r="Q75" s="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>
      <c r="A76" s="50"/>
      <c r="B76" s="50"/>
      <c r="I76" s="44"/>
      <c r="P76" s="8"/>
      <c r="Q76" s="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>
      <c r="A77" s="50"/>
      <c r="B77" s="50"/>
      <c r="I77" s="44"/>
      <c r="P77" s="8"/>
      <c r="Q77" s="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>
      <c r="A78" s="50"/>
      <c r="B78" s="50"/>
      <c r="I78" s="44"/>
      <c r="P78" s="8"/>
      <c r="Q78" s="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>
      <c r="A79" s="50"/>
      <c r="B79" s="50"/>
      <c r="I79" s="44"/>
      <c r="P79" s="8"/>
      <c r="Q79" s="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>
      <c r="A80" s="50"/>
      <c r="B80" s="50"/>
      <c r="I80" s="44"/>
      <c r="P80" s="8"/>
      <c r="Q80" s="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>
      <c r="A81" s="50"/>
      <c r="B81" s="50"/>
      <c r="I81" s="44"/>
      <c r="P81" s="8"/>
      <c r="Q81" s="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>
      <c r="A82" s="50"/>
      <c r="B82" s="50"/>
      <c r="I82" s="44"/>
      <c r="P82" s="8"/>
      <c r="Q82" s="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>
      <c r="A83" s="50"/>
      <c r="B83" s="50"/>
      <c r="I83" s="44"/>
      <c r="P83" s="8"/>
      <c r="Q83" s="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>
      <c r="A84" s="50"/>
      <c r="B84" s="50"/>
      <c r="I84" s="44"/>
      <c r="P84" s="8"/>
      <c r="Q84" s="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>
      <c r="A85" s="50"/>
      <c r="B85" s="50"/>
      <c r="I85" s="44"/>
      <c r="P85" s="8"/>
      <c r="Q85" s="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>
      <c r="A86" s="50"/>
      <c r="B86" s="50"/>
      <c r="I86" s="44"/>
      <c r="P86" s="8"/>
      <c r="Q86" s="9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>
      <c r="A87" s="50"/>
      <c r="B87" s="50"/>
      <c r="I87" s="44"/>
      <c r="P87" s="8"/>
      <c r="Q87" s="9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>
      <c r="A88" s="50"/>
      <c r="B88" s="50"/>
      <c r="I88" s="44"/>
      <c r="P88" s="8"/>
      <c r="Q88" s="9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>
      <c r="A89" s="50"/>
      <c r="B89" s="50"/>
      <c r="I89" s="44"/>
      <c r="P89" s="8"/>
      <c r="Q89" s="9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>
      <c r="A90" s="50"/>
      <c r="B90" s="50"/>
      <c r="I90" s="44"/>
      <c r="P90" s="8"/>
      <c r="Q90" s="9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>
      <c r="A91" s="50"/>
      <c r="B91" s="50"/>
      <c r="I91" s="44"/>
      <c r="P91" s="8"/>
      <c r="Q91" s="9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>
      <c r="A92" s="50"/>
      <c r="B92" s="50"/>
      <c r="I92" s="44"/>
      <c r="P92" s="8"/>
      <c r="Q92" s="9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>
      <c r="A93" s="50"/>
      <c r="B93" s="50"/>
      <c r="I93" s="44"/>
      <c r="P93" s="8"/>
      <c r="Q93" s="9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>
      <c r="A94" s="50"/>
      <c r="B94" s="50"/>
      <c r="I94" s="44"/>
      <c r="P94" s="53"/>
      <c r="Q94" s="44"/>
    </row>
    <row r="95" spans="1:28">
      <c r="A95" s="50"/>
      <c r="B95" s="50"/>
      <c r="I95" s="44"/>
      <c r="P95" s="53"/>
      <c r="Q95" s="44"/>
    </row>
    <row r="96" spans="1:28">
      <c r="A96" s="50"/>
      <c r="B96" s="50"/>
      <c r="I96" s="44"/>
      <c r="P96" s="53"/>
      <c r="Q96" s="44"/>
    </row>
    <row r="97" spans="1:17">
      <c r="A97" s="50"/>
      <c r="B97" s="50"/>
      <c r="I97" s="44"/>
      <c r="P97" s="53"/>
      <c r="Q97" s="44"/>
    </row>
    <row r="98" spans="1:17">
      <c r="A98" s="50"/>
      <c r="B98" s="50"/>
      <c r="I98" s="44"/>
      <c r="P98" s="53"/>
      <c r="Q98" s="44"/>
    </row>
    <row r="99" spans="1:17">
      <c r="A99" s="50"/>
      <c r="B99" s="50"/>
      <c r="I99" s="44"/>
      <c r="P99" s="53"/>
      <c r="Q99" s="44"/>
    </row>
    <row r="100" spans="1:17">
      <c r="A100" s="50"/>
      <c r="B100" s="50"/>
      <c r="I100" s="44"/>
      <c r="P100" s="53"/>
      <c r="Q100" s="44"/>
    </row>
    <row r="101" spans="1:17">
      <c r="A101" s="50"/>
      <c r="B101" s="50"/>
      <c r="I101" s="44"/>
      <c r="P101" s="53"/>
      <c r="Q101" s="44"/>
    </row>
    <row r="102" spans="1:17">
      <c r="A102" s="50"/>
      <c r="B102" s="50"/>
      <c r="I102" s="44"/>
      <c r="P102" s="53"/>
      <c r="Q102" s="44"/>
    </row>
    <row r="103" spans="1:17">
      <c r="A103" s="50"/>
      <c r="B103" s="50"/>
      <c r="I103" s="44"/>
      <c r="P103" s="53"/>
      <c r="Q103" s="44"/>
    </row>
    <row r="104" spans="1:17">
      <c r="A104" s="50"/>
      <c r="B104" s="50"/>
      <c r="I104" s="44"/>
      <c r="P104" s="53"/>
      <c r="Q104" s="44"/>
    </row>
  </sheetData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4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H104"/>
  <sheetViews>
    <sheetView showZeros="0" workbookViewId="0">
      <selection activeCell="A7" sqref="A7"/>
    </sheetView>
  </sheetViews>
  <sheetFormatPr defaultColWidth="9.15234375" defaultRowHeight="17.600000000000001"/>
  <cols>
    <col min="1" max="1" width="29.23046875" style="49" customWidth="1"/>
    <col min="2" max="2" width="8.4609375" style="54" customWidth="1"/>
    <col min="3" max="3" width="6.84375" style="50" customWidth="1"/>
    <col min="4" max="4" width="16.69140625" style="50" customWidth="1"/>
    <col min="5" max="5" width="8.23046875" style="50" customWidth="1"/>
    <col min="6" max="6" width="9.53515625" style="51" customWidth="1"/>
    <col min="7" max="7" width="10.15234375" style="52" customWidth="1"/>
    <col min="8" max="8" width="11.84375" style="52" customWidth="1"/>
    <col min="9" max="9" width="14.4609375" style="50" customWidth="1"/>
    <col min="10" max="10" width="6.4609375" style="44" customWidth="1"/>
    <col min="11" max="11" width="5.69140625" style="44" customWidth="1"/>
    <col min="12" max="12" width="10.4609375" style="44" customWidth="1"/>
    <col min="13" max="15" width="10.4609375" style="44" hidden="1" customWidth="1"/>
    <col min="16" max="16" width="7.4609375" style="44" hidden="1" customWidth="1"/>
    <col min="17" max="17" width="9.23046875" style="53" hidden="1" customWidth="1"/>
    <col min="18" max="34" width="0" style="44" hidden="1" customWidth="1"/>
    <col min="35" max="16384" width="9.15234375" style="44"/>
  </cols>
  <sheetData>
    <row r="1" spans="1:34" s="6" customFormat="1" ht="33.65" customHeight="1">
      <c r="A1" s="262" t="s">
        <v>82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4"/>
      <c r="N1" s="4"/>
      <c r="O1" s="4"/>
      <c r="P1" s="5"/>
      <c r="Q1" s="5"/>
      <c r="R1" s="5"/>
      <c r="S1" s="5"/>
      <c r="T1" s="5"/>
      <c r="U1" s="5"/>
    </row>
    <row r="2" spans="1:34" s="8" customFormat="1" ht="36" customHeight="1" thickBot="1">
      <c r="A2" s="263" t="s">
        <v>151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7"/>
      <c r="N2" s="7"/>
      <c r="O2" s="7"/>
      <c r="Q2" s="9"/>
    </row>
    <row r="3" spans="1:34" s="8" customFormat="1" ht="18.649999999999999" customHeight="1">
      <c r="A3" s="264" t="s">
        <v>236</v>
      </c>
      <c r="B3" s="264"/>
      <c r="C3" s="264"/>
      <c r="D3" s="264"/>
      <c r="E3" s="264"/>
      <c r="F3" s="264"/>
      <c r="G3" s="264"/>
      <c r="H3" s="264"/>
      <c r="I3" s="264"/>
      <c r="J3" s="10"/>
      <c r="K3" s="265" t="s">
        <v>85</v>
      </c>
      <c r="L3" s="266"/>
      <c r="M3" s="11"/>
      <c r="N3" s="11"/>
      <c r="O3" s="11"/>
      <c r="Q3" s="9"/>
    </row>
    <row r="4" spans="1:34" s="8" customFormat="1" ht="21.65" customHeight="1" thickBot="1">
      <c r="A4" s="264"/>
      <c r="B4" s="264"/>
      <c r="C4" s="264"/>
      <c r="D4" s="264"/>
      <c r="E4" s="264"/>
      <c r="F4" s="264"/>
      <c r="G4" s="264"/>
      <c r="H4" s="264"/>
      <c r="I4" s="264"/>
      <c r="J4" s="12"/>
      <c r="K4" s="267">
        <v>5000000</v>
      </c>
      <c r="L4" s="268"/>
      <c r="M4" s="13"/>
      <c r="N4" s="13"/>
      <c r="O4" s="13"/>
      <c r="Q4" s="9"/>
    </row>
    <row r="5" spans="1:34" s="8" customFormat="1" ht="27" customHeight="1">
      <c r="A5" s="14" t="s">
        <v>86</v>
      </c>
      <c r="B5" s="15" t="s">
        <v>49</v>
      </c>
      <c r="C5" s="16" t="s">
        <v>87</v>
      </c>
      <c r="D5" s="17" t="s">
        <v>88</v>
      </c>
      <c r="E5" s="18" t="s">
        <v>89</v>
      </c>
      <c r="F5" s="19" t="s">
        <v>90</v>
      </c>
      <c r="G5" s="20" t="s">
        <v>91</v>
      </c>
      <c r="H5" s="20" t="s">
        <v>92</v>
      </c>
      <c r="I5" s="21" t="s">
        <v>93</v>
      </c>
      <c r="J5" s="22"/>
      <c r="K5" s="269" t="s">
        <v>94</v>
      </c>
      <c r="L5" s="270"/>
      <c r="M5" s="23"/>
      <c r="N5" s="23"/>
      <c r="O5" s="23"/>
      <c r="Q5" s="9">
        <v>2</v>
      </c>
      <c r="R5" s="8">
        <v>3</v>
      </c>
      <c r="S5" s="8">
        <v>4</v>
      </c>
      <c r="T5" s="8">
        <v>5</v>
      </c>
      <c r="U5" s="8">
        <v>6</v>
      </c>
      <c r="V5" s="8">
        <v>7</v>
      </c>
      <c r="W5" s="8">
        <v>8</v>
      </c>
      <c r="X5" s="8">
        <v>9</v>
      </c>
      <c r="Y5" s="8" t="s">
        <v>95</v>
      </c>
      <c r="AA5" s="9">
        <v>2</v>
      </c>
      <c r="AB5" s="8">
        <v>3</v>
      </c>
      <c r="AC5" s="8">
        <v>4</v>
      </c>
      <c r="AD5" s="8">
        <v>5</v>
      </c>
      <c r="AE5" s="8">
        <v>6</v>
      </c>
      <c r="AF5" s="8">
        <v>7</v>
      </c>
      <c r="AG5" s="8">
        <v>8</v>
      </c>
      <c r="AH5" s="8">
        <v>9</v>
      </c>
    </row>
    <row r="6" spans="1:34" s="34" customFormat="1" ht="18" customHeight="1">
      <c r="A6" s="24" t="s">
        <v>32</v>
      </c>
      <c r="B6" s="25">
        <v>40</v>
      </c>
      <c r="C6" s="25"/>
      <c r="D6" s="26"/>
      <c r="E6" s="25">
        <v>1</v>
      </c>
      <c r="F6" s="27">
        <f>N6</f>
        <v>12</v>
      </c>
      <c r="G6" s="28">
        <f>IF(D6&gt;0,L$12,0)</f>
        <v>0</v>
      </c>
      <c r="H6" s="28">
        <f>IF(E6="",0,IFERROR(O6,0))</f>
        <v>1000000</v>
      </c>
      <c r="I6" s="29">
        <f>G6+H6</f>
        <v>1000000</v>
      </c>
      <c r="J6" s="30"/>
      <c r="K6" s="31">
        <v>0.2</v>
      </c>
      <c r="L6" s="32">
        <f t="shared" ref="L6:L29" si="0">$K$4*K6</f>
        <v>1000000</v>
      </c>
      <c r="M6" s="33">
        <v>12</v>
      </c>
      <c r="N6" s="33">
        <f t="shared" ref="N6:N7" si="1">IF(E6=0,0,IF(E6=E5,VLOOKUP(E6,Z:AH,VLOOKUP(E6,P:Y,10,0),0),IF(P6=E6,VLOOKUP(E6,Z:AH,VLOOKUP(E6,P:Y,10,0),0),M6)))</f>
        <v>12</v>
      </c>
      <c r="O6" s="33">
        <f t="shared" ref="O6:O25" si="2">IF(E6=0,0,IF(E6=E5,VLOOKUP(E6,P:X,VLOOKUP(E6,P:Y,10,0),0),IF(P6=E6,VLOOKUP(E6,P:X,VLOOKUP(E6,P:Y,10,0),0),L6)))</f>
        <v>1000000</v>
      </c>
      <c r="P6" s="8" t="s">
        <v>96</v>
      </c>
      <c r="Q6" s="9"/>
      <c r="R6" s="8"/>
      <c r="S6" s="8"/>
      <c r="T6" s="8"/>
      <c r="U6" s="8"/>
      <c r="V6" s="8"/>
      <c r="W6" s="8"/>
      <c r="X6" s="8"/>
      <c r="Y6" s="33">
        <f t="shared" ref="Y6:Y29" si="3">COUNTIF(E6:E29,P6)</f>
        <v>0</v>
      </c>
      <c r="Z6" s="33" t="str">
        <f>+P6</f>
        <v>T1</v>
      </c>
      <c r="AA6" s="9"/>
      <c r="AB6" s="8"/>
      <c r="AC6" s="8"/>
      <c r="AD6" s="8"/>
      <c r="AE6" s="8"/>
      <c r="AF6" s="8"/>
      <c r="AG6" s="8"/>
      <c r="AH6" s="8"/>
    </row>
    <row r="7" spans="1:34" s="34" customFormat="1" ht="18" customHeight="1">
      <c r="A7" s="24" t="s">
        <v>28</v>
      </c>
      <c r="B7" s="25">
        <v>40</v>
      </c>
      <c r="C7" s="25"/>
      <c r="D7" s="25" t="s">
        <v>237</v>
      </c>
      <c r="E7" s="25">
        <v>2</v>
      </c>
      <c r="F7" s="27">
        <f t="shared" ref="F7:F23" si="4">N7</f>
        <v>10</v>
      </c>
      <c r="G7" s="28">
        <f t="shared" ref="G7:G29" si="5">IF(D7&gt;0,L$12,0)</f>
        <v>300000</v>
      </c>
      <c r="H7" s="28">
        <f>IF(E7="",0,IFERROR(O7,0))</f>
        <v>800000</v>
      </c>
      <c r="I7" s="29">
        <f t="shared" ref="I7:I29" si="6">G7+H7</f>
        <v>1100000</v>
      </c>
      <c r="J7" s="30"/>
      <c r="K7" s="31">
        <v>0.16</v>
      </c>
      <c r="L7" s="32">
        <f t="shared" si="0"/>
        <v>800000</v>
      </c>
      <c r="M7" s="33">
        <v>10</v>
      </c>
      <c r="N7" s="33">
        <f t="shared" si="1"/>
        <v>10</v>
      </c>
      <c r="O7" s="33">
        <f t="shared" si="2"/>
        <v>800000</v>
      </c>
      <c r="P7" s="8" t="s">
        <v>97</v>
      </c>
      <c r="Q7" s="9">
        <f>SUM($L7:$L8)/Q$5</f>
        <v>725000</v>
      </c>
      <c r="R7" s="9">
        <f>SUM($L7:$L9)/R$5</f>
        <v>650000</v>
      </c>
      <c r="S7" s="9">
        <f>SUM($L7:$L10)/S$5</f>
        <v>587500</v>
      </c>
      <c r="T7" s="9">
        <f>SUM($L7:$L11)/T$5</f>
        <v>540000</v>
      </c>
      <c r="U7" s="9">
        <f>SUM($L7:$L12)/U$5</f>
        <v>500000</v>
      </c>
      <c r="V7" s="9">
        <f>SUM($L7:$L13)/V$5</f>
        <v>464285.71428571426</v>
      </c>
      <c r="W7" s="9">
        <f>SUM($L7:$L14)/W$5</f>
        <v>425000</v>
      </c>
      <c r="X7" s="9">
        <f>SUM($L7:$L15)/X$5</f>
        <v>388888.88888888888</v>
      </c>
      <c r="Y7" s="33">
        <f t="shared" si="3"/>
        <v>0</v>
      </c>
      <c r="Z7" s="33" t="str">
        <f t="shared" ref="Z7:Z29" si="7">+P7</f>
        <v>T2</v>
      </c>
      <c r="AA7" s="35">
        <f>SUM($M7:$M8)/AA$5</f>
        <v>9</v>
      </c>
      <c r="AB7" s="35">
        <f>SUM($M7:$M9)/AB$5</f>
        <v>8.3333333333333339</v>
      </c>
      <c r="AC7" s="35">
        <f>SUM($M7:$M10)/AC$5</f>
        <v>7.75</v>
      </c>
      <c r="AD7" s="35">
        <f>SUM($M7:$M11)/AD$5</f>
        <v>7.2</v>
      </c>
      <c r="AE7" s="35">
        <f>SUM($M7:$M12)/AE$5</f>
        <v>6.666666666666667</v>
      </c>
      <c r="AF7" s="35">
        <f>SUM($M7:$M13)/AF$5</f>
        <v>6.1428571428571432</v>
      </c>
      <c r="AG7" s="35">
        <f>SUM($M7:$M14)/AG$5</f>
        <v>5.625</v>
      </c>
      <c r="AH7" s="35">
        <f>SUM($M7:$M15)/AH$5</f>
        <v>5.1111111111111107</v>
      </c>
    </row>
    <row r="8" spans="1:34" s="34" customFormat="1" ht="18" customHeight="1">
      <c r="A8" s="24" t="s">
        <v>4</v>
      </c>
      <c r="B8" s="25">
        <v>39</v>
      </c>
      <c r="C8" s="25"/>
      <c r="D8" s="25"/>
      <c r="E8" s="25">
        <v>3</v>
      </c>
      <c r="F8" s="27">
        <f t="shared" si="4"/>
        <v>8</v>
      </c>
      <c r="G8" s="28">
        <f t="shared" si="5"/>
        <v>0</v>
      </c>
      <c r="H8" s="28">
        <f t="shared" ref="H8:H29" si="8">IF(E8="",0,IFERROR(O8,0))</f>
        <v>650000</v>
      </c>
      <c r="I8" s="29">
        <f t="shared" si="6"/>
        <v>650000</v>
      </c>
      <c r="J8" s="30"/>
      <c r="K8" s="31">
        <v>0.13</v>
      </c>
      <c r="L8" s="32">
        <f t="shared" si="0"/>
        <v>650000</v>
      </c>
      <c r="M8" s="33">
        <v>8</v>
      </c>
      <c r="N8" s="33">
        <f>IF(E8=0,0,IF(E8=E7,VLOOKUP(E8,Z:AH,VLOOKUP(E8,P:Y,10,0),0),IF(P8=E8,VLOOKUP(E8,Z:AH,VLOOKUP(E8,P:Y,10,0),0),M8)))</f>
        <v>8</v>
      </c>
      <c r="O8" s="33">
        <f t="shared" si="2"/>
        <v>650000</v>
      </c>
      <c r="P8" s="8" t="s">
        <v>98</v>
      </c>
      <c r="Q8" s="9">
        <f t="shared" ref="Q8:Q29" si="9">SUM($L8:$L9)/Q$5</f>
        <v>575000</v>
      </c>
      <c r="R8" s="9">
        <f t="shared" ref="R8:R29" si="10">SUM($L8:$L10)/R$5</f>
        <v>516666.66666666669</v>
      </c>
      <c r="S8" s="9">
        <f t="shared" ref="S8:S29" si="11">SUM($L8:$L11)/S$5</f>
        <v>475000</v>
      </c>
      <c r="T8" s="9">
        <f t="shared" ref="T8:T29" si="12">SUM($L8:$L12)/T$5</f>
        <v>440000</v>
      </c>
      <c r="U8" s="9">
        <f t="shared" ref="U8:U29" si="13">SUM($L8:$L13)/U$5</f>
        <v>408333.33333333331</v>
      </c>
      <c r="V8" s="9">
        <f t="shared" ref="V8:V29" si="14">SUM($L8:$L14)/V$5</f>
        <v>371428.57142857142</v>
      </c>
      <c r="W8" s="9">
        <f t="shared" ref="W8:W29" si="15">SUM($L8:$L15)/W$5</f>
        <v>337500</v>
      </c>
      <c r="X8" s="9">
        <f t="shared" ref="X8:X29" si="16">SUM($L8:$L16)/X$5</f>
        <v>305555.55555555556</v>
      </c>
      <c r="Y8" s="33">
        <f t="shared" si="3"/>
        <v>0</v>
      </c>
      <c r="Z8" s="33" t="str">
        <f t="shared" si="7"/>
        <v>T3</v>
      </c>
      <c r="AA8" s="35">
        <f t="shared" ref="AA8:AA29" si="17">SUM($M8:$M9)/AA$5</f>
        <v>7.5</v>
      </c>
      <c r="AB8" s="35">
        <f t="shared" ref="AB8:AB29" si="18">SUM($M8:$M10)/AB$5</f>
        <v>7</v>
      </c>
      <c r="AC8" s="35">
        <f t="shared" ref="AC8:AC29" si="19">SUM($M8:$M11)/AC$5</f>
        <v>6.5</v>
      </c>
      <c r="AD8" s="35">
        <f t="shared" ref="AD8:AD29" si="20">SUM($M8:$M12)/AD$5</f>
        <v>6</v>
      </c>
      <c r="AE8" s="35">
        <f t="shared" ref="AE8:AE29" si="21">SUM($M8:$M13)/AE$5</f>
        <v>5.5</v>
      </c>
      <c r="AF8" s="35">
        <f t="shared" ref="AF8:AF29" si="22">SUM($M8:$M14)/AF$5</f>
        <v>5</v>
      </c>
      <c r="AG8" s="35">
        <f t="shared" ref="AG8:AG29" si="23">SUM($M8:$M15)/AG$5</f>
        <v>4.5</v>
      </c>
      <c r="AH8" s="35">
        <f t="shared" ref="AH8:AH29" si="24">SUM($M8:$M16)/AH$5</f>
        <v>4</v>
      </c>
    </row>
    <row r="9" spans="1:34" s="34" customFormat="1" ht="18" customHeight="1">
      <c r="A9" s="24" t="s">
        <v>6</v>
      </c>
      <c r="B9" s="25">
        <v>38</v>
      </c>
      <c r="C9" s="25"/>
      <c r="D9" s="25"/>
      <c r="E9" s="25">
        <v>4</v>
      </c>
      <c r="F9" s="27">
        <f t="shared" si="4"/>
        <v>7</v>
      </c>
      <c r="G9" s="28">
        <f t="shared" si="5"/>
        <v>0</v>
      </c>
      <c r="H9" s="28">
        <f t="shared" si="8"/>
        <v>500000</v>
      </c>
      <c r="I9" s="29">
        <f t="shared" si="6"/>
        <v>500000</v>
      </c>
      <c r="J9" s="30"/>
      <c r="K9" s="31">
        <v>0.1</v>
      </c>
      <c r="L9" s="32">
        <f t="shared" si="0"/>
        <v>500000</v>
      </c>
      <c r="M9" s="33">
        <v>7</v>
      </c>
      <c r="N9" s="33">
        <f t="shared" ref="N9:N29" si="25">IF(E9=0,0,IF(E9=E8,VLOOKUP(E9,Z:AH,VLOOKUP(E9,P:Y,10,0),0),IF(P9=E9,VLOOKUP(E9,Z:AH,VLOOKUP(E9,P:Y,10,0),0),M9)))</f>
        <v>7</v>
      </c>
      <c r="O9" s="33">
        <f t="shared" si="2"/>
        <v>500000</v>
      </c>
      <c r="P9" s="8" t="s">
        <v>99</v>
      </c>
      <c r="Q9" s="9">
        <f t="shared" si="9"/>
        <v>450000</v>
      </c>
      <c r="R9" s="9">
        <f t="shared" si="10"/>
        <v>416666.66666666669</v>
      </c>
      <c r="S9" s="9">
        <f t="shared" si="11"/>
        <v>387500</v>
      </c>
      <c r="T9" s="9">
        <f t="shared" si="12"/>
        <v>360000</v>
      </c>
      <c r="U9" s="9">
        <f t="shared" si="13"/>
        <v>325000</v>
      </c>
      <c r="V9" s="9">
        <f t="shared" si="14"/>
        <v>292857.14285714284</v>
      </c>
      <c r="W9" s="9">
        <f t="shared" si="15"/>
        <v>262500</v>
      </c>
      <c r="X9" s="9">
        <f t="shared" si="16"/>
        <v>238888.88888888888</v>
      </c>
      <c r="Y9" s="33">
        <f t="shared" si="3"/>
        <v>0</v>
      </c>
      <c r="Z9" s="33" t="str">
        <f t="shared" si="7"/>
        <v>T4</v>
      </c>
      <c r="AA9" s="35">
        <f t="shared" si="17"/>
        <v>6.5</v>
      </c>
      <c r="AB9" s="35">
        <f t="shared" si="18"/>
        <v>6</v>
      </c>
      <c r="AC9" s="35">
        <f t="shared" si="19"/>
        <v>5.5</v>
      </c>
      <c r="AD9" s="35">
        <f t="shared" si="20"/>
        <v>5</v>
      </c>
      <c r="AE9" s="35">
        <f t="shared" si="21"/>
        <v>4.5</v>
      </c>
      <c r="AF9" s="35">
        <f t="shared" si="22"/>
        <v>4</v>
      </c>
      <c r="AG9" s="35">
        <f t="shared" si="23"/>
        <v>3.5</v>
      </c>
      <c r="AH9" s="35">
        <f t="shared" si="24"/>
        <v>3.1111111111111112</v>
      </c>
    </row>
    <row r="10" spans="1:34" s="34" customFormat="1" ht="18" customHeight="1">
      <c r="A10" s="24" t="s">
        <v>14</v>
      </c>
      <c r="B10" s="25">
        <v>36</v>
      </c>
      <c r="C10" s="25"/>
      <c r="D10" s="25"/>
      <c r="E10" s="25">
        <v>5</v>
      </c>
      <c r="F10" s="27">
        <f t="shared" si="4"/>
        <v>6</v>
      </c>
      <c r="G10" s="28">
        <f t="shared" si="5"/>
        <v>0</v>
      </c>
      <c r="H10" s="28">
        <f t="shared" si="8"/>
        <v>400000</v>
      </c>
      <c r="I10" s="29">
        <f t="shared" si="6"/>
        <v>400000</v>
      </c>
      <c r="J10" s="30"/>
      <c r="K10" s="31">
        <v>0.08</v>
      </c>
      <c r="L10" s="32">
        <f t="shared" si="0"/>
        <v>400000</v>
      </c>
      <c r="M10" s="33">
        <v>6</v>
      </c>
      <c r="N10" s="33">
        <f t="shared" si="25"/>
        <v>6</v>
      </c>
      <c r="O10" s="33">
        <f t="shared" si="2"/>
        <v>400000</v>
      </c>
      <c r="P10" s="8" t="s">
        <v>100</v>
      </c>
      <c r="Q10" s="9">
        <f t="shared" si="9"/>
        <v>375000</v>
      </c>
      <c r="R10" s="9">
        <f t="shared" si="10"/>
        <v>350000</v>
      </c>
      <c r="S10" s="9">
        <f t="shared" si="11"/>
        <v>325000</v>
      </c>
      <c r="T10" s="9">
        <f t="shared" si="12"/>
        <v>290000</v>
      </c>
      <c r="U10" s="9">
        <f t="shared" si="13"/>
        <v>258333.33333333334</v>
      </c>
      <c r="V10" s="9">
        <f t="shared" si="14"/>
        <v>228571.42857142858</v>
      </c>
      <c r="W10" s="9">
        <f t="shared" si="15"/>
        <v>206250</v>
      </c>
      <c r="X10" s="9">
        <f t="shared" si="16"/>
        <v>188888.88888888888</v>
      </c>
      <c r="Y10" s="33">
        <f t="shared" si="3"/>
        <v>0</v>
      </c>
      <c r="Z10" s="33" t="str">
        <f t="shared" si="7"/>
        <v>T5</v>
      </c>
      <c r="AA10" s="35">
        <f t="shared" si="17"/>
        <v>5.5</v>
      </c>
      <c r="AB10" s="35">
        <f t="shared" si="18"/>
        <v>5</v>
      </c>
      <c r="AC10" s="35">
        <f t="shared" si="19"/>
        <v>4.5</v>
      </c>
      <c r="AD10" s="35">
        <f t="shared" si="20"/>
        <v>4</v>
      </c>
      <c r="AE10" s="35">
        <f t="shared" si="21"/>
        <v>3.5</v>
      </c>
      <c r="AF10" s="35">
        <f t="shared" si="22"/>
        <v>3</v>
      </c>
      <c r="AG10" s="35">
        <f t="shared" si="23"/>
        <v>2.625</v>
      </c>
      <c r="AH10" s="35">
        <f t="shared" si="24"/>
        <v>2.3333333333333335</v>
      </c>
    </row>
    <row r="11" spans="1:34" s="34" customFormat="1" ht="18" customHeight="1">
      <c r="A11" s="24" t="s">
        <v>2</v>
      </c>
      <c r="B11" s="25">
        <v>35</v>
      </c>
      <c r="C11" s="25"/>
      <c r="D11" s="25"/>
      <c r="E11" s="25">
        <v>6</v>
      </c>
      <c r="F11" s="27">
        <f t="shared" si="4"/>
        <v>5</v>
      </c>
      <c r="G11" s="28">
        <f t="shared" si="5"/>
        <v>0</v>
      </c>
      <c r="H11" s="28">
        <f t="shared" si="8"/>
        <v>350000.00000000006</v>
      </c>
      <c r="I11" s="29">
        <f t="shared" si="6"/>
        <v>350000.00000000006</v>
      </c>
      <c r="J11" s="30"/>
      <c r="K11" s="31">
        <v>7.0000000000000007E-2</v>
      </c>
      <c r="L11" s="32">
        <f t="shared" si="0"/>
        <v>350000.00000000006</v>
      </c>
      <c r="M11" s="33">
        <v>5</v>
      </c>
      <c r="N11" s="33">
        <f t="shared" si="25"/>
        <v>5</v>
      </c>
      <c r="O11" s="33">
        <f t="shared" si="2"/>
        <v>350000.00000000006</v>
      </c>
      <c r="P11" s="8" t="s">
        <v>101</v>
      </c>
      <c r="Q11" s="9">
        <f t="shared" si="9"/>
        <v>325000</v>
      </c>
      <c r="R11" s="9">
        <f t="shared" si="10"/>
        <v>300000</v>
      </c>
      <c r="S11" s="9">
        <f t="shared" si="11"/>
        <v>262500</v>
      </c>
      <c r="T11" s="9">
        <f t="shared" si="12"/>
        <v>230000</v>
      </c>
      <c r="U11" s="9">
        <f t="shared" si="13"/>
        <v>200000</v>
      </c>
      <c r="V11" s="9">
        <f t="shared" si="14"/>
        <v>178571.42857142858</v>
      </c>
      <c r="W11" s="9">
        <f t="shared" si="15"/>
        <v>162500</v>
      </c>
      <c r="X11" s="9">
        <f t="shared" si="16"/>
        <v>150000</v>
      </c>
      <c r="Y11" s="33">
        <f t="shared" si="3"/>
        <v>0</v>
      </c>
      <c r="Z11" s="33" t="str">
        <f t="shared" si="7"/>
        <v>T6</v>
      </c>
      <c r="AA11" s="35">
        <f t="shared" si="17"/>
        <v>4.5</v>
      </c>
      <c r="AB11" s="35">
        <f t="shared" si="18"/>
        <v>4</v>
      </c>
      <c r="AC11" s="35">
        <f t="shared" si="19"/>
        <v>3.5</v>
      </c>
      <c r="AD11" s="35">
        <f t="shared" si="20"/>
        <v>3</v>
      </c>
      <c r="AE11" s="35">
        <f t="shared" si="21"/>
        <v>2.5</v>
      </c>
      <c r="AF11" s="35">
        <f t="shared" si="22"/>
        <v>2.1428571428571428</v>
      </c>
      <c r="AG11" s="35">
        <f t="shared" si="23"/>
        <v>1.875</v>
      </c>
      <c r="AH11" s="35">
        <f t="shared" si="24"/>
        <v>1.6666666666666667</v>
      </c>
    </row>
    <row r="12" spans="1:34" s="34" customFormat="1" ht="18" customHeight="1">
      <c r="A12" s="24" t="s">
        <v>34</v>
      </c>
      <c r="B12" s="25">
        <v>35</v>
      </c>
      <c r="C12" s="25"/>
      <c r="D12" s="25"/>
      <c r="E12" s="25">
        <v>7</v>
      </c>
      <c r="F12" s="27">
        <f t="shared" si="4"/>
        <v>4</v>
      </c>
      <c r="G12" s="28">
        <f t="shared" si="5"/>
        <v>0</v>
      </c>
      <c r="H12" s="28">
        <f t="shared" si="8"/>
        <v>300000</v>
      </c>
      <c r="I12" s="29">
        <f t="shared" si="6"/>
        <v>300000</v>
      </c>
      <c r="J12" s="30"/>
      <c r="K12" s="31">
        <v>0.06</v>
      </c>
      <c r="L12" s="32">
        <f t="shared" si="0"/>
        <v>300000</v>
      </c>
      <c r="M12" s="33">
        <v>4</v>
      </c>
      <c r="N12" s="33">
        <f t="shared" si="25"/>
        <v>4</v>
      </c>
      <c r="O12" s="33">
        <f t="shared" si="2"/>
        <v>300000</v>
      </c>
      <c r="P12" s="8" t="s">
        <v>102</v>
      </c>
      <c r="Q12" s="9">
        <f t="shared" si="9"/>
        <v>275000</v>
      </c>
      <c r="R12" s="9">
        <f t="shared" si="10"/>
        <v>233333.33333333334</v>
      </c>
      <c r="S12" s="9">
        <f t="shared" si="11"/>
        <v>200000</v>
      </c>
      <c r="T12" s="9">
        <f t="shared" si="12"/>
        <v>170000</v>
      </c>
      <c r="U12" s="9">
        <f t="shared" si="13"/>
        <v>150000</v>
      </c>
      <c r="V12" s="9">
        <f t="shared" si="14"/>
        <v>135714.28571428571</v>
      </c>
      <c r="W12" s="9">
        <f t="shared" si="15"/>
        <v>125000</v>
      </c>
      <c r="X12" s="9">
        <f t="shared" si="16"/>
        <v>116666.66666666667</v>
      </c>
      <c r="Y12" s="33">
        <f t="shared" si="3"/>
        <v>0</v>
      </c>
      <c r="Z12" s="33" t="str">
        <f t="shared" si="7"/>
        <v>T7</v>
      </c>
      <c r="AA12" s="35">
        <f t="shared" si="17"/>
        <v>3.5</v>
      </c>
      <c r="AB12" s="35">
        <f t="shared" si="18"/>
        <v>3</v>
      </c>
      <c r="AC12" s="35">
        <f t="shared" si="19"/>
        <v>2.5</v>
      </c>
      <c r="AD12" s="35">
        <f t="shared" si="20"/>
        <v>2</v>
      </c>
      <c r="AE12" s="35">
        <f t="shared" si="21"/>
        <v>1.6666666666666667</v>
      </c>
      <c r="AF12" s="35">
        <f t="shared" si="22"/>
        <v>1.4285714285714286</v>
      </c>
      <c r="AG12" s="35">
        <f t="shared" si="23"/>
        <v>1.25</v>
      </c>
      <c r="AH12" s="35">
        <f t="shared" si="24"/>
        <v>1.1111111111111112</v>
      </c>
    </row>
    <row r="13" spans="1:34" s="34" customFormat="1" ht="18" customHeight="1">
      <c r="A13" s="24" t="s">
        <v>12</v>
      </c>
      <c r="B13" s="25">
        <v>34</v>
      </c>
      <c r="C13" s="25"/>
      <c r="D13" s="25"/>
      <c r="E13" s="25">
        <v>8</v>
      </c>
      <c r="F13" s="27">
        <f t="shared" si="4"/>
        <v>3</v>
      </c>
      <c r="G13" s="28">
        <f t="shared" si="5"/>
        <v>0</v>
      </c>
      <c r="H13" s="28">
        <f t="shared" si="8"/>
        <v>250000</v>
      </c>
      <c r="I13" s="29">
        <f t="shared" si="6"/>
        <v>250000</v>
      </c>
      <c r="J13" s="30"/>
      <c r="K13" s="31">
        <v>0.05</v>
      </c>
      <c r="L13" s="32">
        <f t="shared" si="0"/>
        <v>250000</v>
      </c>
      <c r="M13" s="33">
        <v>3</v>
      </c>
      <c r="N13" s="33">
        <f t="shared" si="25"/>
        <v>3</v>
      </c>
      <c r="O13" s="33">
        <f t="shared" si="2"/>
        <v>250000</v>
      </c>
      <c r="P13" s="8" t="s">
        <v>103</v>
      </c>
      <c r="Q13" s="9">
        <f t="shared" si="9"/>
        <v>200000</v>
      </c>
      <c r="R13" s="9">
        <f t="shared" si="10"/>
        <v>166666.66666666666</v>
      </c>
      <c r="S13" s="9">
        <f t="shared" si="11"/>
        <v>137500</v>
      </c>
      <c r="T13" s="9">
        <f t="shared" si="12"/>
        <v>120000</v>
      </c>
      <c r="U13" s="9">
        <f t="shared" si="13"/>
        <v>108333.33333333333</v>
      </c>
      <c r="V13" s="9">
        <f t="shared" si="14"/>
        <v>100000</v>
      </c>
      <c r="W13" s="9">
        <f t="shared" si="15"/>
        <v>93750</v>
      </c>
      <c r="X13" s="9">
        <f t="shared" si="16"/>
        <v>88888.888888888891</v>
      </c>
      <c r="Y13" s="33">
        <f t="shared" si="3"/>
        <v>0</v>
      </c>
      <c r="Z13" s="33" t="str">
        <f t="shared" si="7"/>
        <v>T8</v>
      </c>
      <c r="AA13" s="35">
        <f t="shared" si="17"/>
        <v>2.5</v>
      </c>
      <c r="AB13" s="35">
        <f t="shared" si="18"/>
        <v>2</v>
      </c>
      <c r="AC13" s="35">
        <f t="shared" si="19"/>
        <v>1.5</v>
      </c>
      <c r="AD13" s="35">
        <f t="shared" si="20"/>
        <v>1.2</v>
      </c>
      <c r="AE13" s="35">
        <f t="shared" si="21"/>
        <v>1</v>
      </c>
      <c r="AF13" s="35">
        <f t="shared" si="22"/>
        <v>0.8571428571428571</v>
      </c>
      <c r="AG13" s="35">
        <f t="shared" si="23"/>
        <v>0.75</v>
      </c>
      <c r="AH13" s="35">
        <f t="shared" si="24"/>
        <v>0.66666666666666663</v>
      </c>
    </row>
    <row r="14" spans="1:34" s="34" customFormat="1" ht="18" customHeight="1">
      <c r="A14" s="24" t="s">
        <v>24</v>
      </c>
      <c r="B14" s="25">
        <v>34</v>
      </c>
      <c r="C14" s="25"/>
      <c r="D14" s="25"/>
      <c r="E14" s="25">
        <v>9</v>
      </c>
      <c r="F14" s="27">
        <f t="shared" si="4"/>
        <v>2</v>
      </c>
      <c r="G14" s="28">
        <f t="shared" si="5"/>
        <v>0</v>
      </c>
      <c r="H14" s="28">
        <f t="shared" si="8"/>
        <v>150000</v>
      </c>
      <c r="I14" s="29">
        <f t="shared" si="6"/>
        <v>150000</v>
      </c>
      <c r="J14" s="30"/>
      <c r="K14" s="31">
        <v>0.03</v>
      </c>
      <c r="L14" s="32">
        <f t="shared" si="0"/>
        <v>150000</v>
      </c>
      <c r="M14" s="33">
        <v>2</v>
      </c>
      <c r="N14" s="33">
        <f t="shared" si="25"/>
        <v>2</v>
      </c>
      <c r="O14" s="33">
        <f t="shared" si="2"/>
        <v>150000</v>
      </c>
      <c r="P14" s="8" t="s">
        <v>104</v>
      </c>
      <c r="Q14" s="9">
        <f t="shared" si="9"/>
        <v>125000</v>
      </c>
      <c r="R14" s="9">
        <f t="shared" si="10"/>
        <v>100000</v>
      </c>
      <c r="S14" s="9">
        <f t="shared" si="11"/>
        <v>87500</v>
      </c>
      <c r="T14" s="9">
        <f t="shared" si="12"/>
        <v>80000</v>
      </c>
      <c r="U14" s="9">
        <f t="shared" si="13"/>
        <v>75000</v>
      </c>
      <c r="V14" s="9">
        <f t="shared" si="14"/>
        <v>71428.571428571435</v>
      </c>
      <c r="W14" s="9">
        <f t="shared" si="15"/>
        <v>68750</v>
      </c>
      <c r="X14" s="9">
        <f t="shared" si="16"/>
        <v>66666.666666666672</v>
      </c>
      <c r="Y14" s="33">
        <f t="shared" si="3"/>
        <v>0</v>
      </c>
      <c r="Z14" s="33" t="str">
        <f t="shared" si="7"/>
        <v>T9</v>
      </c>
      <c r="AA14" s="35">
        <f t="shared" si="17"/>
        <v>1.5</v>
      </c>
      <c r="AB14" s="35">
        <f t="shared" si="18"/>
        <v>1</v>
      </c>
      <c r="AC14" s="35">
        <f t="shared" si="19"/>
        <v>0.75</v>
      </c>
      <c r="AD14" s="35">
        <f t="shared" si="20"/>
        <v>0.6</v>
      </c>
      <c r="AE14" s="35">
        <f t="shared" si="21"/>
        <v>0.5</v>
      </c>
      <c r="AF14" s="35">
        <f t="shared" si="22"/>
        <v>0.42857142857142855</v>
      </c>
      <c r="AG14" s="35">
        <f t="shared" si="23"/>
        <v>0.375</v>
      </c>
      <c r="AH14" s="35">
        <f t="shared" si="24"/>
        <v>0.33333333333333331</v>
      </c>
    </row>
    <row r="15" spans="1:34" s="34" customFormat="1" ht="18" customHeight="1">
      <c r="A15" s="24" t="s">
        <v>36</v>
      </c>
      <c r="B15" s="25">
        <v>33</v>
      </c>
      <c r="C15" s="25"/>
      <c r="D15" s="25"/>
      <c r="E15" s="25">
        <v>10</v>
      </c>
      <c r="F15" s="27">
        <f t="shared" si="4"/>
        <v>1</v>
      </c>
      <c r="G15" s="28">
        <f t="shared" si="5"/>
        <v>0</v>
      </c>
      <c r="H15" s="28">
        <f t="shared" si="8"/>
        <v>100000</v>
      </c>
      <c r="I15" s="29">
        <f t="shared" si="6"/>
        <v>100000</v>
      </c>
      <c r="J15" s="30"/>
      <c r="K15" s="31">
        <v>0.02</v>
      </c>
      <c r="L15" s="32">
        <f t="shared" si="0"/>
        <v>100000</v>
      </c>
      <c r="M15" s="33">
        <v>1</v>
      </c>
      <c r="N15" s="33">
        <f t="shared" si="25"/>
        <v>1</v>
      </c>
      <c r="O15" s="33">
        <f t="shared" si="2"/>
        <v>100000</v>
      </c>
      <c r="P15" s="8" t="s">
        <v>105</v>
      </c>
      <c r="Q15" s="9">
        <f t="shared" si="9"/>
        <v>75000</v>
      </c>
      <c r="R15" s="9">
        <f t="shared" si="10"/>
        <v>66666.666666666672</v>
      </c>
      <c r="S15" s="9">
        <f t="shared" si="11"/>
        <v>62500</v>
      </c>
      <c r="T15" s="9">
        <f t="shared" si="12"/>
        <v>60000</v>
      </c>
      <c r="U15" s="9">
        <f t="shared" si="13"/>
        <v>58333.333333333336</v>
      </c>
      <c r="V15" s="9">
        <f t="shared" si="14"/>
        <v>57142.857142857145</v>
      </c>
      <c r="W15" s="9">
        <f t="shared" si="15"/>
        <v>56250</v>
      </c>
      <c r="X15" s="9">
        <f t="shared" si="16"/>
        <v>55555.555555555555</v>
      </c>
      <c r="Y15" s="33">
        <f t="shared" si="3"/>
        <v>0</v>
      </c>
      <c r="Z15" s="33" t="str">
        <f t="shared" si="7"/>
        <v>T10</v>
      </c>
      <c r="AA15" s="35">
        <f t="shared" si="17"/>
        <v>0.5</v>
      </c>
      <c r="AB15" s="35">
        <f t="shared" si="18"/>
        <v>0.33333333333333331</v>
      </c>
      <c r="AC15" s="35">
        <f t="shared" si="19"/>
        <v>0.25</v>
      </c>
      <c r="AD15" s="35">
        <f t="shared" si="20"/>
        <v>0.2</v>
      </c>
      <c r="AE15" s="35">
        <f t="shared" si="21"/>
        <v>0.16666666666666666</v>
      </c>
      <c r="AF15" s="35">
        <f t="shared" si="22"/>
        <v>0.14285714285714285</v>
      </c>
      <c r="AG15" s="35">
        <f t="shared" si="23"/>
        <v>0.125</v>
      </c>
      <c r="AH15" s="35">
        <f t="shared" si="24"/>
        <v>0.1111111111111111</v>
      </c>
    </row>
    <row r="16" spans="1:34" s="34" customFormat="1" ht="18" customHeight="1">
      <c r="A16" s="24" t="s">
        <v>44</v>
      </c>
      <c r="B16" s="25">
        <v>33</v>
      </c>
      <c r="C16" s="25"/>
      <c r="D16" s="25"/>
      <c r="E16" s="25">
        <v>11</v>
      </c>
      <c r="F16" s="27">
        <f t="shared" si="4"/>
        <v>0</v>
      </c>
      <c r="G16" s="28">
        <f t="shared" si="5"/>
        <v>0</v>
      </c>
      <c r="H16" s="28">
        <f t="shared" si="8"/>
        <v>50000</v>
      </c>
      <c r="I16" s="29">
        <f t="shared" si="6"/>
        <v>50000</v>
      </c>
      <c r="J16" s="30"/>
      <c r="K16" s="31">
        <v>0.01</v>
      </c>
      <c r="L16" s="32">
        <f t="shared" si="0"/>
        <v>50000</v>
      </c>
      <c r="M16" s="33">
        <v>0</v>
      </c>
      <c r="N16" s="33">
        <f t="shared" si="25"/>
        <v>0</v>
      </c>
      <c r="O16" s="33">
        <f t="shared" si="2"/>
        <v>50000</v>
      </c>
      <c r="P16" s="8" t="s">
        <v>106</v>
      </c>
      <c r="Q16" s="9">
        <f t="shared" si="9"/>
        <v>50000</v>
      </c>
      <c r="R16" s="9">
        <f t="shared" si="10"/>
        <v>50000</v>
      </c>
      <c r="S16" s="9">
        <f t="shared" si="11"/>
        <v>50000</v>
      </c>
      <c r="T16" s="9">
        <f t="shared" si="12"/>
        <v>50000</v>
      </c>
      <c r="U16" s="9">
        <f t="shared" si="13"/>
        <v>50000</v>
      </c>
      <c r="V16" s="9">
        <f t="shared" si="14"/>
        <v>50000</v>
      </c>
      <c r="W16" s="9">
        <f t="shared" si="15"/>
        <v>50000</v>
      </c>
      <c r="X16" s="9">
        <f t="shared" si="16"/>
        <v>50000</v>
      </c>
      <c r="Y16" s="33">
        <f t="shared" si="3"/>
        <v>0</v>
      </c>
      <c r="Z16" s="33" t="str">
        <f t="shared" si="7"/>
        <v>T11</v>
      </c>
      <c r="AA16" s="35">
        <f t="shared" si="17"/>
        <v>0</v>
      </c>
      <c r="AB16" s="35">
        <f t="shared" si="18"/>
        <v>0</v>
      </c>
      <c r="AC16" s="35">
        <f t="shared" si="19"/>
        <v>0</v>
      </c>
      <c r="AD16" s="35">
        <f t="shared" si="20"/>
        <v>0</v>
      </c>
      <c r="AE16" s="35">
        <f t="shared" si="21"/>
        <v>0</v>
      </c>
      <c r="AF16" s="35">
        <f t="shared" si="22"/>
        <v>0</v>
      </c>
      <c r="AG16" s="35">
        <f t="shared" si="23"/>
        <v>0</v>
      </c>
      <c r="AH16" s="35">
        <f t="shared" si="24"/>
        <v>0</v>
      </c>
    </row>
    <row r="17" spans="1:34" s="34" customFormat="1" ht="18" customHeight="1">
      <c r="A17" s="24" t="s">
        <v>40</v>
      </c>
      <c r="B17" s="25">
        <v>31</v>
      </c>
      <c r="C17" s="25"/>
      <c r="D17" s="25"/>
      <c r="E17" s="25">
        <v>12</v>
      </c>
      <c r="F17" s="27">
        <f t="shared" si="4"/>
        <v>0</v>
      </c>
      <c r="G17" s="28">
        <f t="shared" si="5"/>
        <v>0</v>
      </c>
      <c r="H17" s="28">
        <f t="shared" si="8"/>
        <v>50000</v>
      </c>
      <c r="I17" s="29">
        <f t="shared" si="6"/>
        <v>50000</v>
      </c>
      <c r="J17" s="30"/>
      <c r="K17" s="31">
        <v>0.01</v>
      </c>
      <c r="L17" s="32">
        <f t="shared" si="0"/>
        <v>50000</v>
      </c>
      <c r="M17" s="33">
        <v>0</v>
      </c>
      <c r="N17" s="33">
        <f t="shared" si="25"/>
        <v>0</v>
      </c>
      <c r="O17" s="33">
        <f t="shared" si="2"/>
        <v>50000</v>
      </c>
      <c r="P17" s="8" t="s">
        <v>107</v>
      </c>
      <c r="Q17" s="9">
        <f t="shared" si="9"/>
        <v>50000</v>
      </c>
      <c r="R17" s="9">
        <f t="shared" si="10"/>
        <v>50000</v>
      </c>
      <c r="S17" s="9">
        <f t="shared" si="11"/>
        <v>50000</v>
      </c>
      <c r="T17" s="9">
        <f t="shared" si="12"/>
        <v>50000</v>
      </c>
      <c r="U17" s="9">
        <f t="shared" si="13"/>
        <v>50000</v>
      </c>
      <c r="V17" s="9">
        <f t="shared" si="14"/>
        <v>50000</v>
      </c>
      <c r="W17" s="9">
        <f t="shared" si="15"/>
        <v>50000</v>
      </c>
      <c r="X17" s="9">
        <f t="shared" si="16"/>
        <v>50000</v>
      </c>
      <c r="Y17" s="33">
        <f t="shared" si="3"/>
        <v>0</v>
      </c>
      <c r="Z17" s="33" t="str">
        <f t="shared" si="7"/>
        <v>T12</v>
      </c>
      <c r="AA17" s="35">
        <f t="shared" si="17"/>
        <v>0</v>
      </c>
      <c r="AB17" s="35">
        <f t="shared" si="18"/>
        <v>0</v>
      </c>
      <c r="AC17" s="35">
        <f t="shared" si="19"/>
        <v>0</v>
      </c>
      <c r="AD17" s="35">
        <f t="shared" si="20"/>
        <v>0</v>
      </c>
      <c r="AE17" s="35">
        <f t="shared" si="21"/>
        <v>0</v>
      </c>
      <c r="AF17" s="35">
        <f t="shared" si="22"/>
        <v>0</v>
      </c>
      <c r="AG17" s="35">
        <f t="shared" si="23"/>
        <v>0</v>
      </c>
      <c r="AH17" s="35">
        <f t="shared" si="24"/>
        <v>0</v>
      </c>
    </row>
    <row r="18" spans="1:34" s="34" customFormat="1" ht="18" customHeight="1">
      <c r="A18" s="24" t="s">
        <v>10</v>
      </c>
      <c r="B18" s="25">
        <v>31</v>
      </c>
      <c r="C18" s="25"/>
      <c r="D18" s="25"/>
      <c r="E18" s="25">
        <v>13</v>
      </c>
      <c r="F18" s="27">
        <f t="shared" si="4"/>
        <v>0</v>
      </c>
      <c r="G18" s="28">
        <f t="shared" si="5"/>
        <v>0</v>
      </c>
      <c r="H18" s="28">
        <f t="shared" si="8"/>
        <v>50000</v>
      </c>
      <c r="I18" s="29">
        <f t="shared" si="6"/>
        <v>50000</v>
      </c>
      <c r="J18" s="30"/>
      <c r="K18" s="31">
        <v>0.01</v>
      </c>
      <c r="L18" s="32">
        <f t="shared" si="0"/>
        <v>50000</v>
      </c>
      <c r="M18" s="33">
        <v>0</v>
      </c>
      <c r="N18" s="33">
        <f t="shared" si="25"/>
        <v>0</v>
      </c>
      <c r="O18" s="33">
        <f t="shared" si="2"/>
        <v>50000</v>
      </c>
      <c r="P18" s="8" t="s">
        <v>108</v>
      </c>
      <c r="Q18" s="9">
        <f t="shared" si="9"/>
        <v>50000</v>
      </c>
      <c r="R18" s="9">
        <f t="shared" si="10"/>
        <v>50000</v>
      </c>
      <c r="S18" s="9">
        <f t="shared" si="11"/>
        <v>50000</v>
      </c>
      <c r="T18" s="9">
        <f t="shared" si="12"/>
        <v>50000</v>
      </c>
      <c r="U18" s="9">
        <f t="shared" si="13"/>
        <v>50000</v>
      </c>
      <c r="V18" s="9">
        <f t="shared" si="14"/>
        <v>50000</v>
      </c>
      <c r="W18" s="9">
        <f t="shared" si="15"/>
        <v>50000</v>
      </c>
      <c r="X18" s="9">
        <f t="shared" si="16"/>
        <v>50000</v>
      </c>
      <c r="Y18" s="33">
        <f t="shared" si="3"/>
        <v>0</v>
      </c>
      <c r="Z18" s="33" t="str">
        <f t="shared" si="7"/>
        <v>T13</v>
      </c>
      <c r="AA18" s="35">
        <f t="shared" si="17"/>
        <v>0</v>
      </c>
      <c r="AB18" s="35">
        <f t="shared" si="18"/>
        <v>0</v>
      </c>
      <c r="AC18" s="35">
        <f t="shared" si="19"/>
        <v>0</v>
      </c>
      <c r="AD18" s="35">
        <f t="shared" si="20"/>
        <v>0</v>
      </c>
      <c r="AE18" s="35">
        <f t="shared" si="21"/>
        <v>0</v>
      </c>
      <c r="AF18" s="35">
        <f t="shared" si="22"/>
        <v>0</v>
      </c>
      <c r="AG18" s="35">
        <f t="shared" si="23"/>
        <v>0</v>
      </c>
      <c r="AH18" s="35">
        <f t="shared" si="24"/>
        <v>0</v>
      </c>
    </row>
    <row r="19" spans="1:34" s="34" customFormat="1" ht="18" customHeight="1">
      <c r="A19" s="24" t="s">
        <v>18</v>
      </c>
      <c r="B19" s="25">
        <v>30</v>
      </c>
      <c r="C19" s="25"/>
      <c r="D19" s="25"/>
      <c r="E19" s="25">
        <v>14</v>
      </c>
      <c r="F19" s="27">
        <f t="shared" si="4"/>
        <v>0</v>
      </c>
      <c r="G19" s="28">
        <f t="shared" si="5"/>
        <v>0</v>
      </c>
      <c r="H19" s="28">
        <f t="shared" si="8"/>
        <v>50000</v>
      </c>
      <c r="I19" s="29">
        <f t="shared" si="6"/>
        <v>50000</v>
      </c>
      <c r="J19" s="30"/>
      <c r="K19" s="31">
        <v>0.01</v>
      </c>
      <c r="L19" s="32">
        <f t="shared" si="0"/>
        <v>50000</v>
      </c>
      <c r="M19" s="33">
        <v>0</v>
      </c>
      <c r="N19" s="33">
        <f t="shared" si="25"/>
        <v>0</v>
      </c>
      <c r="O19" s="33">
        <f t="shared" si="2"/>
        <v>50000</v>
      </c>
      <c r="P19" s="8" t="s">
        <v>109</v>
      </c>
      <c r="Q19" s="9">
        <f t="shared" si="9"/>
        <v>50000</v>
      </c>
      <c r="R19" s="9">
        <f t="shared" si="10"/>
        <v>50000</v>
      </c>
      <c r="S19" s="9">
        <f t="shared" si="11"/>
        <v>50000</v>
      </c>
      <c r="T19" s="9">
        <f t="shared" si="12"/>
        <v>50000</v>
      </c>
      <c r="U19" s="9">
        <f t="shared" si="13"/>
        <v>50000</v>
      </c>
      <c r="V19" s="9">
        <f t="shared" si="14"/>
        <v>50000</v>
      </c>
      <c r="W19" s="9">
        <f t="shared" si="15"/>
        <v>50000</v>
      </c>
      <c r="X19" s="9">
        <f t="shared" si="16"/>
        <v>50000</v>
      </c>
      <c r="Y19" s="33">
        <f t="shared" si="3"/>
        <v>0</v>
      </c>
      <c r="Z19" s="33" t="str">
        <f t="shared" si="7"/>
        <v>T14</v>
      </c>
      <c r="AA19" s="35">
        <f t="shared" si="17"/>
        <v>0</v>
      </c>
      <c r="AB19" s="35">
        <f t="shared" si="18"/>
        <v>0</v>
      </c>
      <c r="AC19" s="35">
        <f t="shared" si="19"/>
        <v>0</v>
      </c>
      <c r="AD19" s="35">
        <f t="shared" si="20"/>
        <v>0</v>
      </c>
      <c r="AE19" s="35">
        <f t="shared" si="21"/>
        <v>0</v>
      </c>
      <c r="AF19" s="35">
        <f t="shared" si="22"/>
        <v>0</v>
      </c>
      <c r="AG19" s="35">
        <f t="shared" si="23"/>
        <v>0</v>
      </c>
      <c r="AH19" s="35">
        <f t="shared" si="24"/>
        <v>0</v>
      </c>
    </row>
    <row r="20" spans="1:34" s="34" customFormat="1" ht="18" customHeight="1">
      <c r="A20" s="24" t="s">
        <v>38</v>
      </c>
      <c r="B20" s="25">
        <v>30</v>
      </c>
      <c r="C20" s="25"/>
      <c r="D20" s="25"/>
      <c r="E20" s="25">
        <v>15</v>
      </c>
      <c r="F20" s="27">
        <f t="shared" si="4"/>
        <v>0</v>
      </c>
      <c r="G20" s="28">
        <f t="shared" si="5"/>
        <v>0</v>
      </c>
      <c r="H20" s="28">
        <f t="shared" si="8"/>
        <v>50000</v>
      </c>
      <c r="I20" s="29">
        <f t="shared" si="6"/>
        <v>50000</v>
      </c>
      <c r="J20" s="30"/>
      <c r="K20" s="31">
        <v>0.01</v>
      </c>
      <c r="L20" s="32">
        <f t="shared" si="0"/>
        <v>50000</v>
      </c>
      <c r="M20" s="33">
        <v>0</v>
      </c>
      <c r="N20" s="33">
        <f t="shared" si="25"/>
        <v>0</v>
      </c>
      <c r="O20" s="33">
        <f t="shared" si="2"/>
        <v>50000</v>
      </c>
      <c r="P20" s="8" t="s">
        <v>110</v>
      </c>
      <c r="Q20" s="9">
        <f t="shared" si="9"/>
        <v>50000</v>
      </c>
      <c r="R20" s="9">
        <f t="shared" si="10"/>
        <v>50000</v>
      </c>
      <c r="S20" s="9">
        <f t="shared" si="11"/>
        <v>50000</v>
      </c>
      <c r="T20" s="9">
        <f t="shared" si="12"/>
        <v>50000</v>
      </c>
      <c r="U20" s="9">
        <f t="shared" si="13"/>
        <v>50000</v>
      </c>
      <c r="V20" s="9">
        <f t="shared" si="14"/>
        <v>50000</v>
      </c>
      <c r="W20" s="9">
        <f t="shared" si="15"/>
        <v>50000</v>
      </c>
      <c r="X20" s="9">
        <f t="shared" si="16"/>
        <v>50000</v>
      </c>
      <c r="Y20" s="33">
        <f t="shared" si="3"/>
        <v>0</v>
      </c>
      <c r="Z20" s="33" t="str">
        <f t="shared" si="7"/>
        <v>T15</v>
      </c>
      <c r="AA20" s="35">
        <f t="shared" si="17"/>
        <v>0</v>
      </c>
      <c r="AB20" s="35">
        <f t="shared" si="18"/>
        <v>0</v>
      </c>
      <c r="AC20" s="35">
        <f t="shared" si="19"/>
        <v>0</v>
      </c>
      <c r="AD20" s="35">
        <f t="shared" si="20"/>
        <v>0</v>
      </c>
      <c r="AE20" s="35">
        <f t="shared" si="21"/>
        <v>0</v>
      </c>
      <c r="AF20" s="35">
        <f t="shared" si="22"/>
        <v>0</v>
      </c>
      <c r="AG20" s="35">
        <f t="shared" si="23"/>
        <v>0</v>
      </c>
      <c r="AH20" s="35">
        <f t="shared" si="24"/>
        <v>0</v>
      </c>
    </row>
    <row r="21" spans="1:34" s="34" customFormat="1" ht="18" customHeight="1">
      <c r="A21" s="24" t="s">
        <v>20</v>
      </c>
      <c r="B21" s="25">
        <v>29</v>
      </c>
      <c r="C21" s="25"/>
      <c r="D21" s="25"/>
      <c r="E21" s="25">
        <v>16</v>
      </c>
      <c r="F21" s="27">
        <f t="shared" si="4"/>
        <v>0</v>
      </c>
      <c r="G21" s="28">
        <f t="shared" si="5"/>
        <v>0</v>
      </c>
      <c r="H21" s="28">
        <f t="shared" si="8"/>
        <v>50000</v>
      </c>
      <c r="I21" s="29">
        <f t="shared" si="6"/>
        <v>50000</v>
      </c>
      <c r="J21" s="30"/>
      <c r="K21" s="31">
        <v>0.01</v>
      </c>
      <c r="L21" s="32">
        <f t="shared" si="0"/>
        <v>50000</v>
      </c>
      <c r="M21" s="33">
        <v>0</v>
      </c>
      <c r="N21" s="33">
        <f t="shared" si="25"/>
        <v>0</v>
      </c>
      <c r="O21" s="33">
        <f t="shared" si="2"/>
        <v>50000</v>
      </c>
      <c r="P21" s="8" t="s">
        <v>111</v>
      </c>
      <c r="Q21" s="9">
        <f t="shared" si="9"/>
        <v>50000</v>
      </c>
      <c r="R21" s="9">
        <f t="shared" si="10"/>
        <v>50000</v>
      </c>
      <c r="S21" s="9">
        <f t="shared" si="11"/>
        <v>50000</v>
      </c>
      <c r="T21" s="9">
        <f t="shared" si="12"/>
        <v>50000</v>
      </c>
      <c r="U21" s="9">
        <f t="shared" si="13"/>
        <v>50000</v>
      </c>
      <c r="V21" s="9">
        <f t="shared" si="14"/>
        <v>50000</v>
      </c>
      <c r="W21" s="9">
        <f t="shared" si="15"/>
        <v>50000</v>
      </c>
      <c r="X21" s="9">
        <f t="shared" si="16"/>
        <v>50000</v>
      </c>
      <c r="Y21" s="33">
        <f t="shared" si="3"/>
        <v>0</v>
      </c>
      <c r="Z21" s="33" t="str">
        <f t="shared" si="7"/>
        <v>T16</v>
      </c>
      <c r="AA21" s="35">
        <f t="shared" si="17"/>
        <v>0</v>
      </c>
      <c r="AB21" s="35">
        <f t="shared" si="18"/>
        <v>0</v>
      </c>
      <c r="AC21" s="35">
        <f t="shared" si="19"/>
        <v>0</v>
      </c>
      <c r="AD21" s="35">
        <f t="shared" si="20"/>
        <v>0</v>
      </c>
      <c r="AE21" s="35">
        <f t="shared" si="21"/>
        <v>0</v>
      </c>
      <c r="AF21" s="35">
        <f t="shared" si="22"/>
        <v>0</v>
      </c>
      <c r="AG21" s="35">
        <f t="shared" si="23"/>
        <v>0</v>
      </c>
      <c r="AH21" s="35">
        <f t="shared" si="24"/>
        <v>0</v>
      </c>
    </row>
    <row r="22" spans="1:34" s="8" customFormat="1" ht="18" customHeight="1">
      <c r="A22" s="24" t="s">
        <v>22</v>
      </c>
      <c r="B22" s="25">
        <v>29</v>
      </c>
      <c r="C22" s="25"/>
      <c r="D22" s="25"/>
      <c r="E22" s="25">
        <v>17</v>
      </c>
      <c r="F22" s="27">
        <f t="shared" si="4"/>
        <v>0</v>
      </c>
      <c r="G22" s="28">
        <f t="shared" si="5"/>
        <v>0</v>
      </c>
      <c r="H22" s="28">
        <f t="shared" si="8"/>
        <v>50000</v>
      </c>
      <c r="I22" s="29">
        <f t="shared" si="6"/>
        <v>50000</v>
      </c>
      <c r="J22" s="30"/>
      <c r="K22" s="31">
        <v>0.01</v>
      </c>
      <c r="L22" s="32">
        <f t="shared" si="0"/>
        <v>50000</v>
      </c>
      <c r="M22" s="33">
        <v>0</v>
      </c>
      <c r="N22" s="33">
        <f t="shared" si="25"/>
        <v>0</v>
      </c>
      <c r="O22" s="33">
        <f t="shared" si="2"/>
        <v>50000</v>
      </c>
      <c r="P22" s="8" t="s">
        <v>112</v>
      </c>
      <c r="Q22" s="9">
        <f t="shared" si="9"/>
        <v>50000</v>
      </c>
      <c r="R22" s="9">
        <f t="shared" si="10"/>
        <v>50000</v>
      </c>
      <c r="S22" s="9">
        <f t="shared" si="11"/>
        <v>50000</v>
      </c>
      <c r="T22" s="9">
        <f t="shared" si="12"/>
        <v>50000</v>
      </c>
      <c r="U22" s="9">
        <f t="shared" si="13"/>
        <v>50000</v>
      </c>
      <c r="V22" s="9">
        <f t="shared" si="14"/>
        <v>50000</v>
      </c>
      <c r="W22" s="9">
        <f t="shared" si="15"/>
        <v>50000</v>
      </c>
      <c r="X22" s="9">
        <f t="shared" si="16"/>
        <v>44444.444444444445</v>
      </c>
      <c r="Y22" s="33">
        <f t="shared" si="3"/>
        <v>0</v>
      </c>
      <c r="Z22" s="33" t="str">
        <f t="shared" si="7"/>
        <v>T17</v>
      </c>
      <c r="AA22" s="35">
        <f t="shared" si="17"/>
        <v>0</v>
      </c>
      <c r="AB22" s="35">
        <f t="shared" si="18"/>
        <v>0</v>
      </c>
      <c r="AC22" s="35">
        <f t="shared" si="19"/>
        <v>0</v>
      </c>
      <c r="AD22" s="35">
        <f t="shared" si="20"/>
        <v>0</v>
      </c>
      <c r="AE22" s="35">
        <f t="shared" si="21"/>
        <v>0</v>
      </c>
      <c r="AF22" s="35">
        <f t="shared" si="22"/>
        <v>0</v>
      </c>
      <c r="AG22" s="35">
        <f t="shared" si="23"/>
        <v>0</v>
      </c>
      <c r="AH22" s="35">
        <f t="shared" si="24"/>
        <v>0</v>
      </c>
    </row>
    <row r="23" spans="1:34" s="8" customFormat="1" ht="18" customHeight="1">
      <c r="A23" s="24" t="s">
        <v>42</v>
      </c>
      <c r="B23" s="25">
        <v>29</v>
      </c>
      <c r="C23" s="25"/>
      <c r="D23" s="25"/>
      <c r="E23" s="25">
        <v>18</v>
      </c>
      <c r="F23" s="27">
        <f t="shared" si="4"/>
        <v>0</v>
      </c>
      <c r="G23" s="28">
        <f t="shared" si="5"/>
        <v>0</v>
      </c>
      <c r="H23" s="28">
        <f t="shared" si="8"/>
        <v>50000</v>
      </c>
      <c r="I23" s="29">
        <f t="shared" si="6"/>
        <v>50000</v>
      </c>
      <c r="J23" s="30"/>
      <c r="K23" s="31">
        <v>0.01</v>
      </c>
      <c r="L23" s="32">
        <f t="shared" si="0"/>
        <v>50000</v>
      </c>
      <c r="M23" s="33">
        <v>0</v>
      </c>
      <c r="N23" s="33">
        <f t="shared" si="25"/>
        <v>0</v>
      </c>
      <c r="O23" s="33">
        <f t="shared" si="2"/>
        <v>50000</v>
      </c>
      <c r="P23" s="8" t="s">
        <v>113</v>
      </c>
      <c r="Q23" s="9">
        <f t="shared" si="9"/>
        <v>50000</v>
      </c>
      <c r="R23" s="9">
        <f t="shared" si="10"/>
        <v>50000</v>
      </c>
      <c r="S23" s="9">
        <f t="shared" si="11"/>
        <v>50000</v>
      </c>
      <c r="T23" s="9">
        <f t="shared" si="12"/>
        <v>50000</v>
      </c>
      <c r="U23" s="9">
        <f t="shared" si="13"/>
        <v>50000</v>
      </c>
      <c r="V23" s="9">
        <f t="shared" si="14"/>
        <v>50000</v>
      </c>
      <c r="W23" s="9">
        <f t="shared" si="15"/>
        <v>43750</v>
      </c>
      <c r="X23" s="9">
        <f t="shared" si="16"/>
        <v>38888.888888888891</v>
      </c>
      <c r="Y23" s="33">
        <f t="shared" si="3"/>
        <v>0</v>
      </c>
      <c r="Z23" s="33" t="str">
        <f t="shared" si="7"/>
        <v>T18</v>
      </c>
      <c r="AA23" s="35">
        <f t="shared" si="17"/>
        <v>0</v>
      </c>
      <c r="AB23" s="35">
        <f t="shared" si="18"/>
        <v>0</v>
      </c>
      <c r="AC23" s="35">
        <f t="shared" si="19"/>
        <v>0</v>
      </c>
      <c r="AD23" s="35">
        <f t="shared" si="20"/>
        <v>0</v>
      </c>
      <c r="AE23" s="35">
        <f t="shared" si="21"/>
        <v>0</v>
      </c>
      <c r="AF23" s="35">
        <f t="shared" si="22"/>
        <v>0</v>
      </c>
      <c r="AG23" s="35">
        <f t="shared" si="23"/>
        <v>0</v>
      </c>
      <c r="AH23" s="35">
        <f t="shared" si="24"/>
        <v>0</v>
      </c>
    </row>
    <row r="24" spans="1:34" s="8" customFormat="1" ht="18" customHeight="1">
      <c r="A24" s="24" t="s">
        <v>0</v>
      </c>
      <c r="B24" s="25">
        <v>28</v>
      </c>
      <c r="C24" s="25"/>
      <c r="D24" s="25"/>
      <c r="E24" s="25">
        <v>19</v>
      </c>
      <c r="F24" s="27"/>
      <c r="G24" s="28">
        <f t="shared" si="5"/>
        <v>0</v>
      </c>
      <c r="H24" s="28">
        <f t="shared" si="8"/>
        <v>50000</v>
      </c>
      <c r="I24" s="29">
        <f t="shared" si="6"/>
        <v>50000</v>
      </c>
      <c r="J24" s="30"/>
      <c r="K24" s="31">
        <v>0.01</v>
      </c>
      <c r="L24" s="32">
        <f t="shared" si="0"/>
        <v>50000</v>
      </c>
      <c r="M24" s="33">
        <v>0</v>
      </c>
      <c r="N24" s="33">
        <f t="shared" si="25"/>
        <v>0</v>
      </c>
      <c r="O24" s="33">
        <f t="shared" si="2"/>
        <v>50000</v>
      </c>
      <c r="P24" s="8" t="s">
        <v>114</v>
      </c>
      <c r="Q24" s="9">
        <f t="shared" si="9"/>
        <v>50000</v>
      </c>
      <c r="R24" s="9">
        <f t="shared" si="10"/>
        <v>50000</v>
      </c>
      <c r="S24" s="9">
        <f t="shared" si="11"/>
        <v>50000</v>
      </c>
      <c r="T24" s="9">
        <f t="shared" si="12"/>
        <v>50000</v>
      </c>
      <c r="U24" s="9">
        <f t="shared" si="13"/>
        <v>50000</v>
      </c>
      <c r="V24" s="9">
        <f t="shared" si="14"/>
        <v>42857.142857142855</v>
      </c>
      <c r="W24" s="9">
        <f t="shared" si="15"/>
        <v>37500</v>
      </c>
      <c r="X24" s="9">
        <f t="shared" si="16"/>
        <v>33333.333333333336</v>
      </c>
      <c r="Y24" s="33">
        <f t="shared" si="3"/>
        <v>0</v>
      </c>
      <c r="Z24" s="33" t="str">
        <f t="shared" si="7"/>
        <v>T19</v>
      </c>
      <c r="AA24" s="35">
        <f t="shared" si="17"/>
        <v>0</v>
      </c>
      <c r="AB24" s="35">
        <f t="shared" si="18"/>
        <v>0</v>
      </c>
      <c r="AC24" s="35">
        <f t="shared" si="19"/>
        <v>0</v>
      </c>
      <c r="AD24" s="35">
        <f t="shared" si="20"/>
        <v>0</v>
      </c>
      <c r="AE24" s="35">
        <f t="shared" si="21"/>
        <v>0</v>
      </c>
      <c r="AF24" s="35">
        <f t="shared" si="22"/>
        <v>0</v>
      </c>
      <c r="AG24" s="35">
        <f t="shared" si="23"/>
        <v>0</v>
      </c>
      <c r="AH24" s="35">
        <f t="shared" si="24"/>
        <v>0</v>
      </c>
    </row>
    <row r="25" spans="1:34" s="8" customFormat="1" ht="18" customHeight="1">
      <c r="A25" s="24" t="s">
        <v>26</v>
      </c>
      <c r="B25" s="25">
        <v>26</v>
      </c>
      <c r="C25" s="25"/>
      <c r="D25" s="25"/>
      <c r="E25" s="25">
        <v>20</v>
      </c>
      <c r="F25" s="27"/>
      <c r="G25" s="28">
        <f t="shared" si="5"/>
        <v>0</v>
      </c>
      <c r="H25" s="28">
        <f t="shared" si="8"/>
        <v>50000</v>
      </c>
      <c r="I25" s="29">
        <f t="shared" si="6"/>
        <v>50000</v>
      </c>
      <c r="J25" s="30"/>
      <c r="K25" s="31">
        <v>0.01</v>
      </c>
      <c r="L25" s="32">
        <f t="shared" si="0"/>
        <v>50000</v>
      </c>
      <c r="M25" s="33">
        <v>0</v>
      </c>
      <c r="N25" s="33">
        <f t="shared" si="25"/>
        <v>0</v>
      </c>
      <c r="O25" s="33">
        <f t="shared" si="2"/>
        <v>50000</v>
      </c>
      <c r="P25" s="8" t="s">
        <v>115</v>
      </c>
      <c r="Q25" s="9">
        <f t="shared" si="9"/>
        <v>50000</v>
      </c>
      <c r="R25" s="9">
        <f t="shared" si="10"/>
        <v>50000</v>
      </c>
      <c r="S25" s="9">
        <f t="shared" si="11"/>
        <v>50000</v>
      </c>
      <c r="T25" s="9">
        <f t="shared" si="12"/>
        <v>50000</v>
      </c>
      <c r="U25" s="9">
        <f t="shared" si="13"/>
        <v>41666.666666666664</v>
      </c>
      <c r="V25" s="9">
        <f t="shared" si="14"/>
        <v>35714.285714285717</v>
      </c>
      <c r="W25" s="9">
        <f t="shared" si="15"/>
        <v>31250</v>
      </c>
      <c r="X25" s="9">
        <f t="shared" si="16"/>
        <v>27777.777777777777</v>
      </c>
      <c r="Y25" s="33">
        <f t="shared" si="3"/>
        <v>0</v>
      </c>
      <c r="Z25" s="33" t="str">
        <f t="shared" si="7"/>
        <v>T20</v>
      </c>
      <c r="AA25" s="35">
        <f t="shared" si="17"/>
        <v>0</v>
      </c>
      <c r="AB25" s="35">
        <f t="shared" si="18"/>
        <v>0</v>
      </c>
      <c r="AC25" s="35">
        <f t="shared" si="19"/>
        <v>0</v>
      </c>
      <c r="AD25" s="35">
        <f t="shared" si="20"/>
        <v>0</v>
      </c>
      <c r="AE25" s="35">
        <f t="shared" si="21"/>
        <v>0</v>
      </c>
      <c r="AF25" s="35">
        <f t="shared" si="22"/>
        <v>0</v>
      </c>
      <c r="AG25" s="35">
        <f t="shared" si="23"/>
        <v>0</v>
      </c>
      <c r="AH25" s="35">
        <f t="shared" si="24"/>
        <v>0</v>
      </c>
    </row>
    <row r="26" spans="1:34" s="8" customFormat="1" ht="18" customHeight="1">
      <c r="A26" s="24"/>
      <c r="B26" s="25"/>
      <c r="C26" s="25"/>
      <c r="D26" s="25"/>
      <c r="E26" s="25" t="s">
        <v>201</v>
      </c>
      <c r="F26" s="27"/>
      <c r="G26" s="28">
        <f t="shared" si="5"/>
        <v>0</v>
      </c>
      <c r="H26" s="28">
        <f t="shared" si="8"/>
        <v>0</v>
      </c>
      <c r="I26" s="29">
        <f t="shared" si="6"/>
        <v>0</v>
      </c>
      <c r="J26" s="30"/>
      <c r="K26" s="31">
        <v>0.01</v>
      </c>
      <c r="L26" s="32">
        <f t="shared" si="0"/>
        <v>50000</v>
      </c>
      <c r="M26" s="33">
        <v>0</v>
      </c>
      <c r="N26" s="33">
        <f t="shared" si="25"/>
        <v>0</v>
      </c>
      <c r="O26" s="33">
        <f>IF(E26=0,0,IF(E26=E25,VLOOKUP(E26,P:X,VLOOKUP(E26,P:Y,10,0),0),IF(P26=E26,VLOOKUP(E26,P:X,VLOOKUP(E26,P:Y,10,0),0),L26)))</f>
        <v>50000</v>
      </c>
      <c r="P26" s="8" t="s">
        <v>116</v>
      </c>
      <c r="Q26" s="9">
        <f t="shared" si="9"/>
        <v>50000</v>
      </c>
      <c r="R26" s="9">
        <f t="shared" si="10"/>
        <v>50000</v>
      </c>
      <c r="S26" s="9">
        <f t="shared" si="11"/>
        <v>50000</v>
      </c>
      <c r="T26" s="9">
        <f t="shared" si="12"/>
        <v>40000</v>
      </c>
      <c r="U26" s="9">
        <f t="shared" si="13"/>
        <v>33333.333333333336</v>
      </c>
      <c r="V26" s="9">
        <f t="shared" si="14"/>
        <v>28571.428571428572</v>
      </c>
      <c r="W26" s="9">
        <f t="shared" si="15"/>
        <v>25000</v>
      </c>
      <c r="X26" s="9">
        <f t="shared" si="16"/>
        <v>22222.222222222223</v>
      </c>
      <c r="Y26" s="33">
        <f t="shared" si="3"/>
        <v>0</v>
      </c>
      <c r="Z26" s="33" t="str">
        <f t="shared" si="7"/>
        <v>T21</v>
      </c>
      <c r="AA26" s="35">
        <f t="shared" si="17"/>
        <v>0</v>
      </c>
      <c r="AB26" s="35">
        <f t="shared" si="18"/>
        <v>0</v>
      </c>
      <c r="AC26" s="35">
        <f t="shared" si="19"/>
        <v>0</v>
      </c>
      <c r="AD26" s="35">
        <f t="shared" si="20"/>
        <v>0</v>
      </c>
      <c r="AE26" s="35">
        <f t="shared" si="21"/>
        <v>0</v>
      </c>
      <c r="AF26" s="35">
        <f t="shared" si="22"/>
        <v>0</v>
      </c>
      <c r="AG26" s="35">
        <f t="shared" si="23"/>
        <v>0</v>
      </c>
      <c r="AH26" s="35">
        <f t="shared" si="24"/>
        <v>0</v>
      </c>
    </row>
    <row r="27" spans="1:34" s="8" customFormat="1" ht="18" customHeight="1">
      <c r="A27" s="24"/>
      <c r="B27" s="25"/>
      <c r="C27" s="25"/>
      <c r="D27" s="25"/>
      <c r="E27" s="25" t="s">
        <v>201</v>
      </c>
      <c r="F27" s="27"/>
      <c r="G27" s="28">
        <f t="shared" si="5"/>
        <v>0</v>
      </c>
      <c r="H27" s="28">
        <f t="shared" si="8"/>
        <v>0</v>
      </c>
      <c r="I27" s="29">
        <f t="shared" si="6"/>
        <v>0</v>
      </c>
      <c r="J27" s="30"/>
      <c r="K27" s="31">
        <v>0.01</v>
      </c>
      <c r="L27" s="32">
        <f t="shared" si="0"/>
        <v>50000</v>
      </c>
      <c r="M27" s="33">
        <v>0</v>
      </c>
      <c r="N27" s="33" t="e">
        <f t="shared" si="25"/>
        <v>#N/A</v>
      </c>
      <c r="O27" s="33" t="e">
        <f t="shared" ref="O27:O29" si="26">IF(E27=0,0,IF(E27=E26,VLOOKUP(E27,P:X,VLOOKUP(E27,P:Y,10,0),0),IF(P27=E27,VLOOKUP(E27,P:X,VLOOKUP(E27,P:Y,10,0),0),L27)))</f>
        <v>#N/A</v>
      </c>
      <c r="P27" s="8" t="s">
        <v>117</v>
      </c>
      <c r="Q27" s="9">
        <f t="shared" si="9"/>
        <v>50000</v>
      </c>
      <c r="R27" s="9">
        <f t="shared" si="10"/>
        <v>50000</v>
      </c>
      <c r="S27" s="9">
        <f t="shared" si="11"/>
        <v>37500</v>
      </c>
      <c r="T27" s="9">
        <f t="shared" si="12"/>
        <v>30000</v>
      </c>
      <c r="U27" s="9">
        <f t="shared" si="13"/>
        <v>25000</v>
      </c>
      <c r="V27" s="9">
        <f t="shared" si="14"/>
        <v>21428.571428571428</v>
      </c>
      <c r="W27" s="9">
        <f t="shared" si="15"/>
        <v>18750</v>
      </c>
      <c r="X27" s="9">
        <f t="shared" si="16"/>
        <v>16666.666666666668</v>
      </c>
      <c r="Y27" s="33">
        <f t="shared" si="3"/>
        <v>0</v>
      </c>
      <c r="Z27" s="33" t="str">
        <f t="shared" si="7"/>
        <v>T22</v>
      </c>
      <c r="AA27" s="35">
        <f t="shared" si="17"/>
        <v>0</v>
      </c>
      <c r="AB27" s="35">
        <f t="shared" si="18"/>
        <v>0</v>
      </c>
      <c r="AC27" s="35">
        <f t="shared" si="19"/>
        <v>0</v>
      </c>
      <c r="AD27" s="35">
        <f t="shared" si="20"/>
        <v>0</v>
      </c>
      <c r="AE27" s="35">
        <f t="shared" si="21"/>
        <v>0</v>
      </c>
      <c r="AF27" s="35">
        <f t="shared" si="22"/>
        <v>0</v>
      </c>
      <c r="AG27" s="35">
        <f t="shared" si="23"/>
        <v>0</v>
      </c>
      <c r="AH27" s="35">
        <f t="shared" si="24"/>
        <v>0</v>
      </c>
    </row>
    <row r="28" spans="1:34" s="8" customFormat="1" ht="18" customHeight="1">
      <c r="A28" s="24"/>
      <c r="B28" s="25"/>
      <c r="C28" s="25"/>
      <c r="D28" s="25"/>
      <c r="E28" s="25" t="s">
        <v>201</v>
      </c>
      <c r="F28" s="27"/>
      <c r="G28" s="28">
        <f t="shared" si="5"/>
        <v>0</v>
      </c>
      <c r="H28" s="28">
        <f t="shared" si="8"/>
        <v>0</v>
      </c>
      <c r="I28" s="29">
        <f t="shared" si="6"/>
        <v>0</v>
      </c>
      <c r="J28" s="30"/>
      <c r="K28" s="31">
        <v>0.01</v>
      </c>
      <c r="L28" s="32">
        <f t="shared" si="0"/>
        <v>50000</v>
      </c>
      <c r="M28" s="33">
        <v>0</v>
      </c>
      <c r="N28" s="33" t="e">
        <f t="shared" si="25"/>
        <v>#N/A</v>
      </c>
      <c r="O28" s="33" t="e">
        <f t="shared" si="26"/>
        <v>#N/A</v>
      </c>
      <c r="P28" s="8" t="s">
        <v>118</v>
      </c>
      <c r="Q28" s="9">
        <f t="shared" si="9"/>
        <v>50000</v>
      </c>
      <c r="R28" s="9">
        <f t="shared" si="10"/>
        <v>33333.333333333336</v>
      </c>
      <c r="S28" s="9">
        <f t="shared" si="11"/>
        <v>25000</v>
      </c>
      <c r="T28" s="9">
        <f t="shared" si="12"/>
        <v>20000</v>
      </c>
      <c r="U28" s="9">
        <f t="shared" si="13"/>
        <v>16666.666666666668</v>
      </c>
      <c r="V28" s="9">
        <f t="shared" si="14"/>
        <v>14285.714285714286</v>
      </c>
      <c r="W28" s="9">
        <f t="shared" si="15"/>
        <v>12500</v>
      </c>
      <c r="X28" s="9">
        <f t="shared" si="16"/>
        <v>11111.111111111111</v>
      </c>
      <c r="Y28" s="33">
        <f t="shared" si="3"/>
        <v>0</v>
      </c>
      <c r="Z28" s="33" t="str">
        <f t="shared" si="7"/>
        <v>T23</v>
      </c>
      <c r="AA28" s="35">
        <f t="shared" si="17"/>
        <v>0</v>
      </c>
      <c r="AB28" s="35">
        <f t="shared" si="18"/>
        <v>0</v>
      </c>
      <c r="AC28" s="35">
        <f t="shared" si="19"/>
        <v>0</v>
      </c>
      <c r="AD28" s="35">
        <f t="shared" si="20"/>
        <v>0</v>
      </c>
      <c r="AE28" s="35">
        <f t="shared" si="21"/>
        <v>0</v>
      </c>
      <c r="AF28" s="35">
        <f t="shared" si="22"/>
        <v>0</v>
      </c>
      <c r="AG28" s="35">
        <f t="shared" si="23"/>
        <v>0</v>
      </c>
      <c r="AH28" s="35">
        <f t="shared" si="24"/>
        <v>0</v>
      </c>
    </row>
    <row r="29" spans="1:34" s="8" customFormat="1" ht="18" customHeight="1">
      <c r="A29" s="24"/>
      <c r="B29" s="25"/>
      <c r="C29" s="25"/>
      <c r="D29" s="25"/>
      <c r="E29" s="25" t="s">
        <v>201</v>
      </c>
      <c r="F29" s="27"/>
      <c r="G29" s="28">
        <f t="shared" si="5"/>
        <v>0</v>
      </c>
      <c r="H29" s="28">
        <f t="shared" si="8"/>
        <v>0</v>
      </c>
      <c r="I29" s="29">
        <f t="shared" si="6"/>
        <v>0</v>
      </c>
      <c r="J29" s="30"/>
      <c r="K29" s="31">
        <v>0.01</v>
      </c>
      <c r="L29" s="32">
        <f t="shared" si="0"/>
        <v>50000</v>
      </c>
      <c r="M29" s="33">
        <v>0</v>
      </c>
      <c r="N29" s="33" t="e">
        <f t="shared" si="25"/>
        <v>#N/A</v>
      </c>
      <c r="O29" s="33" t="e">
        <f t="shared" si="26"/>
        <v>#N/A</v>
      </c>
      <c r="P29" s="8" t="s">
        <v>119</v>
      </c>
      <c r="Q29" s="9">
        <f t="shared" si="9"/>
        <v>25000</v>
      </c>
      <c r="R29" s="9">
        <f t="shared" si="10"/>
        <v>16666.666666666668</v>
      </c>
      <c r="S29" s="9">
        <f t="shared" si="11"/>
        <v>12500</v>
      </c>
      <c r="T29" s="9">
        <f t="shared" si="12"/>
        <v>10000</v>
      </c>
      <c r="U29" s="9">
        <f t="shared" si="13"/>
        <v>8333.3333333333339</v>
      </c>
      <c r="V29" s="9">
        <f t="shared" si="14"/>
        <v>7142.8571428571431</v>
      </c>
      <c r="W29" s="9">
        <f t="shared" si="15"/>
        <v>6250</v>
      </c>
      <c r="X29" s="9">
        <f t="shared" si="16"/>
        <v>5555.5555555555557</v>
      </c>
      <c r="Y29" s="33">
        <f t="shared" si="3"/>
        <v>0</v>
      </c>
      <c r="Z29" s="33" t="str">
        <f t="shared" si="7"/>
        <v>T24</v>
      </c>
      <c r="AA29" s="35">
        <f t="shared" si="17"/>
        <v>0</v>
      </c>
      <c r="AB29" s="35">
        <f t="shared" si="18"/>
        <v>0</v>
      </c>
      <c r="AC29" s="35">
        <f t="shared" si="19"/>
        <v>0</v>
      </c>
      <c r="AD29" s="35">
        <f t="shared" si="20"/>
        <v>0</v>
      </c>
      <c r="AE29" s="35">
        <f t="shared" si="21"/>
        <v>0</v>
      </c>
      <c r="AF29" s="35">
        <f t="shared" si="22"/>
        <v>0</v>
      </c>
      <c r="AG29" s="35">
        <f t="shared" si="23"/>
        <v>0</v>
      </c>
      <c r="AH29" s="35">
        <f t="shared" si="24"/>
        <v>0</v>
      </c>
    </row>
    <row r="30" spans="1:34" ht="18" customHeight="1">
      <c r="A30" s="36"/>
      <c r="B30" s="37"/>
      <c r="C30" s="38"/>
      <c r="D30" s="39"/>
      <c r="E30" s="40"/>
      <c r="F30" s="41"/>
      <c r="G30" s="42"/>
      <c r="H30" s="42"/>
      <c r="I30" s="40"/>
      <c r="J30" s="43"/>
      <c r="K30" s="43"/>
      <c r="L30" s="43"/>
      <c r="M30" s="43"/>
      <c r="N30" s="43"/>
      <c r="O30" s="43"/>
      <c r="P30" s="8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4" ht="15">
      <c r="A31" s="36"/>
      <c r="B31" s="45"/>
      <c r="C31" s="46"/>
      <c r="D31" s="46"/>
      <c r="E31" s="46"/>
      <c r="F31" s="47"/>
      <c r="G31" s="48"/>
      <c r="H31" s="48"/>
      <c r="I31" s="36"/>
      <c r="J31" s="36"/>
      <c r="K31" s="36"/>
      <c r="L31" s="36"/>
      <c r="M31" s="36"/>
      <c r="N31" s="36"/>
      <c r="O31" s="36"/>
      <c r="P31" s="36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34" ht="15">
      <c r="A32" s="36"/>
      <c r="B32" s="45"/>
      <c r="C32" s="46"/>
      <c r="D32" s="46"/>
      <c r="E32" s="46"/>
      <c r="F32" s="47"/>
      <c r="G32" s="48"/>
      <c r="H32" s="48"/>
      <c r="I32" s="36"/>
      <c r="J32" s="36"/>
      <c r="K32" s="36"/>
      <c r="L32" s="36"/>
      <c r="M32" s="36"/>
      <c r="N32" s="36"/>
      <c r="O32" s="36"/>
      <c r="P32" s="36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">
      <c r="A33" s="36"/>
      <c r="B33" s="45"/>
      <c r="C33" s="46"/>
      <c r="D33" s="46"/>
      <c r="E33" s="46"/>
      <c r="F33" s="47"/>
      <c r="G33" s="48"/>
      <c r="H33" s="48"/>
      <c r="I33" s="36"/>
      <c r="J33" s="36"/>
      <c r="K33" s="36"/>
      <c r="L33" s="36"/>
      <c r="M33" s="36"/>
      <c r="N33" s="36"/>
      <c r="O33" s="36"/>
      <c r="P33" s="36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">
      <c r="A34" s="36"/>
      <c r="B34" s="45"/>
      <c r="C34" s="37"/>
      <c r="D34" s="39"/>
      <c r="E34" s="40"/>
      <c r="F34" s="41"/>
      <c r="G34" s="42"/>
      <c r="H34" s="42"/>
      <c r="I34" s="40"/>
      <c r="J34" s="43"/>
      <c r="K34" s="43"/>
      <c r="L34" s="43"/>
      <c r="M34" s="43"/>
      <c r="N34" s="43"/>
      <c r="O34" s="43"/>
      <c r="P34" s="8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>
      <c r="B35" s="45"/>
      <c r="P35" s="8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>
      <c r="A36" s="50"/>
      <c r="B36" s="50"/>
      <c r="I36" s="44"/>
      <c r="P36" s="8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>
      <c r="A37" s="50"/>
      <c r="B37" s="50"/>
      <c r="I37" s="44"/>
      <c r="P37" s="8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>
      <c r="A38" s="50"/>
      <c r="B38" s="50"/>
      <c r="I38" s="44"/>
      <c r="P38" s="8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>
      <c r="A39" s="50"/>
      <c r="B39" s="50"/>
      <c r="I39" s="44"/>
      <c r="P39" s="8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>
      <c r="A40" s="50"/>
      <c r="B40" s="50"/>
      <c r="I40" s="44"/>
      <c r="P40" s="8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>
      <c r="A41" s="50"/>
      <c r="B41" s="50"/>
      <c r="I41" s="44"/>
      <c r="P41" s="8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>
      <c r="A42" s="50"/>
      <c r="B42" s="50"/>
      <c r="I42" s="44"/>
      <c r="P42" s="8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>
      <c r="A43" s="50"/>
      <c r="B43" s="50"/>
      <c r="I43" s="44"/>
      <c r="P43" s="8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>
      <c r="A44" s="50"/>
      <c r="B44" s="50"/>
      <c r="I44" s="44"/>
      <c r="P44" s="8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>
      <c r="A45" s="50"/>
      <c r="B45" s="50"/>
      <c r="I45" s="44"/>
      <c r="P45" s="8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>
      <c r="A46" s="50"/>
      <c r="B46" s="50"/>
      <c r="I46" s="44"/>
      <c r="P46" s="8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>
      <c r="A47" s="50"/>
      <c r="B47" s="50"/>
      <c r="I47" s="44"/>
      <c r="P47" s="8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>
      <c r="A48" s="50"/>
      <c r="B48" s="50"/>
      <c r="I48" s="44"/>
      <c r="P48" s="8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>
      <c r="A49" s="50"/>
      <c r="B49" s="50"/>
      <c r="I49" s="44"/>
      <c r="P49" s="8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>
      <c r="A50" s="50"/>
      <c r="B50" s="50"/>
      <c r="I50" s="44"/>
      <c r="P50" s="8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>
      <c r="A51" s="50"/>
      <c r="B51" s="50"/>
      <c r="I51" s="44"/>
      <c r="P51" s="8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>
      <c r="A52" s="50"/>
      <c r="B52" s="50"/>
      <c r="I52" s="44"/>
      <c r="P52" s="8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>
      <c r="A53" s="50"/>
      <c r="B53" s="50"/>
      <c r="I53" s="44"/>
      <c r="P53" s="8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>
      <c r="A54" s="50"/>
      <c r="B54" s="50"/>
      <c r="I54" s="44"/>
      <c r="P54" s="8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>
      <c r="A55" s="50"/>
      <c r="B55" s="50"/>
      <c r="I55" s="44"/>
      <c r="P55" s="8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>
      <c r="A56" s="50"/>
      <c r="B56" s="50"/>
      <c r="I56" s="44"/>
      <c r="P56" s="8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>
      <c r="A57" s="50"/>
      <c r="B57" s="50"/>
      <c r="I57" s="44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>
      <c r="A58" s="50"/>
      <c r="B58" s="50"/>
      <c r="I58" s="44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>
      <c r="A59" s="50"/>
      <c r="B59" s="50"/>
      <c r="I59" s="44"/>
      <c r="P59" s="8"/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>
      <c r="A60" s="50"/>
      <c r="B60" s="50"/>
      <c r="I60" s="44"/>
      <c r="P60" s="8"/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>
      <c r="A61" s="50"/>
      <c r="B61" s="50"/>
      <c r="I61" s="44"/>
      <c r="P61" s="8"/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>
      <c r="A62" s="50"/>
      <c r="B62" s="50"/>
      <c r="I62" s="44"/>
      <c r="P62" s="8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>
      <c r="A63" s="50"/>
      <c r="B63" s="50"/>
      <c r="I63" s="44"/>
      <c r="P63" s="8"/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>
      <c r="A64" s="50"/>
      <c r="B64" s="50"/>
      <c r="I64" s="44"/>
      <c r="P64" s="8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>
      <c r="A65" s="50"/>
      <c r="B65" s="50"/>
      <c r="I65" s="44"/>
      <c r="P65" s="8"/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>
      <c r="A66" s="50"/>
      <c r="B66" s="50"/>
      <c r="I66" s="44"/>
      <c r="P66" s="8"/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>
      <c r="A67" s="50"/>
      <c r="B67" s="50"/>
      <c r="I67" s="44"/>
      <c r="P67" s="8"/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>
      <c r="A68" s="50"/>
      <c r="B68" s="50"/>
      <c r="I68" s="44"/>
      <c r="P68" s="8"/>
      <c r="Q68" s="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>
      <c r="A69" s="50"/>
      <c r="B69" s="50"/>
      <c r="I69" s="44"/>
      <c r="P69" s="8"/>
      <c r="Q69" s="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>
      <c r="A70" s="50"/>
      <c r="B70" s="50"/>
      <c r="I70" s="44"/>
      <c r="P70" s="8"/>
      <c r="Q70" s="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>
      <c r="A71" s="50"/>
      <c r="B71" s="50"/>
      <c r="I71" s="44"/>
      <c r="P71" s="8"/>
      <c r="Q71" s="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>
      <c r="A72" s="50"/>
      <c r="B72" s="50"/>
      <c r="I72" s="44"/>
      <c r="P72" s="8"/>
      <c r="Q72" s="9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>
      <c r="A73" s="50"/>
      <c r="B73" s="50"/>
      <c r="I73" s="44"/>
      <c r="P73" s="8"/>
      <c r="Q73" s="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>
      <c r="A74" s="50"/>
      <c r="B74" s="50"/>
      <c r="I74" s="44"/>
      <c r="P74" s="8"/>
      <c r="Q74" s="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>
      <c r="A75" s="50"/>
      <c r="B75" s="50"/>
      <c r="I75" s="44"/>
      <c r="P75" s="8"/>
      <c r="Q75" s="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>
      <c r="A76" s="50"/>
      <c r="B76" s="50"/>
      <c r="I76" s="44"/>
      <c r="P76" s="8"/>
      <c r="Q76" s="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>
      <c r="A77" s="50"/>
      <c r="B77" s="50"/>
      <c r="I77" s="44"/>
      <c r="P77" s="8"/>
      <c r="Q77" s="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>
      <c r="A78" s="50"/>
      <c r="B78" s="50"/>
      <c r="I78" s="44"/>
      <c r="P78" s="8"/>
      <c r="Q78" s="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>
      <c r="A79" s="50"/>
      <c r="B79" s="50"/>
      <c r="I79" s="44"/>
      <c r="P79" s="8"/>
      <c r="Q79" s="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>
      <c r="A80" s="50"/>
      <c r="B80" s="50"/>
      <c r="I80" s="44"/>
      <c r="P80" s="8"/>
      <c r="Q80" s="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>
      <c r="A81" s="50"/>
      <c r="B81" s="50"/>
      <c r="I81" s="44"/>
      <c r="P81" s="8"/>
      <c r="Q81" s="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>
      <c r="A82" s="50"/>
      <c r="B82" s="50"/>
      <c r="I82" s="44"/>
      <c r="P82" s="8"/>
      <c r="Q82" s="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>
      <c r="A83" s="50"/>
      <c r="B83" s="50"/>
      <c r="I83" s="44"/>
      <c r="P83" s="8"/>
      <c r="Q83" s="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>
      <c r="A84" s="50"/>
      <c r="B84" s="50"/>
      <c r="I84" s="44"/>
      <c r="P84" s="8"/>
      <c r="Q84" s="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>
      <c r="A85" s="50"/>
      <c r="B85" s="50"/>
      <c r="I85" s="44"/>
      <c r="P85" s="8"/>
      <c r="Q85" s="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>
      <c r="A86" s="50"/>
      <c r="B86" s="50"/>
      <c r="I86" s="44"/>
      <c r="P86" s="8"/>
      <c r="Q86" s="9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>
      <c r="A87" s="50"/>
      <c r="B87" s="50"/>
      <c r="I87" s="44"/>
      <c r="P87" s="8"/>
      <c r="Q87" s="9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>
      <c r="A88" s="50"/>
      <c r="B88" s="50"/>
      <c r="I88" s="44"/>
      <c r="P88" s="8"/>
      <c r="Q88" s="9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>
      <c r="A89" s="50"/>
      <c r="B89" s="50"/>
      <c r="I89" s="44"/>
      <c r="P89" s="8"/>
      <c r="Q89" s="9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>
      <c r="A90" s="50"/>
      <c r="B90" s="50"/>
      <c r="I90" s="44"/>
      <c r="P90" s="8"/>
      <c r="Q90" s="9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>
      <c r="A91" s="50"/>
      <c r="B91" s="50"/>
      <c r="I91" s="44"/>
      <c r="P91" s="8"/>
      <c r="Q91" s="9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>
      <c r="A92" s="50"/>
      <c r="B92" s="50"/>
      <c r="I92" s="44"/>
      <c r="P92" s="8"/>
      <c r="Q92" s="9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>
      <c r="A93" s="50"/>
      <c r="B93" s="50"/>
      <c r="I93" s="44"/>
      <c r="P93" s="8"/>
      <c r="Q93" s="9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>
      <c r="A94" s="50"/>
      <c r="B94" s="50"/>
      <c r="I94" s="44"/>
      <c r="P94" s="53"/>
      <c r="Q94" s="44"/>
    </row>
    <row r="95" spans="1:28">
      <c r="A95" s="50"/>
      <c r="B95" s="50"/>
      <c r="I95" s="44"/>
      <c r="P95" s="53"/>
      <c r="Q95" s="44"/>
    </row>
    <row r="96" spans="1:28">
      <c r="A96" s="50"/>
      <c r="B96" s="50"/>
      <c r="I96" s="44"/>
      <c r="P96" s="53"/>
      <c r="Q96" s="44"/>
    </row>
    <row r="97" spans="1:17">
      <c r="A97" s="50"/>
      <c r="B97" s="50"/>
      <c r="I97" s="44"/>
      <c r="P97" s="53"/>
      <c r="Q97" s="44"/>
    </row>
    <row r="98" spans="1:17">
      <c r="A98" s="50"/>
      <c r="B98" s="50"/>
      <c r="I98" s="44"/>
      <c r="P98" s="53"/>
      <c r="Q98" s="44"/>
    </row>
    <row r="99" spans="1:17">
      <c r="A99" s="50"/>
      <c r="B99" s="50"/>
      <c r="I99" s="44"/>
      <c r="P99" s="53"/>
      <c r="Q99" s="44"/>
    </row>
    <row r="100" spans="1:17">
      <c r="A100" s="50"/>
      <c r="B100" s="50"/>
      <c r="I100" s="44"/>
      <c r="P100" s="53"/>
      <c r="Q100" s="44"/>
    </row>
    <row r="101" spans="1:17">
      <c r="A101" s="50"/>
      <c r="B101" s="50"/>
      <c r="I101" s="44"/>
      <c r="P101" s="53"/>
      <c r="Q101" s="44"/>
    </row>
    <row r="102" spans="1:17">
      <c r="A102" s="50"/>
      <c r="B102" s="50"/>
      <c r="I102" s="44"/>
      <c r="P102" s="53"/>
      <c r="Q102" s="44"/>
    </row>
    <row r="103" spans="1:17">
      <c r="A103" s="50"/>
      <c r="B103" s="50"/>
      <c r="I103" s="44"/>
      <c r="P103" s="53"/>
      <c r="Q103" s="44"/>
    </row>
    <row r="104" spans="1:17">
      <c r="A104" s="50"/>
      <c r="B104" s="50"/>
      <c r="I104" s="44"/>
      <c r="P104" s="53"/>
      <c r="Q104" s="44"/>
    </row>
  </sheetData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4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H104"/>
  <sheetViews>
    <sheetView showZeros="0" topLeftCell="A4" workbookViewId="0">
      <selection activeCell="A7" sqref="A7"/>
    </sheetView>
  </sheetViews>
  <sheetFormatPr defaultColWidth="9.15234375" defaultRowHeight="17.600000000000001"/>
  <cols>
    <col min="1" max="1" width="29.23046875" style="49" customWidth="1"/>
    <col min="2" max="2" width="8.4609375" style="54" customWidth="1"/>
    <col min="3" max="3" width="6.84375" style="50" customWidth="1"/>
    <col min="4" max="4" width="16.69140625" style="50" customWidth="1"/>
    <col min="5" max="5" width="8.23046875" style="50" customWidth="1"/>
    <col min="6" max="6" width="9.53515625" style="51" customWidth="1"/>
    <col min="7" max="7" width="10.15234375" style="52" customWidth="1"/>
    <col min="8" max="8" width="11.84375" style="52" customWidth="1"/>
    <col min="9" max="9" width="14.4609375" style="50" customWidth="1"/>
    <col min="10" max="10" width="6.4609375" style="44" customWidth="1"/>
    <col min="11" max="11" width="5.69140625" style="44" customWidth="1"/>
    <col min="12" max="12" width="10.4609375" style="44" customWidth="1"/>
    <col min="13" max="15" width="10.4609375" style="44" hidden="1" customWidth="1"/>
    <col min="16" max="16" width="7.4609375" style="44" hidden="1" customWidth="1"/>
    <col min="17" max="17" width="9.23046875" style="53" hidden="1" customWidth="1"/>
    <col min="18" max="34" width="0" style="44" hidden="1" customWidth="1"/>
    <col min="35" max="16384" width="9.15234375" style="44"/>
  </cols>
  <sheetData>
    <row r="1" spans="1:34" s="6" customFormat="1" ht="33.65" customHeight="1">
      <c r="A1" s="262" t="s">
        <v>82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4"/>
      <c r="N1" s="4"/>
      <c r="O1" s="4"/>
      <c r="P1" s="5"/>
      <c r="Q1" s="5"/>
      <c r="R1" s="5"/>
      <c r="S1" s="5"/>
      <c r="T1" s="5"/>
      <c r="U1" s="5"/>
    </row>
    <row r="2" spans="1:34" s="8" customFormat="1" ht="36" customHeight="1" thickBot="1">
      <c r="A2" s="263" t="s">
        <v>230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7"/>
      <c r="N2" s="7"/>
      <c r="O2" s="7"/>
      <c r="Q2" s="9"/>
    </row>
    <row r="3" spans="1:34" s="8" customFormat="1" ht="18.649999999999999" customHeight="1">
      <c r="A3" s="264" t="s">
        <v>231</v>
      </c>
      <c r="B3" s="264"/>
      <c r="C3" s="264"/>
      <c r="D3" s="264"/>
      <c r="E3" s="264"/>
      <c r="F3" s="264"/>
      <c r="G3" s="264"/>
      <c r="H3" s="264"/>
      <c r="I3" s="264"/>
      <c r="J3" s="10"/>
      <c r="K3" s="265" t="s">
        <v>85</v>
      </c>
      <c r="L3" s="266"/>
      <c r="M3" s="11"/>
      <c r="N3" s="11"/>
      <c r="O3" s="11"/>
      <c r="Q3" s="9"/>
    </row>
    <row r="4" spans="1:34" s="8" customFormat="1" ht="21.65" customHeight="1" thickBot="1">
      <c r="A4" s="264"/>
      <c r="B4" s="264"/>
      <c r="C4" s="264"/>
      <c r="D4" s="264"/>
      <c r="E4" s="264"/>
      <c r="F4" s="264"/>
      <c r="G4" s="264"/>
      <c r="H4" s="264"/>
      <c r="I4" s="264"/>
      <c r="J4" s="12"/>
      <c r="K4" s="267">
        <v>7000000</v>
      </c>
      <c r="L4" s="268"/>
      <c r="M4" s="13"/>
      <c r="N4" s="13"/>
      <c r="O4" s="13"/>
      <c r="Q4" s="9"/>
    </row>
    <row r="5" spans="1:34" s="8" customFormat="1" ht="27" customHeight="1">
      <c r="A5" s="14" t="s">
        <v>86</v>
      </c>
      <c r="B5" s="15" t="s">
        <v>49</v>
      </c>
      <c r="C5" s="16" t="s">
        <v>87</v>
      </c>
      <c r="D5" s="17" t="s">
        <v>88</v>
      </c>
      <c r="E5" s="18" t="s">
        <v>89</v>
      </c>
      <c r="F5" s="19" t="s">
        <v>90</v>
      </c>
      <c r="G5" s="20" t="s">
        <v>91</v>
      </c>
      <c r="H5" s="20" t="s">
        <v>92</v>
      </c>
      <c r="I5" s="21" t="s">
        <v>93</v>
      </c>
      <c r="J5" s="22"/>
      <c r="K5" s="269" t="s">
        <v>94</v>
      </c>
      <c r="L5" s="270"/>
      <c r="M5" s="23"/>
      <c r="N5" s="23"/>
      <c r="O5" s="23"/>
      <c r="Q5" s="9">
        <v>2</v>
      </c>
      <c r="R5" s="8">
        <v>3</v>
      </c>
      <c r="S5" s="8">
        <v>4</v>
      </c>
      <c r="T5" s="8">
        <v>5</v>
      </c>
      <c r="U5" s="8">
        <v>6</v>
      </c>
      <c r="V5" s="8">
        <v>7</v>
      </c>
      <c r="W5" s="8">
        <v>8</v>
      </c>
      <c r="X5" s="8">
        <v>9</v>
      </c>
      <c r="Y5" s="8" t="s">
        <v>95</v>
      </c>
      <c r="AA5" s="9">
        <v>2</v>
      </c>
      <c r="AB5" s="8">
        <v>3</v>
      </c>
      <c r="AC5" s="8">
        <v>4</v>
      </c>
      <c r="AD5" s="8">
        <v>5</v>
      </c>
      <c r="AE5" s="8">
        <v>6</v>
      </c>
      <c r="AF5" s="8">
        <v>7</v>
      </c>
      <c r="AG5" s="8">
        <v>8</v>
      </c>
      <c r="AH5" s="8">
        <v>9</v>
      </c>
    </row>
    <row r="6" spans="1:34" s="34" customFormat="1" ht="18" customHeight="1">
      <c r="A6" s="24" t="s">
        <v>40</v>
      </c>
      <c r="B6" s="25">
        <v>65</v>
      </c>
      <c r="C6" s="25">
        <v>36</v>
      </c>
      <c r="D6" s="26">
        <v>0</v>
      </c>
      <c r="E6" s="25">
        <v>1</v>
      </c>
      <c r="F6" s="27">
        <v>12</v>
      </c>
      <c r="G6" s="28">
        <f>IF(D6&gt;0,L$12,0)</f>
        <v>0</v>
      </c>
      <c r="H6" s="28">
        <f>IF(E6="",0,IFERROR(O6,0))</f>
        <v>1400000</v>
      </c>
      <c r="I6" s="29">
        <f>G6+H6</f>
        <v>1400000</v>
      </c>
      <c r="J6" s="30"/>
      <c r="K6" s="31">
        <v>0.2</v>
      </c>
      <c r="L6" s="32">
        <f t="shared" ref="L6:L29" si="0">$K$4*K6</f>
        <v>1400000</v>
      </c>
      <c r="M6" s="33">
        <v>12</v>
      </c>
      <c r="N6" s="33">
        <f t="shared" ref="N6:N7" si="1">IF(E6=0,0,IF(E6=E5,VLOOKUP(E6,Z:AH,VLOOKUP(E6,P:Y,10,0),0),IF(P6=E6,VLOOKUP(E6,Z:AH,VLOOKUP(E6,P:Y,10,0),0),M6)))</f>
        <v>12</v>
      </c>
      <c r="O6" s="33">
        <f t="shared" ref="O6:O25" si="2">IF(E6=0,0,IF(E6=E5,VLOOKUP(E6,P:X,VLOOKUP(E6,P:Y,10,0),0),IF(P6=E6,VLOOKUP(E6,P:X,VLOOKUP(E6,P:Y,10,0),0),L6)))</f>
        <v>1400000</v>
      </c>
      <c r="P6" s="8" t="s">
        <v>96</v>
      </c>
      <c r="Q6" s="9"/>
      <c r="R6" s="8"/>
      <c r="S6" s="8"/>
      <c r="T6" s="8"/>
      <c r="U6" s="8"/>
      <c r="V6" s="8"/>
      <c r="W6" s="8"/>
      <c r="X6" s="8"/>
      <c r="Y6" s="33">
        <f t="shared" ref="Y6:Y29" si="3">COUNTIF(E6:E29,P6)</f>
        <v>0</v>
      </c>
      <c r="Z6" s="33" t="str">
        <f>+P6</f>
        <v>T1</v>
      </c>
      <c r="AA6" s="9"/>
      <c r="AB6" s="8"/>
      <c r="AC6" s="8"/>
      <c r="AD6" s="8"/>
      <c r="AE6" s="8"/>
      <c r="AF6" s="8"/>
      <c r="AG6" s="8"/>
      <c r="AH6" s="8"/>
    </row>
    <row r="7" spans="1:34" s="34" customFormat="1" ht="18" customHeight="1">
      <c r="A7" s="24" t="s">
        <v>20</v>
      </c>
      <c r="B7" s="25">
        <v>66</v>
      </c>
      <c r="C7" s="25">
        <v>29</v>
      </c>
      <c r="D7" s="25" t="s">
        <v>233</v>
      </c>
      <c r="E7" s="25">
        <v>2</v>
      </c>
      <c r="F7" s="27">
        <v>10</v>
      </c>
      <c r="G7" s="28">
        <v>100000</v>
      </c>
      <c r="H7" s="28">
        <f t="shared" ref="H7:H29" si="4">IF(E7="",0,IFERROR(O7,0))</f>
        <v>1120000</v>
      </c>
      <c r="I7" s="29">
        <f t="shared" ref="I7:I29" si="5">G7+H7</f>
        <v>1220000</v>
      </c>
      <c r="J7" s="30"/>
      <c r="K7" s="31">
        <v>0.16</v>
      </c>
      <c r="L7" s="32">
        <f t="shared" si="0"/>
        <v>1120000</v>
      </c>
      <c r="M7" s="33">
        <v>10</v>
      </c>
      <c r="N7" s="33">
        <f t="shared" si="1"/>
        <v>10</v>
      </c>
      <c r="O7" s="33">
        <f t="shared" si="2"/>
        <v>1120000</v>
      </c>
      <c r="P7" s="8" t="s">
        <v>97</v>
      </c>
      <c r="Q7" s="9">
        <f>SUM($L7:$L8)/Q$5</f>
        <v>1015000</v>
      </c>
      <c r="R7" s="9">
        <f>SUM($L7:$L9)/R$5</f>
        <v>910000</v>
      </c>
      <c r="S7" s="9">
        <f>SUM($L7:$L10)/S$5</f>
        <v>822500</v>
      </c>
      <c r="T7" s="9">
        <f>SUM($L7:$L11)/T$5</f>
        <v>756000</v>
      </c>
      <c r="U7" s="9">
        <f>SUM($L7:$L12)/U$5</f>
        <v>700000</v>
      </c>
      <c r="V7" s="9">
        <f>SUM($L7:$L13)/V$5</f>
        <v>650000</v>
      </c>
      <c r="W7" s="9">
        <f>SUM($L7:$L14)/W$5</f>
        <v>595000</v>
      </c>
      <c r="X7" s="9">
        <f>SUM($L7:$L15)/X$5</f>
        <v>544444.4444444445</v>
      </c>
      <c r="Y7" s="33">
        <f t="shared" si="3"/>
        <v>0</v>
      </c>
      <c r="Z7" s="33" t="str">
        <f t="shared" ref="Z7:Z29" si="6">+P7</f>
        <v>T2</v>
      </c>
      <c r="AA7" s="35">
        <f>SUM($M7:$M8)/AA$5</f>
        <v>9</v>
      </c>
      <c r="AB7" s="35">
        <f>SUM($M7:$M9)/AB$5</f>
        <v>8.3333333333333339</v>
      </c>
      <c r="AC7" s="35">
        <f>SUM($M7:$M10)/AC$5</f>
        <v>7.75</v>
      </c>
      <c r="AD7" s="35">
        <f>SUM($M7:$M11)/AD$5</f>
        <v>7.2</v>
      </c>
      <c r="AE7" s="35">
        <f>SUM($M7:$M12)/AE$5</f>
        <v>6.666666666666667</v>
      </c>
      <c r="AF7" s="35">
        <f>SUM($M7:$M13)/AF$5</f>
        <v>6.1428571428571432</v>
      </c>
      <c r="AG7" s="35">
        <f>SUM($M7:$M14)/AG$5</f>
        <v>5.625</v>
      </c>
      <c r="AH7" s="35">
        <f>SUM($M7:$M15)/AH$5</f>
        <v>5.1111111111111107</v>
      </c>
    </row>
    <row r="8" spans="1:34" s="34" customFormat="1" ht="18" customHeight="1">
      <c r="A8" s="24" t="s">
        <v>44</v>
      </c>
      <c r="B8" s="25">
        <v>70</v>
      </c>
      <c r="C8" s="25">
        <v>31</v>
      </c>
      <c r="D8" s="25">
        <v>0</v>
      </c>
      <c r="E8" s="25">
        <v>3</v>
      </c>
      <c r="F8" s="27">
        <v>8</v>
      </c>
      <c r="G8" s="28">
        <f t="shared" ref="G8:G29" si="7">IF(D8&gt;0,L$12,0)</f>
        <v>0</v>
      </c>
      <c r="H8" s="28">
        <f t="shared" si="4"/>
        <v>910000</v>
      </c>
      <c r="I8" s="29">
        <f t="shared" si="5"/>
        <v>910000</v>
      </c>
      <c r="J8" s="30"/>
      <c r="K8" s="31">
        <v>0.13</v>
      </c>
      <c r="L8" s="32">
        <f t="shared" si="0"/>
        <v>910000</v>
      </c>
      <c r="M8" s="33">
        <v>8</v>
      </c>
      <c r="N8" s="33">
        <f>IF(E8=0,0,IF(E8=E7,VLOOKUP(E8,Z:AH,VLOOKUP(E8,P:Y,10,0),0),IF(P8=E8,VLOOKUP(E8,Z:AH,VLOOKUP(E8,P:Y,10,0),0),M8)))</f>
        <v>8</v>
      </c>
      <c r="O8" s="33">
        <f t="shared" si="2"/>
        <v>910000</v>
      </c>
      <c r="P8" s="8" t="s">
        <v>98</v>
      </c>
      <c r="Q8" s="9">
        <f t="shared" ref="Q8:Q29" si="8">SUM($L8:$L9)/Q$5</f>
        <v>805000</v>
      </c>
      <c r="R8" s="9">
        <f t="shared" ref="R8:R29" si="9">SUM($L8:$L10)/R$5</f>
        <v>723333.33333333337</v>
      </c>
      <c r="S8" s="9">
        <f t="shared" ref="S8:S29" si="10">SUM($L8:$L11)/S$5</f>
        <v>665000</v>
      </c>
      <c r="T8" s="9">
        <f t="shared" ref="T8:T29" si="11">SUM($L8:$L12)/T$5</f>
        <v>616000</v>
      </c>
      <c r="U8" s="9">
        <f t="shared" ref="U8:U29" si="12">SUM($L8:$L13)/U$5</f>
        <v>571666.66666666663</v>
      </c>
      <c r="V8" s="9">
        <f t="shared" ref="V8:V29" si="13">SUM($L8:$L14)/V$5</f>
        <v>520000</v>
      </c>
      <c r="W8" s="9">
        <f t="shared" ref="W8:W29" si="14">SUM($L8:$L15)/W$5</f>
        <v>472500</v>
      </c>
      <c r="X8" s="9">
        <f t="shared" ref="X8:X29" si="15">SUM($L8:$L16)/X$5</f>
        <v>427777.77777777775</v>
      </c>
      <c r="Y8" s="33">
        <f t="shared" si="3"/>
        <v>0</v>
      </c>
      <c r="Z8" s="33" t="str">
        <f t="shared" si="6"/>
        <v>T3</v>
      </c>
      <c r="AA8" s="35">
        <f t="shared" ref="AA8:AA29" si="16">SUM($M8:$M9)/AA$5</f>
        <v>7.5</v>
      </c>
      <c r="AB8" s="35">
        <f t="shared" ref="AB8:AB29" si="17">SUM($M8:$M10)/AB$5</f>
        <v>7</v>
      </c>
      <c r="AC8" s="35">
        <f t="shared" ref="AC8:AC29" si="18">SUM($M8:$M11)/AC$5</f>
        <v>6.5</v>
      </c>
      <c r="AD8" s="35">
        <f t="shared" ref="AD8:AD29" si="19">SUM($M8:$M12)/AD$5</f>
        <v>6</v>
      </c>
      <c r="AE8" s="35">
        <f t="shared" ref="AE8:AE29" si="20">SUM($M8:$M13)/AE$5</f>
        <v>5.5</v>
      </c>
      <c r="AF8" s="35">
        <f t="shared" ref="AF8:AF29" si="21">SUM($M8:$M14)/AF$5</f>
        <v>5</v>
      </c>
      <c r="AG8" s="35">
        <f t="shared" ref="AG8:AG29" si="22">SUM($M8:$M15)/AG$5</f>
        <v>4.5</v>
      </c>
      <c r="AH8" s="35">
        <f t="shared" ref="AH8:AH29" si="23">SUM($M8:$M16)/AH$5</f>
        <v>4</v>
      </c>
    </row>
    <row r="9" spans="1:34" s="34" customFormat="1" ht="18" customHeight="1">
      <c r="A9" s="24" t="s">
        <v>18</v>
      </c>
      <c r="B9" s="25">
        <v>73</v>
      </c>
      <c r="C9" s="25">
        <v>33</v>
      </c>
      <c r="D9" s="25">
        <v>0</v>
      </c>
      <c r="E9" s="25">
        <v>4</v>
      </c>
      <c r="F9" s="27">
        <v>7</v>
      </c>
      <c r="G9" s="28">
        <f t="shared" si="7"/>
        <v>0</v>
      </c>
      <c r="H9" s="28">
        <f t="shared" si="4"/>
        <v>700000</v>
      </c>
      <c r="I9" s="29">
        <f t="shared" si="5"/>
        <v>700000</v>
      </c>
      <c r="J9" s="30"/>
      <c r="K9" s="31">
        <v>0.1</v>
      </c>
      <c r="L9" s="32">
        <f t="shared" si="0"/>
        <v>700000</v>
      </c>
      <c r="M9" s="33">
        <v>7</v>
      </c>
      <c r="N9" s="33">
        <f t="shared" ref="N9:N29" si="24">IF(E9=0,0,IF(E9=E8,VLOOKUP(E9,Z:AH,VLOOKUP(E9,P:Y,10,0),0),IF(P9=E9,VLOOKUP(E9,Z:AH,VLOOKUP(E9,P:Y,10,0),0),M9)))</f>
        <v>7</v>
      </c>
      <c r="O9" s="33">
        <f t="shared" si="2"/>
        <v>700000</v>
      </c>
      <c r="P9" s="8" t="s">
        <v>99</v>
      </c>
      <c r="Q9" s="9">
        <f t="shared" si="8"/>
        <v>630000</v>
      </c>
      <c r="R9" s="9">
        <f t="shared" si="9"/>
        <v>583333.33333333337</v>
      </c>
      <c r="S9" s="9">
        <f t="shared" si="10"/>
        <v>542500</v>
      </c>
      <c r="T9" s="9">
        <f t="shared" si="11"/>
        <v>504000</v>
      </c>
      <c r="U9" s="9">
        <f t="shared" si="12"/>
        <v>455000</v>
      </c>
      <c r="V9" s="9">
        <f t="shared" si="13"/>
        <v>410000</v>
      </c>
      <c r="W9" s="9">
        <f t="shared" si="14"/>
        <v>367500</v>
      </c>
      <c r="X9" s="9">
        <f t="shared" si="15"/>
        <v>334444.44444444444</v>
      </c>
      <c r="Y9" s="33">
        <f t="shared" si="3"/>
        <v>0</v>
      </c>
      <c r="Z9" s="33" t="str">
        <f t="shared" si="6"/>
        <v>T4</v>
      </c>
      <c r="AA9" s="35">
        <f t="shared" si="16"/>
        <v>6.5</v>
      </c>
      <c r="AB9" s="35">
        <f t="shared" si="17"/>
        <v>6</v>
      </c>
      <c r="AC9" s="35">
        <f t="shared" si="18"/>
        <v>5.5</v>
      </c>
      <c r="AD9" s="35">
        <f t="shared" si="19"/>
        <v>5</v>
      </c>
      <c r="AE9" s="35">
        <f t="shared" si="20"/>
        <v>4.5</v>
      </c>
      <c r="AF9" s="35">
        <f t="shared" si="21"/>
        <v>4</v>
      </c>
      <c r="AG9" s="35">
        <f t="shared" si="22"/>
        <v>3.5</v>
      </c>
      <c r="AH9" s="35">
        <f t="shared" si="23"/>
        <v>3.1111111111111112</v>
      </c>
    </row>
    <row r="10" spans="1:34" s="34" customFormat="1" ht="18" customHeight="1">
      <c r="A10" s="24" t="s">
        <v>10</v>
      </c>
      <c r="B10" s="25">
        <v>74</v>
      </c>
      <c r="C10" s="25">
        <v>33</v>
      </c>
      <c r="D10" s="25" t="s">
        <v>232</v>
      </c>
      <c r="E10" s="25">
        <v>5</v>
      </c>
      <c r="F10" s="27">
        <v>6</v>
      </c>
      <c r="G10" s="28">
        <v>520000</v>
      </c>
      <c r="H10" s="28">
        <f t="shared" si="4"/>
        <v>560000</v>
      </c>
      <c r="I10" s="29">
        <f t="shared" si="5"/>
        <v>1080000</v>
      </c>
      <c r="J10" s="30"/>
      <c r="K10" s="31">
        <v>0.08</v>
      </c>
      <c r="L10" s="32">
        <f t="shared" si="0"/>
        <v>560000</v>
      </c>
      <c r="M10" s="33">
        <v>6</v>
      </c>
      <c r="N10" s="33">
        <f t="shared" si="24"/>
        <v>6</v>
      </c>
      <c r="O10" s="33">
        <f t="shared" si="2"/>
        <v>560000</v>
      </c>
      <c r="P10" s="8" t="s">
        <v>100</v>
      </c>
      <c r="Q10" s="9">
        <f t="shared" si="8"/>
        <v>525000</v>
      </c>
      <c r="R10" s="9">
        <f t="shared" si="9"/>
        <v>490000</v>
      </c>
      <c r="S10" s="9">
        <f t="shared" si="10"/>
        <v>455000</v>
      </c>
      <c r="T10" s="9">
        <f t="shared" si="11"/>
        <v>406000</v>
      </c>
      <c r="U10" s="9">
        <f t="shared" si="12"/>
        <v>361666.66666666669</v>
      </c>
      <c r="V10" s="9">
        <f t="shared" si="13"/>
        <v>320000</v>
      </c>
      <c r="W10" s="9">
        <f t="shared" si="14"/>
        <v>288750</v>
      </c>
      <c r="X10" s="9">
        <f t="shared" si="15"/>
        <v>264444.44444444444</v>
      </c>
      <c r="Y10" s="33">
        <f t="shared" si="3"/>
        <v>0</v>
      </c>
      <c r="Z10" s="33" t="str">
        <f t="shared" si="6"/>
        <v>T5</v>
      </c>
      <c r="AA10" s="35">
        <f t="shared" si="16"/>
        <v>5.5</v>
      </c>
      <c r="AB10" s="35">
        <f t="shared" si="17"/>
        <v>5</v>
      </c>
      <c r="AC10" s="35">
        <f t="shared" si="18"/>
        <v>4.5</v>
      </c>
      <c r="AD10" s="35">
        <f t="shared" si="19"/>
        <v>4</v>
      </c>
      <c r="AE10" s="35">
        <f t="shared" si="20"/>
        <v>3.5</v>
      </c>
      <c r="AF10" s="35">
        <f t="shared" si="21"/>
        <v>3</v>
      </c>
      <c r="AG10" s="35">
        <f t="shared" si="22"/>
        <v>2.625</v>
      </c>
      <c r="AH10" s="35">
        <f t="shared" si="23"/>
        <v>2.3333333333333335</v>
      </c>
    </row>
    <row r="11" spans="1:34" s="34" customFormat="1" ht="18" customHeight="1">
      <c r="A11" s="24" t="s">
        <v>6</v>
      </c>
      <c r="B11" s="25">
        <v>75</v>
      </c>
      <c r="C11" s="25">
        <v>32</v>
      </c>
      <c r="D11" s="25">
        <v>0</v>
      </c>
      <c r="E11" s="25">
        <v>6</v>
      </c>
      <c r="F11" s="27">
        <v>5</v>
      </c>
      <c r="G11" s="28">
        <f t="shared" si="7"/>
        <v>0</v>
      </c>
      <c r="H11" s="28">
        <f t="shared" si="4"/>
        <v>490000.00000000006</v>
      </c>
      <c r="I11" s="29">
        <f t="shared" si="5"/>
        <v>490000.00000000006</v>
      </c>
      <c r="J11" s="30"/>
      <c r="K11" s="31">
        <v>7.0000000000000007E-2</v>
      </c>
      <c r="L11" s="32">
        <f t="shared" si="0"/>
        <v>490000.00000000006</v>
      </c>
      <c r="M11" s="33">
        <v>5</v>
      </c>
      <c r="N11" s="33">
        <f t="shared" si="24"/>
        <v>5</v>
      </c>
      <c r="O11" s="33">
        <f t="shared" si="2"/>
        <v>490000.00000000006</v>
      </c>
      <c r="P11" s="8" t="s">
        <v>101</v>
      </c>
      <c r="Q11" s="9">
        <f t="shared" si="8"/>
        <v>455000</v>
      </c>
      <c r="R11" s="9">
        <f t="shared" si="9"/>
        <v>420000</v>
      </c>
      <c r="S11" s="9">
        <f t="shared" si="10"/>
        <v>367500</v>
      </c>
      <c r="T11" s="9">
        <f t="shared" si="11"/>
        <v>322000</v>
      </c>
      <c r="U11" s="9">
        <f t="shared" si="12"/>
        <v>280000</v>
      </c>
      <c r="V11" s="9">
        <f t="shared" si="13"/>
        <v>250000</v>
      </c>
      <c r="W11" s="9">
        <f t="shared" si="14"/>
        <v>227500</v>
      </c>
      <c r="X11" s="9">
        <f t="shared" si="15"/>
        <v>210000</v>
      </c>
      <c r="Y11" s="33">
        <f t="shared" si="3"/>
        <v>0</v>
      </c>
      <c r="Z11" s="33" t="str">
        <f t="shared" si="6"/>
        <v>T6</v>
      </c>
      <c r="AA11" s="35">
        <f t="shared" si="16"/>
        <v>4.5</v>
      </c>
      <c r="AB11" s="35">
        <f t="shared" si="17"/>
        <v>4</v>
      </c>
      <c r="AC11" s="35">
        <f t="shared" si="18"/>
        <v>3.5</v>
      </c>
      <c r="AD11" s="35">
        <f t="shared" si="19"/>
        <v>3</v>
      </c>
      <c r="AE11" s="35">
        <f t="shared" si="20"/>
        <v>2.5</v>
      </c>
      <c r="AF11" s="35">
        <f t="shared" si="21"/>
        <v>2.1428571428571428</v>
      </c>
      <c r="AG11" s="35">
        <f t="shared" si="22"/>
        <v>1.875</v>
      </c>
      <c r="AH11" s="35">
        <f t="shared" si="23"/>
        <v>1.6666666666666667</v>
      </c>
    </row>
    <row r="12" spans="1:34" s="34" customFormat="1" ht="18" customHeight="1">
      <c r="A12" s="24" t="s">
        <v>16</v>
      </c>
      <c r="B12" s="25">
        <v>75</v>
      </c>
      <c r="C12" s="25">
        <v>33</v>
      </c>
      <c r="D12" s="25">
        <v>0</v>
      </c>
      <c r="E12" s="25">
        <v>7</v>
      </c>
      <c r="F12" s="27">
        <v>4</v>
      </c>
      <c r="G12" s="28">
        <f t="shared" si="7"/>
        <v>0</v>
      </c>
      <c r="H12" s="28">
        <f t="shared" si="4"/>
        <v>420000</v>
      </c>
      <c r="I12" s="29">
        <f t="shared" si="5"/>
        <v>420000</v>
      </c>
      <c r="J12" s="30"/>
      <c r="K12" s="31">
        <v>0.06</v>
      </c>
      <c r="L12" s="32">
        <f t="shared" si="0"/>
        <v>420000</v>
      </c>
      <c r="M12" s="33">
        <v>4</v>
      </c>
      <c r="N12" s="33">
        <f t="shared" si="24"/>
        <v>4</v>
      </c>
      <c r="O12" s="33">
        <f t="shared" si="2"/>
        <v>420000</v>
      </c>
      <c r="P12" s="8" t="s">
        <v>102</v>
      </c>
      <c r="Q12" s="9">
        <f t="shared" si="8"/>
        <v>385000</v>
      </c>
      <c r="R12" s="9">
        <f t="shared" si="9"/>
        <v>326666.66666666669</v>
      </c>
      <c r="S12" s="9">
        <f t="shared" si="10"/>
        <v>280000</v>
      </c>
      <c r="T12" s="9">
        <f t="shared" si="11"/>
        <v>238000</v>
      </c>
      <c r="U12" s="9">
        <f t="shared" si="12"/>
        <v>210000</v>
      </c>
      <c r="V12" s="9">
        <f t="shared" si="13"/>
        <v>190000</v>
      </c>
      <c r="W12" s="9">
        <f t="shared" si="14"/>
        <v>175000</v>
      </c>
      <c r="X12" s="9">
        <f t="shared" si="15"/>
        <v>163333.33333333334</v>
      </c>
      <c r="Y12" s="33">
        <f t="shared" si="3"/>
        <v>0</v>
      </c>
      <c r="Z12" s="33" t="str">
        <f t="shared" si="6"/>
        <v>T7</v>
      </c>
      <c r="AA12" s="35">
        <f t="shared" si="16"/>
        <v>3.5</v>
      </c>
      <c r="AB12" s="35">
        <f t="shared" si="17"/>
        <v>3</v>
      </c>
      <c r="AC12" s="35">
        <f t="shared" si="18"/>
        <v>2.5</v>
      </c>
      <c r="AD12" s="35">
        <f t="shared" si="19"/>
        <v>2</v>
      </c>
      <c r="AE12" s="35">
        <f t="shared" si="20"/>
        <v>1.6666666666666667</v>
      </c>
      <c r="AF12" s="35">
        <f t="shared" si="21"/>
        <v>1.4285714285714286</v>
      </c>
      <c r="AG12" s="35">
        <f t="shared" si="22"/>
        <v>1.25</v>
      </c>
      <c r="AH12" s="35">
        <f t="shared" si="23"/>
        <v>1.1111111111111112</v>
      </c>
    </row>
    <row r="13" spans="1:34" s="34" customFormat="1" ht="18" customHeight="1">
      <c r="A13" s="24" t="s">
        <v>0</v>
      </c>
      <c r="B13" s="25">
        <v>75</v>
      </c>
      <c r="C13" s="25">
        <v>32</v>
      </c>
      <c r="D13" s="25">
        <v>0</v>
      </c>
      <c r="E13" s="25">
        <v>8</v>
      </c>
      <c r="F13" s="27">
        <v>3</v>
      </c>
      <c r="G13" s="28">
        <f t="shared" si="7"/>
        <v>0</v>
      </c>
      <c r="H13" s="28">
        <f t="shared" si="4"/>
        <v>350000</v>
      </c>
      <c r="I13" s="29">
        <f t="shared" si="5"/>
        <v>350000</v>
      </c>
      <c r="J13" s="30"/>
      <c r="K13" s="31">
        <v>0.05</v>
      </c>
      <c r="L13" s="32">
        <f t="shared" si="0"/>
        <v>350000</v>
      </c>
      <c r="M13" s="33">
        <v>3</v>
      </c>
      <c r="N13" s="33">
        <f t="shared" si="24"/>
        <v>3</v>
      </c>
      <c r="O13" s="33">
        <f t="shared" si="2"/>
        <v>350000</v>
      </c>
      <c r="P13" s="8" t="s">
        <v>103</v>
      </c>
      <c r="Q13" s="9">
        <f t="shared" si="8"/>
        <v>280000</v>
      </c>
      <c r="R13" s="9">
        <f t="shared" si="9"/>
        <v>233333.33333333334</v>
      </c>
      <c r="S13" s="9">
        <f t="shared" si="10"/>
        <v>192500</v>
      </c>
      <c r="T13" s="9">
        <f t="shared" si="11"/>
        <v>168000</v>
      </c>
      <c r="U13" s="9">
        <f t="shared" si="12"/>
        <v>151666.66666666666</v>
      </c>
      <c r="V13" s="9">
        <f t="shared" si="13"/>
        <v>140000</v>
      </c>
      <c r="W13" s="9">
        <f t="shared" si="14"/>
        <v>131250</v>
      </c>
      <c r="X13" s="9">
        <f t="shared" si="15"/>
        <v>124444.44444444444</v>
      </c>
      <c r="Y13" s="33">
        <f t="shared" si="3"/>
        <v>0</v>
      </c>
      <c r="Z13" s="33" t="str">
        <f t="shared" si="6"/>
        <v>T8</v>
      </c>
      <c r="AA13" s="35">
        <f t="shared" si="16"/>
        <v>2.5</v>
      </c>
      <c r="AB13" s="35">
        <f t="shared" si="17"/>
        <v>2</v>
      </c>
      <c r="AC13" s="35">
        <f t="shared" si="18"/>
        <v>1.5</v>
      </c>
      <c r="AD13" s="35">
        <f t="shared" si="19"/>
        <v>1.2</v>
      </c>
      <c r="AE13" s="35">
        <f t="shared" si="20"/>
        <v>1</v>
      </c>
      <c r="AF13" s="35">
        <f t="shared" si="21"/>
        <v>0.8571428571428571</v>
      </c>
      <c r="AG13" s="35">
        <f t="shared" si="22"/>
        <v>0.75</v>
      </c>
      <c r="AH13" s="35">
        <f t="shared" si="23"/>
        <v>0.66666666666666663</v>
      </c>
    </row>
    <row r="14" spans="1:34" s="34" customFormat="1" ht="18" customHeight="1">
      <c r="A14" s="24" t="s">
        <v>28</v>
      </c>
      <c r="B14" s="25">
        <v>75</v>
      </c>
      <c r="C14" s="25">
        <v>34</v>
      </c>
      <c r="D14" s="25">
        <v>0</v>
      </c>
      <c r="E14" s="25">
        <v>9</v>
      </c>
      <c r="F14" s="27">
        <v>2</v>
      </c>
      <c r="G14" s="28">
        <f t="shared" si="7"/>
        <v>0</v>
      </c>
      <c r="H14" s="28">
        <f t="shared" si="4"/>
        <v>210000</v>
      </c>
      <c r="I14" s="29">
        <f t="shared" si="5"/>
        <v>210000</v>
      </c>
      <c r="J14" s="30"/>
      <c r="K14" s="31">
        <v>0.03</v>
      </c>
      <c r="L14" s="32">
        <f t="shared" si="0"/>
        <v>210000</v>
      </c>
      <c r="M14" s="33">
        <v>2</v>
      </c>
      <c r="N14" s="33">
        <f t="shared" si="24"/>
        <v>2</v>
      </c>
      <c r="O14" s="33">
        <f t="shared" si="2"/>
        <v>210000</v>
      </c>
      <c r="P14" s="8" t="s">
        <v>104</v>
      </c>
      <c r="Q14" s="9">
        <f t="shared" si="8"/>
        <v>175000</v>
      </c>
      <c r="R14" s="9">
        <f t="shared" si="9"/>
        <v>140000</v>
      </c>
      <c r="S14" s="9">
        <f t="shared" si="10"/>
        <v>122500</v>
      </c>
      <c r="T14" s="9">
        <f t="shared" si="11"/>
        <v>112000</v>
      </c>
      <c r="U14" s="9">
        <f t="shared" si="12"/>
        <v>105000</v>
      </c>
      <c r="V14" s="9">
        <f t="shared" si="13"/>
        <v>100000</v>
      </c>
      <c r="W14" s="9">
        <f t="shared" si="14"/>
        <v>96250</v>
      </c>
      <c r="X14" s="9">
        <f t="shared" si="15"/>
        <v>93333.333333333328</v>
      </c>
      <c r="Y14" s="33">
        <f t="shared" si="3"/>
        <v>0</v>
      </c>
      <c r="Z14" s="33" t="str">
        <f t="shared" si="6"/>
        <v>T9</v>
      </c>
      <c r="AA14" s="35">
        <f t="shared" si="16"/>
        <v>1.5</v>
      </c>
      <c r="AB14" s="35">
        <f t="shared" si="17"/>
        <v>1</v>
      </c>
      <c r="AC14" s="35">
        <f t="shared" si="18"/>
        <v>0.75</v>
      </c>
      <c r="AD14" s="35">
        <f t="shared" si="19"/>
        <v>0.6</v>
      </c>
      <c r="AE14" s="35">
        <f t="shared" si="20"/>
        <v>0.5</v>
      </c>
      <c r="AF14" s="35">
        <f t="shared" si="21"/>
        <v>0.42857142857142855</v>
      </c>
      <c r="AG14" s="35">
        <f t="shared" si="22"/>
        <v>0.375</v>
      </c>
      <c r="AH14" s="35">
        <f t="shared" si="23"/>
        <v>0.33333333333333331</v>
      </c>
    </row>
    <row r="15" spans="1:34" s="34" customFormat="1" ht="18" customHeight="1">
      <c r="A15" s="24" t="s">
        <v>36</v>
      </c>
      <c r="B15" s="25">
        <v>76</v>
      </c>
      <c r="C15" s="25">
        <v>30</v>
      </c>
      <c r="D15" s="25">
        <v>0</v>
      </c>
      <c r="E15" s="25">
        <v>10</v>
      </c>
      <c r="F15" s="27">
        <v>1</v>
      </c>
      <c r="G15" s="28">
        <f t="shared" si="7"/>
        <v>0</v>
      </c>
      <c r="H15" s="28">
        <f t="shared" si="4"/>
        <v>140000</v>
      </c>
      <c r="I15" s="29">
        <f t="shared" si="5"/>
        <v>140000</v>
      </c>
      <c r="J15" s="30"/>
      <c r="K15" s="31">
        <v>0.02</v>
      </c>
      <c r="L15" s="32">
        <f t="shared" si="0"/>
        <v>140000</v>
      </c>
      <c r="M15" s="33">
        <v>1</v>
      </c>
      <c r="N15" s="33">
        <f t="shared" si="24"/>
        <v>1</v>
      </c>
      <c r="O15" s="33">
        <f t="shared" si="2"/>
        <v>140000</v>
      </c>
      <c r="P15" s="8" t="s">
        <v>105</v>
      </c>
      <c r="Q15" s="9">
        <f t="shared" si="8"/>
        <v>105000</v>
      </c>
      <c r="R15" s="9">
        <f t="shared" si="9"/>
        <v>93333.333333333328</v>
      </c>
      <c r="S15" s="9">
        <f t="shared" si="10"/>
        <v>87500</v>
      </c>
      <c r="T15" s="9">
        <f t="shared" si="11"/>
        <v>84000</v>
      </c>
      <c r="U15" s="9">
        <f t="shared" si="12"/>
        <v>81666.666666666672</v>
      </c>
      <c r="V15" s="9">
        <f t="shared" si="13"/>
        <v>80000</v>
      </c>
      <c r="W15" s="9">
        <f t="shared" si="14"/>
        <v>78750</v>
      </c>
      <c r="X15" s="9">
        <f t="shared" si="15"/>
        <v>77777.777777777781</v>
      </c>
      <c r="Y15" s="33">
        <f t="shared" si="3"/>
        <v>0</v>
      </c>
      <c r="Z15" s="33" t="str">
        <f t="shared" si="6"/>
        <v>T10</v>
      </c>
      <c r="AA15" s="35">
        <f t="shared" si="16"/>
        <v>0.5</v>
      </c>
      <c r="AB15" s="35">
        <f t="shared" si="17"/>
        <v>0.33333333333333331</v>
      </c>
      <c r="AC15" s="35">
        <f t="shared" si="18"/>
        <v>0.25</v>
      </c>
      <c r="AD15" s="35">
        <f t="shared" si="19"/>
        <v>0.2</v>
      </c>
      <c r="AE15" s="35">
        <f t="shared" si="20"/>
        <v>0.16666666666666666</v>
      </c>
      <c r="AF15" s="35">
        <f t="shared" si="21"/>
        <v>0.14285714285714285</v>
      </c>
      <c r="AG15" s="35">
        <f t="shared" si="22"/>
        <v>0.125</v>
      </c>
      <c r="AH15" s="35">
        <f t="shared" si="23"/>
        <v>0.1111111111111111</v>
      </c>
    </row>
    <row r="16" spans="1:34" s="34" customFormat="1" ht="18" customHeight="1">
      <c r="A16" s="24" t="s">
        <v>12</v>
      </c>
      <c r="B16" s="25">
        <v>76</v>
      </c>
      <c r="C16" s="25">
        <v>35</v>
      </c>
      <c r="D16" s="25">
        <v>0</v>
      </c>
      <c r="E16" s="25">
        <v>11</v>
      </c>
      <c r="F16" s="27">
        <v>0</v>
      </c>
      <c r="G16" s="28">
        <f t="shared" si="7"/>
        <v>0</v>
      </c>
      <c r="H16" s="28">
        <f t="shared" si="4"/>
        <v>70000</v>
      </c>
      <c r="I16" s="29">
        <f t="shared" si="5"/>
        <v>70000</v>
      </c>
      <c r="J16" s="30"/>
      <c r="K16" s="31">
        <v>0.01</v>
      </c>
      <c r="L16" s="32">
        <f t="shared" si="0"/>
        <v>70000</v>
      </c>
      <c r="M16" s="33">
        <v>0</v>
      </c>
      <c r="N16" s="33">
        <f t="shared" si="24"/>
        <v>0</v>
      </c>
      <c r="O16" s="33">
        <f t="shared" si="2"/>
        <v>70000</v>
      </c>
      <c r="P16" s="8" t="s">
        <v>106</v>
      </c>
      <c r="Q16" s="9">
        <f t="shared" si="8"/>
        <v>70000</v>
      </c>
      <c r="R16" s="9">
        <f t="shared" si="9"/>
        <v>70000</v>
      </c>
      <c r="S16" s="9">
        <f t="shared" si="10"/>
        <v>70000</v>
      </c>
      <c r="T16" s="9">
        <f t="shared" si="11"/>
        <v>70000</v>
      </c>
      <c r="U16" s="9">
        <f t="shared" si="12"/>
        <v>70000</v>
      </c>
      <c r="V16" s="9">
        <f t="shared" si="13"/>
        <v>70000</v>
      </c>
      <c r="W16" s="9">
        <f t="shared" si="14"/>
        <v>70000</v>
      </c>
      <c r="X16" s="9">
        <f t="shared" si="15"/>
        <v>70000</v>
      </c>
      <c r="Y16" s="33">
        <f t="shared" si="3"/>
        <v>0</v>
      </c>
      <c r="Z16" s="33" t="str">
        <f t="shared" si="6"/>
        <v>T11</v>
      </c>
      <c r="AA16" s="35">
        <f t="shared" si="16"/>
        <v>0</v>
      </c>
      <c r="AB16" s="35">
        <f t="shared" si="17"/>
        <v>0</v>
      </c>
      <c r="AC16" s="35">
        <f t="shared" si="18"/>
        <v>0</v>
      </c>
      <c r="AD16" s="35">
        <f t="shared" si="19"/>
        <v>0</v>
      </c>
      <c r="AE16" s="35">
        <f t="shared" si="20"/>
        <v>0</v>
      </c>
      <c r="AF16" s="35">
        <f t="shared" si="21"/>
        <v>0</v>
      </c>
      <c r="AG16" s="35">
        <f t="shared" si="22"/>
        <v>0</v>
      </c>
      <c r="AH16" s="35">
        <f t="shared" si="23"/>
        <v>0</v>
      </c>
    </row>
    <row r="17" spans="1:34" s="34" customFormat="1" ht="18" customHeight="1">
      <c r="A17" s="24" t="s">
        <v>32</v>
      </c>
      <c r="B17" s="25">
        <v>79</v>
      </c>
      <c r="C17" s="25">
        <v>37</v>
      </c>
      <c r="D17" s="25">
        <v>0</v>
      </c>
      <c r="E17" s="25">
        <v>12</v>
      </c>
      <c r="F17" s="27" t="s">
        <v>201</v>
      </c>
      <c r="G17" s="28">
        <f t="shared" si="7"/>
        <v>0</v>
      </c>
      <c r="H17" s="28">
        <f t="shared" si="4"/>
        <v>70000</v>
      </c>
      <c r="I17" s="29">
        <f t="shared" si="5"/>
        <v>70000</v>
      </c>
      <c r="J17" s="30"/>
      <c r="K17" s="31">
        <v>0.01</v>
      </c>
      <c r="L17" s="32">
        <f t="shared" si="0"/>
        <v>70000</v>
      </c>
      <c r="M17" s="33">
        <v>0</v>
      </c>
      <c r="N17" s="33">
        <f t="shared" si="24"/>
        <v>0</v>
      </c>
      <c r="O17" s="33">
        <f t="shared" si="2"/>
        <v>70000</v>
      </c>
      <c r="P17" s="8" t="s">
        <v>107</v>
      </c>
      <c r="Q17" s="9">
        <f t="shared" si="8"/>
        <v>70000</v>
      </c>
      <c r="R17" s="9">
        <f t="shared" si="9"/>
        <v>70000</v>
      </c>
      <c r="S17" s="9">
        <f t="shared" si="10"/>
        <v>70000</v>
      </c>
      <c r="T17" s="9">
        <f t="shared" si="11"/>
        <v>70000</v>
      </c>
      <c r="U17" s="9">
        <f t="shared" si="12"/>
        <v>70000</v>
      </c>
      <c r="V17" s="9">
        <f t="shared" si="13"/>
        <v>70000</v>
      </c>
      <c r="W17" s="9">
        <f t="shared" si="14"/>
        <v>70000</v>
      </c>
      <c r="X17" s="9">
        <f t="shared" si="15"/>
        <v>70000</v>
      </c>
      <c r="Y17" s="33">
        <f t="shared" si="3"/>
        <v>0</v>
      </c>
      <c r="Z17" s="33" t="str">
        <f t="shared" si="6"/>
        <v>T12</v>
      </c>
      <c r="AA17" s="35">
        <f t="shared" si="16"/>
        <v>0</v>
      </c>
      <c r="AB17" s="35">
        <f t="shared" si="17"/>
        <v>0</v>
      </c>
      <c r="AC17" s="35">
        <f t="shared" si="18"/>
        <v>0</v>
      </c>
      <c r="AD17" s="35">
        <f t="shared" si="19"/>
        <v>0</v>
      </c>
      <c r="AE17" s="35">
        <f t="shared" si="20"/>
        <v>0</v>
      </c>
      <c r="AF17" s="35">
        <f t="shared" si="21"/>
        <v>0</v>
      </c>
      <c r="AG17" s="35">
        <f t="shared" si="22"/>
        <v>0</v>
      </c>
      <c r="AH17" s="35">
        <f t="shared" si="23"/>
        <v>0</v>
      </c>
    </row>
    <row r="18" spans="1:34" s="34" customFormat="1" ht="18" customHeight="1">
      <c r="A18" s="24" t="s">
        <v>2</v>
      </c>
      <c r="B18" s="25">
        <v>80</v>
      </c>
      <c r="C18" s="25">
        <v>31</v>
      </c>
      <c r="D18" s="25">
        <v>0</v>
      </c>
      <c r="E18" s="25">
        <v>13</v>
      </c>
      <c r="F18" s="27" t="s">
        <v>201</v>
      </c>
      <c r="G18" s="28">
        <f t="shared" si="7"/>
        <v>0</v>
      </c>
      <c r="H18" s="28">
        <f t="shared" si="4"/>
        <v>70000</v>
      </c>
      <c r="I18" s="29">
        <f t="shared" si="5"/>
        <v>70000</v>
      </c>
      <c r="J18" s="30"/>
      <c r="K18" s="31">
        <v>0.01</v>
      </c>
      <c r="L18" s="32">
        <f t="shared" si="0"/>
        <v>70000</v>
      </c>
      <c r="M18" s="33">
        <v>0</v>
      </c>
      <c r="N18" s="33">
        <f t="shared" si="24"/>
        <v>0</v>
      </c>
      <c r="O18" s="33">
        <f t="shared" si="2"/>
        <v>70000</v>
      </c>
      <c r="P18" s="8" t="s">
        <v>108</v>
      </c>
      <c r="Q18" s="9">
        <f t="shared" si="8"/>
        <v>70000</v>
      </c>
      <c r="R18" s="9">
        <f t="shared" si="9"/>
        <v>70000</v>
      </c>
      <c r="S18" s="9">
        <f t="shared" si="10"/>
        <v>70000</v>
      </c>
      <c r="T18" s="9">
        <f t="shared" si="11"/>
        <v>70000</v>
      </c>
      <c r="U18" s="9">
        <f t="shared" si="12"/>
        <v>70000</v>
      </c>
      <c r="V18" s="9">
        <f t="shared" si="13"/>
        <v>70000</v>
      </c>
      <c r="W18" s="9">
        <f t="shared" si="14"/>
        <v>70000</v>
      </c>
      <c r="X18" s="9">
        <f t="shared" si="15"/>
        <v>70000</v>
      </c>
      <c r="Y18" s="33">
        <f t="shared" si="3"/>
        <v>0</v>
      </c>
      <c r="Z18" s="33" t="str">
        <f t="shared" si="6"/>
        <v>T13</v>
      </c>
      <c r="AA18" s="35">
        <f t="shared" si="16"/>
        <v>0</v>
      </c>
      <c r="AB18" s="35">
        <f t="shared" si="17"/>
        <v>0</v>
      </c>
      <c r="AC18" s="35">
        <f t="shared" si="18"/>
        <v>0</v>
      </c>
      <c r="AD18" s="35">
        <f t="shared" si="19"/>
        <v>0</v>
      </c>
      <c r="AE18" s="35">
        <f t="shared" si="20"/>
        <v>0</v>
      </c>
      <c r="AF18" s="35">
        <f t="shared" si="21"/>
        <v>0</v>
      </c>
      <c r="AG18" s="35">
        <f t="shared" si="22"/>
        <v>0</v>
      </c>
      <c r="AH18" s="35">
        <f t="shared" si="23"/>
        <v>0</v>
      </c>
    </row>
    <row r="19" spans="1:34" s="34" customFormat="1" ht="18" customHeight="1">
      <c r="A19" s="24" t="s">
        <v>34</v>
      </c>
      <c r="B19" s="25">
        <v>81</v>
      </c>
      <c r="C19" s="25">
        <v>35</v>
      </c>
      <c r="D19" s="25">
        <v>0</v>
      </c>
      <c r="E19" s="25">
        <v>14</v>
      </c>
      <c r="F19" s="27" t="s">
        <v>201</v>
      </c>
      <c r="G19" s="28">
        <f t="shared" si="7"/>
        <v>0</v>
      </c>
      <c r="H19" s="28">
        <f t="shared" si="4"/>
        <v>70000</v>
      </c>
      <c r="I19" s="29">
        <f t="shared" si="5"/>
        <v>70000</v>
      </c>
      <c r="J19" s="30"/>
      <c r="K19" s="31">
        <v>0.01</v>
      </c>
      <c r="L19" s="32">
        <f t="shared" si="0"/>
        <v>70000</v>
      </c>
      <c r="M19" s="33">
        <v>0</v>
      </c>
      <c r="N19" s="33">
        <f t="shared" si="24"/>
        <v>0</v>
      </c>
      <c r="O19" s="33">
        <f t="shared" si="2"/>
        <v>70000</v>
      </c>
      <c r="P19" s="8" t="s">
        <v>109</v>
      </c>
      <c r="Q19" s="9">
        <f t="shared" si="8"/>
        <v>70000</v>
      </c>
      <c r="R19" s="9">
        <f t="shared" si="9"/>
        <v>70000</v>
      </c>
      <c r="S19" s="9">
        <f t="shared" si="10"/>
        <v>70000</v>
      </c>
      <c r="T19" s="9">
        <f t="shared" si="11"/>
        <v>70000</v>
      </c>
      <c r="U19" s="9">
        <f t="shared" si="12"/>
        <v>70000</v>
      </c>
      <c r="V19" s="9">
        <f t="shared" si="13"/>
        <v>70000</v>
      </c>
      <c r="W19" s="9">
        <f t="shared" si="14"/>
        <v>70000</v>
      </c>
      <c r="X19" s="9">
        <f t="shared" si="15"/>
        <v>70000</v>
      </c>
      <c r="Y19" s="33">
        <f t="shared" si="3"/>
        <v>0</v>
      </c>
      <c r="Z19" s="33" t="str">
        <f t="shared" si="6"/>
        <v>T14</v>
      </c>
      <c r="AA19" s="35">
        <f t="shared" si="16"/>
        <v>0</v>
      </c>
      <c r="AB19" s="35">
        <f t="shared" si="17"/>
        <v>0</v>
      </c>
      <c r="AC19" s="35">
        <f t="shared" si="18"/>
        <v>0</v>
      </c>
      <c r="AD19" s="35">
        <f t="shared" si="19"/>
        <v>0</v>
      </c>
      <c r="AE19" s="35">
        <f t="shared" si="20"/>
        <v>0</v>
      </c>
      <c r="AF19" s="35">
        <f t="shared" si="21"/>
        <v>0</v>
      </c>
      <c r="AG19" s="35">
        <f t="shared" si="22"/>
        <v>0</v>
      </c>
      <c r="AH19" s="35">
        <f t="shared" si="23"/>
        <v>0</v>
      </c>
    </row>
    <row r="20" spans="1:34" s="34" customFormat="1" ht="18" customHeight="1">
      <c r="A20" s="24" t="s">
        <v>22</v>
      </c>
      <c r="B20" s="25">
        <v>82</v>
      </c>
      <c r="C20" s="25">
        <v>37</v>
      </c>
      <c r="D20" s="25">
        <v>0</v>
      </c>
      <c r="E20" s="25">
        <v>15</v>
      </c>
      <c r="F20" s="27" t="s">
        <v>201</v>
      </c>
      <c r="G20" s="28">
        <f t="shared" si="7"/>
        <v>0</v>
      </c>
      <c r="H20" s="28">
        <f t="shared" si="4"/>
        <v>70000</v>
      </c>
      <c r="I20" s="29">
        <f t="shared" si="5"/>
        <v>70000</v>
      </c>
      <c r="J20" s="30"/>
      <c r="K20" s="31">
        <v>0.01</v>
      </c>
      <c r="L20" s="32">
        <f t="shared" si="0"/>
        <v>70000</v>
      </c>
      <c r="M20" s="33">
        <v>0</v>
      </c>
      <c r="N20" s="33">
        <f t="shared" si="24"/>
        <v>0</v>
      </c>
      <c r="O20" s="33">
        <f t="shared" si="2"/>
        <v>70000</v>
      </c>
      <c r="P20" s="8" t="s">
        <v>110</v>
      </c>
      <c r="Q20" s="9">
        <f t="shared" si="8"/>
        <v>70000</v>
      </c>
      <c r="R20" s="9">
        <f t="shared" si="9"/>
        <v>70000</v>
      </c>
      <c r="S20" s="9">
        <f t="shared" si="10"/>
        <v>70000</v>
      </c>
      <c r="T20" s="9">
        <f t="shared" si="11"/>
        <v>70000</v>
      </c>
      <c r="U20" s="9">
        <f t="shared" si="12"/>
        <v>70000</v>
      </c>
      <c r="V20" s="9">
        <f t="shared" si="13"/>
        <v>70000</v>
      </c>
      <c r="W20" s="9">
        <f t="shared" si="14"/>
        <v>70000</v>
      </c>
      <c r="X20" s="9">
        <f t="shared" si="15"/>
        <v>70000</v>
      </c>
      <c r="Y20" s="33">
        <f t="shared" si="3"/>
        <v>0</v>
      </c>
      <c r="Z20" s="33" t="str">
        <f t="shared" si="6"/>
        <v>T15</v>
      </c>
      <c r="AA20" s="35">
        <f t="shared" si="16"/>
        <v>0</v>
      </c>
      <c r="AB20" s="35">
        <f t="shared" si="17"/>
        <v>0</v>
      </c>
      <c r="AC20" s="35">
        <f t="shared" si="18"/>
        <v>0</v>
      </c>
      <c r="AD20" s="35">
        <f t="shared" si="19"/>
        <v>0</v>
      </c>
      <c r="AE20" s="35">
        <f t="shared" si="20"/>
        <v>0</v>
      </c>
      <c r="AF20" s="35">
        <f t="shared" si="21"/>
        <v>0</v>
      </c>
      <c r="AG20" s="35">
        <f t="shared" si="22"/>
        <v>0</v>
      </c>
      <c r="AH20" s="35">
        <f t="shared" si="23"/>
        <v>0</v>
      </c>
    </row>
    <row r="21" spans="1:34" s="34" customFormat="1" ht="18" customHeight="1">
      <c r="A21" s="24" t="s">
        <v>14</v>
      </c>
      <c r="B21" s="25">
        <v>89</v>
      </c>
      <c r="C21" s="25">
        <v>34</v>
      </c>
      <c r="D21" s="25" t="s">
        <v>234</v>
      </c>
      <c r="E21" s="25">
        <v>16</v>
      </c>
      <c r="F21" s="27" t="s">
        <v>201</v>
      </c>
      <c r="G21" s="28">
        <v>100000</v>
      </c>
      <c r="H21" s="28">
        <f t="shared" si="4"/>
        <v>70000</v>
      </c>
      <c r="I21" s="29">
        <f t="shared" si="5"/>
        <v>170000</v>
      </c>
      <c r="J21" s="30"/>
      <c r="K21" s="31">
        <v>0.01</v>
      </c>
      <c r="L21" s="32">
        <f t="shared" si="0"/>
        <v>70000</v>
      </c>
      <c r="M21" s="33">
        <v>0</v>
      </c>
      <c r="N21" s="33">
        <f t="shared" si="24"/>
        <v>0</v>
      </c>
      <c r="O21" s="33">
        <f t="shared" si="2"/>
        <v>70000</v>
      </c>
      <c r="P21" s="8" t="s">
        <v>111</v>
      </c>
      <c r="Q21" s="9">
        <f t="shared" si="8"/>
        <v>70000</v>
      </c>
      <c r="R21" s="9">
        <f t="shared" si="9"/>
        <v>70000</v>
      </c>
      <c r="S21" s="9">
        <f t="shared" si="10"/>
        <v>70000</v>
      </c>
      <c r="T21" s="9">
        <f t="shared" si="11"/>
        <v>70000</v>
      </c>
      <c r="U21" s="9">
        <f t="shared" si="12"/>
        <v>70000</v>
      </c>
      <c r="V21" s="9">
        <f t="shared" si="13"/>
        <v>70000</v>
      </c>
      <c r="W21" s="9">
        <f t="shared" si="14"/>
        <v>70000</v>
      </c>
      <c r="X21" s="9">
        <f t="shared" si="15"/>
        <v>70000</v>
      </c>
      <c r="Y21" s="33">
        <f t="shared" si="3"/>
        <v>0</v>
      </c>
      <c r="Z21" s="33" t="str">
        <f t="shared" si="6"/>
        <v>T16</v>
      </c>
      <c r="AA21" s="35">
        <f t="shared" si="16"/>
        <v>0</v>
      </c>
      <c r="AB21" s="35">
        <f t="shared" si="17"/>
        <v>0</v>
      </c>
      <c r="AC21" s="35">
        <f t="shared" si="18"/>
        <v>0</v>
      </c>
      <c r="AD21" s="35">
        <f t="shared" si="19"/>
        <v>0</v>
      </c>
      <c r="AE21" s="35">
        <f t="shared" si="20"/>
        <v>0</v>
      </c>
      <c r="AF21" s="35">
        <f t="shared" si="21"/>
        <v>0</v>
      </c>
      <c r="AG21" s="35">
        <f t="shared" si="22"/>
        <v>0</v>
      </c>
      <c r="AH21" s="35">
        <f t="shared" si="23"/>
        <v>0</v>
      </c>
    </row>
    <row r="22" spans="1:34" s="8" customFormat="1" ht="18" customHeight="1">
      <c r="A22" s="24"/>
      <c r="B22" s="25"/>
      <c r="C22" s="25"/>
      <c r="D22" s="25"/>
      <c r="E22" s="25" t="s">
        <v>201</v>
      </c>
      <c r="F22" s="27" t="s">
        <v>201</v>
      </c>
      <c r="G22" s="28">
        <f t="shared" si="7"/>
        <v>0</v>
      </c>
      <c r="H22" s="28">
        <f t="shared" si="4"/>
        <v>0</v>
      </c>
      <c r="I22" s="29">
        <f t="shared" si="5"/>
        <v>0</v>
      </c>
      <c r="J22" s="30"/>
      <c r="K22" s="31">
        <v>0.01</v>
      </c>
      <c r="L22" s="32">
        <f t="shared" si="0"/>
        <v>70000</v>
      </c>
      <c r="M22" s="33">
        <v>0</v>
      </c>
      <c r="N22" s="33">
        <f t="shared" si="24"/>
        <v>0</v>
      </c>
      <c r="O22" s="33">
        <f t="shared" si="2"/>
        <v>70000</v>
      </c>
      <c r="P22" s="8" t="s">
        <v>112</v>
      </c>
      <c r="Q22" s="9">
        <f t="shared" si="8"/>
        <v>70000</v>
      </c>
      <c r="R22" s="9">
        <f t="shared" si="9"/>
        <v>70000</v>
      </c>
      <c r="S22" s="9">
        <f t="shared" si="10"/>
        <v>70000</v>
      </c>
      <c r="T22" s="9">
        <f t="shared" si="11"/>
        <v>70000</v>
      </c>
      <c r="U22" s="9">
        <f t="shared" si="12"/>
        <v>70000</v>
      </c>
      <c r="V22" s="9">
        <f t="shared" si="13"/>
        <v>70000</v>
      </c>
      <c r="W22" s="9">
        <f t="shared" si="14"/>
        <v>70000</v>
      </c>
      <c r="X22" s="9">
        <f t="shared" si="15"/>
        <v>62222.222222222219</v>
      </c>
      <c r="Y22" s="33">
        <f t="shared" si="3"/>
        <v>0</v>
      </c>
      <c r="Z22" s="33" t="str">
        <f t="shared" si="6"/>
        <v>T17</v>
      </c>
      <c r="AA22" s="35">
        <f t="shared" si="16"/>
        <v>0</v>
      </c>
      <c r="AB22" s="35">
        <f t="shared" si="17"/>
        <v>0</v>
      </c>
      <c r="AC22" s="35">
        <f t="shared" si="18"/>
        <v>0</v>
      </c>
      <c r="AD22" s="35">
        <f t="shared" si="19"/>
        <v>0</v>
      </c>
      <c r="AE22" s="35">
        <f t="shared" si="20"/>
        <v>0</v>
      </c>
      <c r="AF22" s="35">
        <f t="shared" si="21"/>
        <v>0</v>
      </c>
      <c r="AG22" s="35">
        <f t="shared" si="22"/>
        <v>0</v>
      </c>
      <c r="AH22" s="35">
        <f t="shared" si="23"/>
        <v>0</v>
      </c>
    </row>
    <row r="23" spans="1:34" s="8" customFormat="1" ht="18" customHeight="1">
      <c r="A23" s="24"/>
      <c r="B23" s="25"/>
      <c r="C23" s="25"/>
      <c r="D23" s="25"/>
      <c r="E23" s="25" t="s">
        <v>201</v>
      </c>
      <c r="F23" s="27" t="s">
        <v>201</v>
      </c>
      <c r="G23" s="28">
        <f t="shared" si="7"/>
        <v>0</v>
      </c>
      <c r="H23" s="28">
        <f t="shared" si="4"/>
        <v>0</v>
      </c>
      <c r="I23" s="29">
        <f t="shared" si="5"/>
        <v>0</v>
      </c>
      <c r="J23" s="30"/>
      <c r="K23" s="31">
        <v>0.01</v>
      </c>
      <c r="L23" s="32">
        <f t="shared" si="0"/>
        <v>70000</v>
      </c>
      <c r="M23" s="33">
        <v>0</v>
      </c>
      <c r="N23" s="33" t="e">
        <f t="shared" si="24"/>
        <v>#N/A</v>
      </c>
      <c r="O23" s="33" t="e">
        <f t="shared" si="2"/>
        <v>#N/A</v>
      </c>
      <c r="P23" s="8" t="s">
        <v>113</v>
      </c>
      <c r="Q23" s="9">
        <f t="shared" si="8"/>
        <v>70000</v>
      </c>
      <c r="R23" s="9">
        <f t="shared" si="9"/>
        <v>70000</v>
      </c>
      <c r="S23" s="9">
        <f t="shared" si="10"/>
        <v>70000</v>
      </c>
      <c r="T23" s="9">
        <f t="shared" si="11"/>
        <v>70000</v>
      </c>
      <c r="U23" s="9">
        <f t="shared" si="12"/>
        <v>70000</v>
      </c>
      <c r="V23" s="9">
        <f t="shared" si="13"/>
        <v>70000</v>
      </c>
      <c r="W23" s="9">
        <f t="shared" si="14"/>
        <v>61250</v>
      </c>
      <c r="X23" s="9">
        <f t="shared" si="15"/>
        <v>54444.444444444445</v>
      </c>
      <c r="Y23" s="33">
        <f t="shared" si="3"/>
        <v>0</v>
      </c>
      <c r="Z23" s="33" t="str">
        <f t="shared" si="6"/>
        <v>T18</v>
      </c>
      <c r="AA23" s="35">
        <f t="shared" si="16"/>
        <v>0</v>
      </c>
      <c r="AB23" s="35">
        <f t="shared" si="17"/>
        <v>0</v>
      </c>
      <c r="AC23" s="35">
        <f t="shared" si="18"/>
        <v>0</v>
      </c>
      <c r="AD23" s="35">
        <f t="shared" si="19"/>
        <v>0</v>
      </c>
      <c r="AE23" s="35">
        <f t="shared" si="20"/>
        <v>0</v>
      </c>
      <c r="AF23" s="35">
        <f t="shared" si="21"/>
        <v>0</v>
      </c>
      <c r="AG23" s="35">
        <f t="shared" si="22"/>
        <v>0</v>
      </c>
      <c r="AH23" s="35">
        <f t="shared" si="23"/>
        <v>0</v>
      </c>
    </row>
    <row r="24" spans="1:34" s="8" customFormat="1" ht="18" customHeight="1">
      <c r="A24" s="24"/>
      <c r="B24" s="25"/>
      <c r="C24" s="25"/>
      <c r="D24" s="25"/>
      <c r="E24" s="25" t="s">
        <v>201</v>
      </c>
      <c r="F24" s="27" t="s">
        <v>201</v>
      </c>
      <c r="G24" s="28">
        <f t="shared" si="7"/>
        <v>0</v>
      </c>
      <c r="H24" s="28">
        <f t="shared" si="4"/>
        <v>0</v>
      </c>
      <c r="I24" s="29">
        <f t="shared" si="5"/>
        <v>0</v>
      </c>
      <c r="J24" s="30"/>
      <c r="K24" s="31">
        <v>0.01</v>
      </c>
      <c r="L24" s="32">
        <f t="shared" si="0"/>
        <v>70000</v>
      </c>
      <c r="M24" s="33">
        <v>0</v>
      </c>
      <c r="N24" s="33" t="e">
        <f t="shared" si="24"/>
        <v>#N/A</v>
      </c>
      <c r="O24" s="33" t="e">
        <f t="shared" si="2"/>
        <v>#N/A</v>
      </c>
      <c r="P24" s="8" t="s">
        <v>114</v>
      </c>
      <c r="Q24" s="9">
        <f t="shared" si="8"/>
        <v>70000</v>
      </c>
      <c r="R24" s="9">
        <f t="shared" si="9"/>
        <v>70000</v>
      </c>
      <c r="S24" s="9">
        <f t="shared" si="10"/>
        <v>70000</v>
      </c>
      <c r="T24" s="9">
        <f t="shared" si="11"/>
        <v>70000</v>
      </c>
      <c r="U24" s="9">
        <f t="shared" si="12"/>
        <v>70000</v>
      </c>
      <c r="V24" s="9">
        <f t="shared" si="13"/>
        <v>60000</v>
      </c>
      <c r="W24" s="9">
        <f t="shared" si="14"/>
        <v>52500</v>
      </c>
      <c r="X24" s="9">
        <f t="shared" si="15"/>
        <v>46666.666666666664</v>
      </c>
      <c r="Y24" s="33">
        <f t="shared" si="3"/>
        <v>0</v>
      </c>
      <c r="Z24" s="33" t="str">
        <f t="shared" si="6"/>
        <v>T19</v>
      </c>
      <c r="AA24" s="35">
        <f t="shared" si="16"/>
        <v>0</v>
      </c>
      <c r="AB24" s="35">
        <f t="shared" si="17"/>
        <v>0</v>
      </c>
      <c r="AC24" s="35">
        <f t="shared" si="18"/>
        <v>0</v>
      </c>
      <c r="AD24" s="35">
        <f t="shared" si="19"/>
        <v>0</v>
      </c>
      <c r="AE24" s="35">
        <f t="shared" si="20"/>
        <v>0</v>
      </c>
      <c r="AF24" s="35">
        <f t="shared" si="21"/>
        <v>0</v>
      </c>
      <c r="AG24" s="35">
        <f t="shared" si="22"/>
        <v>0</v>
      </c>
      <c r="AH24" s="35">
        <f t="shared" si="23"/>
        <v>0</v>
      </c>
    </row>
    <row r="25" spans="1:34" s="8" customFormat="1" ht="18" customHeight="1">
      <c r="A25" s="24"/>
      <c r="B25" s="25"/>
      <c r="C25" s="25"/>
      <c r="D25" s="25"/>
      <c r="E25" s="25" t="s">
        <v>201</v>
      </c>
      <c r="F25" s="27" t="s">
        <v>201</v>
      </c>
      <c r="G25" s="28">
        <f t="shared" si="7"/>
        <v>0</v>
      </c>
      <c r="H25" s="28">
        <f t="shared" si="4"/>
        <v>0</v>
      </c>
      <c r="I25" s="29">
        <f t="shared" si="5"/>
        <v>0</v>
      </c>
      <c r="J25" s="30"/>
      <c r="K25" s="31">
        <v>0.01</v>
      </c>
      <c r="L25" s="32">
        <f t="shared" si="0"/>
        <v>70000</v>
      </c>
      <c r="M25" s="33">
        <v>0</v>
      </c>
      <c r="N25" s="33" t="e">
        <f t="shared" si="24"/>
        <v>#N/A</v>
      </c>
      <c r="O25" s="33" t="e">
        <f t="shared" si="2"/>
        <v>#N/A</v>
      </c>
      <c r="P25" s="8" t="s">
        <v>115</v>
      </c>
      <c r="Q25" s="9">
        <f t="shared" si="8"/>
        <v>70000</v>
      </c>
      <c r="R25" s="9">
        <f t="shared" si="9"/>
        <v>70000</v>
      </c>
      <c r="S25" s="9">
        <f t="shared" si="10"/>
        <v>70000</v>
      </c>
      <c r="T25" s="9">
        <f t="shared" si="11"/>
        <v>70000</v>
      </c>
      <c r="U25" s="9">
        <f t="shared" si="12"/>
        <v>58333.333333333336</v>
      </c>
      <c r="V25" s="9">
        <f t="shared" si="13"/>
        <v>50000</v>
      </c>
      <c r="W25" s="9">
        <f t="shared" si="14"/>
        <v>43750</v>
      </c>
      <c r="X25" s="9">
        <f t="shared" si="15"/>
        <v>38888.888888888891</v>
      </c>
      <c r="Y25" s="33">
        <f t="shared" si="3"/>
        <v>0</v>
      </c>
      <c r="Z25" s="33" t="str">
        <f t="shared" si="6"/>
        <v>T20</v>
      </c>
      <c r="AA25" s="35">
        <f t="shared" si="16"/>
        <v>0</v>
      </c>
      <c r="AB25" s="35">
        <f t="shared" si="17"/>
        <v>0</v>
      </c>
      <c r="AC25" s="35">
        <f t="shared" si="18"/>
        <v>0</v>
      </c>
      <c r="AD25" s="35">
        <f t="shared" si="19"/>
        <v>0</v>
      </c>
      <c r="AE25" s="35">
        <f t="shared" si="20"/>
        <v>0</v>
      </c>
      <c r="AF25" s="35">
        <f t="shared" si="21"/>
        <v>0</v>
      </c>
      <c r="AG25" s="35">
        <f t="shared" si="22"/>
        <v>0</v>
      </c>
      <c r="AH25" s="35">
        <f t="shared" si="23"/>
        <v>0</v>
      </c>
    </row>
    <row r="26" spans="1:34" s="8" customFormat="1" ht="18" customHeight="1">
      <c r="A26" s="24"/>
      <c r="B26" s="25"/>
      <c r="C26" s="25"/>
      <c r="D26" s="25"/>
      <c r="E26" s="25" t="s">
        <v>201</v>
      </c>
      <c r="F26" s="27" t="s">
        <v>201</v>
      </c>
      <c r="G26" s="28">
        <f t="shared" si="7"/>
        <v>0</v>
      </c>
      <c r="H26" s="28">
        <f t="shared" si="4"/>
        <v>0</v>
      </c>
      <c r="I26" s="29">
        <f t="shared" si="5"/>
        <v>0</v>
      </c>
      <c r="J26" s="30"/>
      <c r="K26" s="31">
        <v>0.01</v>
      </c>
      <c r="L26" s="32">
        <f t="shared" si="0"/>
        <v>70000</v>
      </c>
      <c r="M26" s="33">
        <v>0</v>
      </c>
      <c r="N26" s="33" t="e">
        <f t="shared" si="24"/>
        <v>#N/A</v>
      </c>
      <c r="O26" s="33" t="e">
        <f>IF(E26=0,0,IF(E26=E25,VLOOKUP(E26,P:X,VLOOKUP(E26,P:Y,10,0),0),IF(P26=E26,VLOOKUP(E26,P:X,VLOOKUP(E26,P:Y,10,0),0),L26)))</f>
        <v>#N/A</v>
      </c>
      <c r="P26" s="8" t="s">
        <v>116</v>
      </c>
      <c r="Q26" s="9">
        <f t="shared" si="8"/>
        <v>70000</v>
      </c>
      <c r="R26" s="9">
        <f t="shared" si="9"/>
        <v>70000</v>
      </c>
      <c r="S26" s="9">
        <f t="shared" si="10"/>
        <v>70000</v>
      </c>
      <c r="T26" s="9">
        <f t="shared" si="11"/>
        <v>56000</v>
      </c>
      <c r="U26" s="9">
        <f t="shared" si="12"/>
        <v>46666.666666666664</v>
      </c>
      <c r="V26" s="9">
        <f t="shared" si="13"/>
        <v>40000</v>
      </c>
      <c r="W26" s="9">
        <f t="shared" si="14"/>
        <v>35000</v>
      </c>
      <c r="X26" s="9">
        <f t="shared" si="15"/>
        <v>31111.111111111109</v>
      </c>
      <c r="Y26" s="33">
        <f t="shared" si="3"/>
        <v>0</v>
      </c>
      <c r="Z26" s="33" t="str">
        <f t="shared" si="6"/>
        <v>T21</v>
      </c>
      <c r="AA26" s="35">
        <f t="shared" si="16"/>
        <v>0</v>
      </c>
      <c r="AB26" s="35">
        <f t="shared" si="17"/>
        <v>0</v>
      </c>
      <c r="AC26" s="35">
        <f t="shared" si="18"/>
        <v>0</v>
      </c>
      <c r="AD26" s="35">
        <f t="shared" si="19"/>
        <v>0</v>
      </c>
      <c r="AE26" s="35">
        <f t="shared" si="20"/>
        <v>0</v>
      </c>
      <c r="AF26" s="35">
        <f t="shared" si="21"/>
        <v>0</v>
      </c>
      <c r="AG26" s="35">
        <f t="shared" si="22"/>
        <v>0</v>
      </c>
      <c r="AH26" s="35">
        <f t="shared" si="23"/>
        <v>0</v>
      </c>
    </row>
    <row r="27" spans="1:34" s="8" customFormat="1" ht="18" customHeight="1">
      <c r="A27" s="24"/>
      <c r="B27" s="25"/>
      <c r="C27" s="25"/>
      <c r="D27" s="25"/>
      <c r="E27" s="25" t="s">
        <v>201</v>
      </c>
      <c r="F27" s="27" t="s">
        <v>201</v>
      </c>
      <c r="G27" s="28">
        <f t="shared" si="7"/>
        <v>0</v>
      </c>
      <c r="H27" s="28">
        <f t="shared" si="4"/>
        <v>0</v>
      </c>
      <c r="I27" s="29">
        <f t="shared" si="5"/>
        <v>0</v>
      </c>
      <c r="J27" s="30"/>
      <c r="K27" s="31">
        <v>0.01</v>
      </c>
      <c r="L27" s="32">
        <f t="shared" si="0"/>
        <v>70000</v>
      </c>
      <c r="M27" s="33">
        <v>0</v>
      </c>
      <c r="N27" s="33" t="e">
        <f t="shared" si="24"/>
        <v>#N/A</v>
      </c>
      <c r="O27" s="33" t="e">
        <f t="shared" ref="O27:O29" si="25">IF(E27=0,0,IF(E27=E26,VLOOKUP(E27,P:X,VLOOKUP(E27,P:Y,10,0),0),IF(P27=E27,VLOOKUP(E27,P:X,VLOOKUP(E27,P:Y,10,0),0),L27)))</f>
        <v>#N/A</v>
      </c>
      <c r="P27" s="8" t="s">
        <v>117</v>
      </c>
      <c r="Q27" s="9">
        <f t="shared" si="8"/>
        <v>70000</v>
      </c>
      <c r="R27" s="9">
        <f t="shared" si="9"/>
        <v>70000</v>
      </c>
      <c r="S27" s="9">
        <f t="shared" si="10"/>
        <v>52500</v>
      </c>
      <c r="T27" s="9">
        <f t="shared" si="11"/>
        <v>42000</v>
      </c>
      <c r="U27" s="9">
        <f t="shared" si="12"/>
        <v>35000</v>
      </c>
      <c r="V27" s="9">
        <f t="shared" si="13"/>
        <v>30000</v>
      </c>
      <c r="W27" s="9">
        <f t="shared" si="14"/>
        <v>26250</v>
      </c>
      <c r="X27" s="9">
        <f t="shared" si="15"/>
        <v>23333.333333333332</v>
      </c>
      <c r="Y27" s="33">
        <f t="shared" si="3"/>
        <v>0</v>
      </c>
      <c r="Z27" s="33" t="str">
        <f t="shared" si="6"/>
        <v>T22</v>
      </c>
      <c r="AA27" s="35">
        <f t="shared" si="16"/>
        <v>0</v>
      </c>
      <c r="AB27" s="35">
        <f t="shared" si="17"/>
        <v>0</v>
      </c>
      <c r="AC27" s="35">
        <f t="shared" si="18"/>
        <v>0</v>
      </c>
      <c r="AD27" s="35">
        <f t="shared" si="19"/>
        <v>0</v>
      </c>
      <c r="AE27" s="35">
        <f t="shared" si="20"/>
        <v>0</v>
      </c>
      <c r="AF27" s="35">
        <f t="shared" si="21"/>
        <v>0</v>
      </c>
      <c r="AG27" s="35">
        <f t="shared" si="22"/>
        <v>0</v>
      </c>
      <c r="AH27" s="35">
        <f t="shared" si="23"/>
        <v>0</v>
      </c>
    </row>
    <row r="28" spans="1:34" s="8" customFormat="1" ht="18" customHeight="1">
      <c r="A28" s="24"/>
      <c r="B28" s="25"/>
      <c r="C28" s="25"/>
      <c r="D28" s="25"/>
      <c r="E28" s="25" t="s">
        <v>201</v>
      </c>
      <c r="F28" s="27" t="s">
        <v>201</v>
      </c>
      <c r="G28" s="28">
        <f t="shared" si="7"/>
        <v>0</v>
      </c>
      <c r="H28" s="28">
        <f t="shared" si="4"/>
        <v>0</v>
      </c>
      <c r="I28" s="29">
        <f t="shared" si="5"/>
        <v>0</v>
      </c>
      <c r="J28" s="30"/>
      <c r="K28" s="31">
        <v>0.01</v>
      </c>
      <c r="L28" s="32">
        <f t="shared" si="0"/>
        <v>70000</v>
      </c>
      <c r="M28" s="33">
        <v>0</v>
      </c>
      <c r="N28" s="33" t="e">
        <f t="shared" si="24"/>
        <v>#N/A</v>
      </c>
      <c r="O28" s="33" t="e">
        <f t="shared" si="25"/>
        <v>#N/A</v>
      </c>
      <c r="P28" s="8" t="s">
        <v>118</v>
      </c>
      <c r="Q28" s="9">
        <f t="shared" si="8"/>
        <v>70000</v>
      </c>
      <c r="R28" s="9">
        <f t="shared" si="9"/>
        <v>46666.666666666664</v>
      </c>
      <c r="S28" s="9">
        <f t="shared" si="10"/>
        <v>35000</v>
      </c>
      <c r="T28" s="9">
        <f t="shared" si="11"/>
        <v>28000</v>
      </c>
      <c r="U28" s="9">
        <f t="shared" si="12"/>
        <v>23333.333333333332</v>
      </c>
      <c r="V28" s="9">
        <f t="shared" si="13"/>
        <v>20000</v>
      </c>
      <c r="W28" s="9">
        <f t="shared" si="14"/>
        <v>17500</v>
      </c>
      <c r="X28" s="9">
        <f t="shared" si="15"/>
        <v>15555.555555555555</v>
      </c>
      <c r="Y28" s="33">
        <f t="shared" si="3"/>
        <v>0</v>
      </c>
      <c r="Z28" s="33" t="str">
        <f t="shared" si="6"/>
        <v>T23</v>
      </c>
      <c r="AA28" s="35">
        <f t="shared" si="16"/>
        <v>0</v>
      </c>
      <c r="AB28" s="35">
        <f t="shared" si="17"/>
        <v>0</v>
      </c>
      <c r="AC28" s="35">
        <f t="shared" si="18"/>
        <v>0</v>
      </c>
      <c r="AD28" s="35">
        <f t="shared" si="19"/>
        <v>0</v>
      </c>
      <c r="AE28" s="35">
        <f t="shared" si="20"/>
        <v>0</v>
      </c>
      <c r="AF28" s="35">
        <f t="shared" si="21"/>
        <v>0</v>
      </c>
      <c r="AG28" s="35">
        <f t="shared" si="22"/>
        <v>0</v>
      </c>
      <c r="AH28" s="35">
        <f t="shared" si="23"/>
        <v>0</v>
      </c>
    </row>
    <row r="29" spans="1:34" s="8" customFormat="1" ht="18" customHeight="1">
      <c r="A29" s="24"/>
      <c r="B29" s="25"/>
      <c r="C29" s="25"/>
      <c r="D29" s="25"/>
      <c r="E29" s="25" t="s">
        <v>201</v>
      </c>
      <c r="F29" s="27" t="s">
        <v>201</v>
      </c>
      <c r="G29" s="28">
        <f t="shared" si="7"/>
        <v>0</v>
      </c>
      <c r="H29" s="28">
        <f t="shared" si="4"/>
        <v>0</v>
      </c>
      <c r="I29" s="29">
        <f t="shared" si="5"/>
        <v>0</v>
      </c>
      <c r="J29" s="30"/>
      <c r="K29" s="31">
        <v>0.01</v>
      </c>
      <c r="L29" s="32">
        <f t="shared" si="0"/>
        <v>70000</v>
      </c>
      <c r="M29" s="33">
        <v>0</v>
      </c>
      <c r="N29" s="33" t="e">
        <f t="shared" si="24"/>
        <v>#N/A</v>
      </c>
      <c r="O29" s="33" t="e">
        <f t="shared" si="25"/>
        <v>#N/A</v>
      </c>
      <c r="P29" s="8" t="s">
        <v>119</v>
      </c>
      <c r="Q29" s="9">
        <f t="shared" si="8"/>
        <v>35000</v>
      </c>
      <c r="R29" s="9">
        <f t="shared" si="9"/>
        <v>23333.333333333332</v>
      </c>
      <c r="S29" s="9">
        <f t="shared" si="10"/>
        <v>17500</v>
      </c>
      <c r="T29" s="9">
        <f t="shared" si="11"/>
        <v>14000</v>
      </c>
      <c r="U29" s="9">
        <f t="shared" si="12"/>
        <v>11666.666666666666</v>
      </c>
      <c r="V29" s="9">
        <f t="shared" si="13"/>
        <v>10000</v>
      </c>
      <c r="W29" s="9">
        <f t="shared" si="14"/>
        <v>8750</v>
      </c>
      <c r="X29" s="9">
        <f t="shared" si="15"/>
        <v>7777.7777777777774</v>
      </c>
      <c r="Y29" s="33">
        <f t="shared" si="3"/>
        <v>0</v>
      </c>
      <c r="Z29" s="33" t="str">
        <f t="shared" si="6"/>
        <v>T24</v>
      </c>
      <c r="AA29" s="35">
        <f t="shared" si="16"/>
        <v>0</v>
      </c>
      <c r="AB29" s="35">
        <f t="shared" si="17"/>
        <v>0</v>
      </c>
      <c r="AC29" s="35">
        <f t="shared" si="18"/>
        <v>0</v>
      </c>
      <c r="AD29" s="35">
        <f t="shared" si="19"/>
        <v>0</v>
      </c>
      <c r="AE29" s="35">
        <f t="shared" si="20"/>
        <v>0</v>
      </c>
      <c r="AF29" s="35">
        <f t="shared" si="21"/>
        <v>0</v>
      </c>
      <c r="AG29" s="35">
        <f t="shared" si="22"/>
        <v>0</v>
      </c>
      <c r="AH29" s="35">
        <f t="shared" si="23"/>
        <v>0</v>
      </c>
    </row>
    <row r="30" spans="1:34" ht="18" customHeight="1">
      <c r="A30" s="36"/>
      <c r="B30" s="37"/>
      <c r="C30" s="38"/>
      <c r="D30" s="39"/>
      <c r="E30" s="40"/>
      <c r="F30" s="41"/>
      <c r="G30" s="42"/>
      <c r="H30" s="42"/>
      <c r="I30" s="40"/>
      <c r="J30" s="43"/>
      <c r="K30" s="43"/>
      <c r="L30" s="43"/>
      <c r="M30" s="43"/>
      <c r="N30" s="43"/>
      <c r="O30" s="43"/>
      <c r="P30" s="8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4" ht="15">
      <c r="A31" s="36"/>
      <c r="B31" s="45"/>
      <c r="C31" s="46"/>
      <c r="D31" s="46"/>
      <c r="E31" s="46"/>
      <c r="F31" s="47"/>
      <c r="G31" s="48"/>
      <c r="H31" s="48"/>
      <c r="I31" s="36"/>
      <c r="J31" s="36"/>
      <c r="K31" s="36"/>
      <c r="L31" s="36"/>
      <c r="M31" s="36"/>
      <c r="N31" s="36"/>
      <c r="O31" s="36"/>
      <c r="P31" s="36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34" ht="15">
      <c r="A32" s="36"/>
      <c r="B32" s="45"/>
      <c r="C32" s="46"/>
      <c r="D32" s="46"/>
      <c r="E32" s="46"/>
      <c r="F32" s="47"/>
      <c r="G32" s="48"/>
      <c r="H32" s="48"/>
      <c r="I32" s="36"/>
      <c r="J32" s="36"/>
      <c r="K32" s="36"/>
      <c r="L32" s="36"/>
      <c r="M32" s="36"/>
      <c r="N32" s="36"/>
      <c r="O32" s="36"/>
      <c r="P32" s="36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">
      <c r="A33" s="36"/>
      <c r="B33" s="45"/>
      <c r="C33" s="46"/>
      <c r="D33" s="46"/>
      <c r="E33" s="46"/>
      <c r="F33" s="47"/>
      <c r="G33" s="48"/>
      <c r="H33" s="48"/>
      <c r="I33" s="36"/>
      <c r="J33" s="36"/>
      <c r="K33" s="36"/>
      <c r="L33" s="36"/>
      <c r="M33" s="36"/>
      <c r="N33" s="36"/>
      <c r="O33" s="36"/>
      <c r="P33" s="36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">
      <c r="A34" s="36"/>
      <c r="B34" s="45"/>
      <c r="C34" s="37"/>
      <c r="D34" s="39"/>
      <c r="E34" s="40"/>
      <c r="F34" s="41"/>
      <c r="G34" s="42"/>
      <c r="H34" s="42"/>
      <c r="I34" s="40"/>
      <c r="J34" s="43"/>
      <c r="K34" s="43"/>
      <c r="L34" s="43"/>
      <c r="M34" s="43"/>
      <c r="N34" s="43"/>
      <c r="O34" s="43"/>
      <c r="P34" s="8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>
      <c r="B35" s="45"/>
      <c r="P35" s="8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>
      <c r="A36" s="50"/>
      <c r="B36" s="50"/>
      <c r="I36" s="44"/>
      <c r="P36" s="8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>
      <c r="A37" s="50"/>
      <c r="B37" s="50"/>
      <c r="I37" s="44"/>
      <c r="P37" s="8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>
      <c r="A38" s="50"/>
      <c r="B38" s="50"/>
      <c r="I38" s="44"/>
      <c r="P38" s="8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>
      <c r="A39" s="50"/>
      <c r="B39" s="50"/>
      <c r="I39" s="44"/>
      <c r="P39" s="8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>
      <c r="A40" s="50"/>
      <c r="B40" s="50"/>
      <c r="I40" s="44"/>
      <c r="P40" s="8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>
      <c r="A41" s="50"/>
      <c r="B41" s="50"/>
      <c r="I41" s="44"/>
      <c r="P41" s="8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>
      <c r="A42" s="50"/>
      <c r="B42" s="50"/>
      <c r="I42" s="44"/>
      <c r="P42" s="8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>
      <c r="A43" s="50"/>
      <c r="B43" s="50"/>
      <c r="I43" s="44"/>
      <c r="P43" s="8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>
      <c r="A44" s="50"/>
      <c r="B44" s="50"/>
      <c r="I44" s="44"/>
      <c r="P44" s="8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>
      <c r="A45" s="50"/>
      <c r="B45" s="50"/>
      <c r="I45" s="44"/>
      <c r="P45" s="8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>
      <c r="A46" s="50"/>
      <c r="B46" s="50"/>
      <c r="I46" s="44"/>
      <c r="P46" s="8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>
      <c r="A47" s="50"/>
      <c r="B47" s="50"/>
      <c r="I47" s="44"/>
      <c r="P47" s="8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>
      <c r="A48" s="50"/>
      <c r="B48" s="50"/>
      <c r="I48" s="44"/>
      <c r="P48" s="8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>
      <c r="A49" s="50"/>
      <c r="B49" s="50"/>
      <c r="I49" s="44"/>
      <c r="P49" s="8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>
      <c r="A50" s="50"/>
      <c r="B50" s="50"/>
      <c r="I50" s="44"/>
      <c r="P50" s="8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>
      <c r="A51" s="50"/>
      <c r="B51" s="50"/>
      <c r="I51" s="44"/>
      <c r="P51" s="8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>
      <c r="A52" s="50"/>
      <c r="B52" s="50"/>
      <c r="I52" s="44"/>
      <c r="P52" s="8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>
      <c r="A53" s="50"/>
      <c r="B53" s="50"/>
      <c r="I53" s="44"/>
      <c r="P53" s="8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>
      <c r="A54" s="50"/>
      <c r="B54" s="50"/>
      <c r="I54" s="44"/>
      <c r="P54" s="8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>
      <c r="A55" s="50"/>
      <c r="B55" s="50"/>
      <c r="I55" s="44"/>
      <c r="P55" s="8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>
      <c r="A56" s="50"/>
      <c r="B56" s="50"/>
      <c r="I56" s="44"/>
      <c r="P56" s="8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>
      <c r="A57" s="50"/>
      <c r="B57" s="50"/>
      <c r="I57" s="44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>
      <c r="A58" s="50"/>
      <c r="B58" s="50"/>
      <c r="I58" s="44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>
      <c r="A59" s="50"/>
      <c r="B59" s="50"/>
      <c r="I59" s="44"/>
      <c r="P59" s="8"/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>
      <c r="A60" s="50"/>
      <c r="B60" s="50"/>
      <c r="I60" s="44"/>
      <c r="P60" s="8"/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>
      <c r="A61" s="50"/>
      <c r="B61" s="50"/>
      <c r="I61" s="44"/>
      <c r="P61" s="8"/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>
      <c r="A62" s="50"/>
      <c r="B62" s="50"/>
      <c r="I62" s="44"/>
      <c r="P62" s="8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>
      <c r="A63" s="50"/>
      <c r="B63" s="50"/>
      <c r="I63" s="44"/>
      <c r="P63" s="8"/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>
      <c r="A64" s="50"/>
      <c r="B64" s="50"/>
      <c r="I64" s="44"/>
      <c r="P64" s="8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>
      <c r="A65" s="50"/>
      <c r="B65" s="50"/>
      <c r="I65" s="44"/>
      <c r="P65" s="8"/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>
      <c r="A66" s="50"/>
      <c r="B66" s="50"/>
      <c r="I66" s="44"/>
      <c r="P66" s="8"/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>
      <c r="A67" s="50"/>
      <c r="B67" s="50"/>
      <c r="I67" s="44"/>
      <c r="P67" s="8"/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>
      <c r="A68" s="50"/>
      <c r="B68" s="50"/>
      <c r="I68" s="44"/>
      <c r="P68" s="8"/>
      <c r="Q68" s="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>
      <c r="A69" s="50"/>
      <c r="B69" s="50"/>
      <c r="I69" s="44"/>
      <c r="P69" s="8"/>
      <c r="Q69" s="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>
      <c r="A70" s="50"/>
      <c r="B70" s="50"/>
      <c r="I70" s="44"/>
      <c r="P70" s="8"/>
      <c r="Q70" s="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>
      <c r="A71" s="50"/>
      <c r="B71" s="50"/>
      <c r="I71" s="44"/>
      <c r="P71" s="8"/>
      <c r="Q71" s="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>
      <c r="A72" s="50"/>
      <c r="B72" s="50"/>
      <c r="I72" s="44"/>
      <c r="P72" s="8"/>
      <c r="Q72" s="9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>
      <c r="A73" s="50"/>
      <c r="B73" s="50"/>
      <c r="I73" s="44"/>
      <c r="P73" s="8"/>
      <c r="Q73" s="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>
      <c r="A74" s="50"/>
      <c r="B74" s="50"/>
      <c r="I74" s="44"/>
      <c r="P74" s="8"/>
      <c r="Q74" s="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>
      <c r="A75" s="50"/>
      <c r="B75" s="50"/>
      <c r="I75" s="44"/>
      <c r="P75" s="8"/>
      <c r="Q75" s="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>
      <c r="A76" s="50"/>
      <c r="B76" s="50"/>
      <c r="I76" s="44"/>
      <c r="P76" s="8"/>
      <c r="Q76" s="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>
      <c r="A77" s="50"/>
      <c r="B77" s="50"/>
      <c r="I77" s="44"/>
      <c r="P77" s="8"/>
      <c r="Q77" s="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>
      <c r="A78" s="50"/>
      <c r="B78" s="50"/>
      <c r="I78" s="44"/>
      <c r="P78" s="8"/>
      <c r="Q78" s="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>
      <c r="A79" s="50"/>
      <c r="B79" s="50"/>
      <c r="I79" s="44"/>
      <c r="P79" s="8"/>
      <c r="Q79" s="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>
      <c r="A80" s="50"/>
      <c r="B80" s="50"/>
      <c r="I80" s="44"/>
      <c r="P80" s="8"/>
      <c r="Q80" s="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>
      <c r="A81" s="50"/>
      <c r="B81" s="50"/>
      <c r="I81" s="44"/>
      <c r="P81" s="8"/>
      <c r="Q81" s="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>
      <c r="A82" s="50"/>
      <c r="B82" s="50"/>
      <c r="I82" s="44"/>
      <c r="P82" s="8"/>
      <c r="Q82" s="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>
      <c r="A83" s="50"/>
      <c r="B83" s="50"/>
      <c r="I83" s="44"/>
      <c r="P83" s="8"/>
      <c r="Q83" s="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>
      <c r="A84" s="50"/>
      <c r="B84" s="50"/>
      <c r="I84" s="44"/>
      <c r="P84" s="8"/>
      <c r="Q84" s="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>
      <c r="A85" s="50"/>
      <c r="B85" s="50"/>
      <c r="I85" s="44"/>
      <c r="P85" s="8"/>
      <c r="Q85" s="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>
      <c r="A86" s="50"/>
      <c r="B86" s="50"/>
      <c r="I86" s="44"/>
      <c r="P86" s="8"/>
      <c r="Q86" s="9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>
      <c r="A87" s="50"/>
      <c r="B87" s="50"/>
      <c r="I87" s="44"/>
      <c r="P87" s="8"/>
      <c r="Q87" s="9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>
      <c r="A88" s="50"/>
      <c r="B88" s="50"/>
      <c r="I88" s="44"/>
      <c r="P88" s="8"/>
      <c r="Q88" s="9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>
      <c r="A89" s="50"/>
      <c r="B89" s="50"/>
      <c r="I89" s="44"/>
      <c r="P89" s="8"/>
      <c r="Q89" s="9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>
      <c r="A90" s="50"/>
      <c r="B90" s="50"/>
      <c r="I90" s="44"/>
      <c r="P90" s="8"/>
      <c r="Q90" s="9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>
      <c r="A91" s="50"/>
      <c r="B91" s="50"/>
      <c r="I91" s="44"/>
      <c r="P91" s="8"/>
      <c r="Q91" s="9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>
      <c r="A92" s="50"/>
      <c r="B92" s="50"/>
      <c r="I92" s="44"/>
      <c r="P92" s="8"/>
      <c r="Q92" s="9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>
      <c r="A93" s="50"/>
      <c r="B93" s="50"/>
      <c r="I93" s="44"/>
      <c r="P93" s="8"/>
      <c r="Q93" s="9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>
      <c r="A94" s="50"/>
      <c r="B94" s="50"/>
      <c r="I94" s="44"/>
      <c r="P94" s="53"/>
      <c r="Q94" s="44"/>
    </row>
    <row r="95" spans="1:28">
      <c r="A95" s="50"/>
      <c r="B95" s="50"/>
      <c r="I95" s="44"/>
      <c r="P95" s="53"/>
      <c r="Q95" s="44"/>
    </row>
    <row r="96" spans="1:28">
      <c r="A96" s="50"/>
      <c r="B96" s="50"/>
      <c r="I96" s="44"/>
      <c r="P96" s="53"/>
      <c r="Q96" s="44"/>
    </row>
    <row r="97" spans="1:17">
      <c r="A97" s="50"/>
      <c r="B97" s="50"/>
      <c r="I97" s="44"/>
      <c r="P97" s="53"/>
      <c r="Q97" s="44"/>
    </row>
    <row r="98" spans="1:17">
      <c r="A98" s="50"/>
      <c r="B98" s="50"/>
      <c r="I98" s="44"/>
      <c r="P98" s="53"/>
      <c r="Q98" s="44"/>
    </row>
    <row r="99" spans="1:17">
      <c r="A99" s="50"/>
      <c r="B99" s="50"/>
      <c r="I99" s="44"/>
      <c r="P99" s="53"/>
      <c r="Q99" s="44"/>
    </row>
    <row r="100" spans="1:17">
      <c r="A100" s="50"/>
      <c r="B100" s="50"/>
      <c r="I100" s="44"/>
      <c r="P100" s="53"/>
      <c r="Q100" s="44"/>
    </row>
    <row r="101" spans="1:17">
      <c r="A101" s="50"/>
      <c r="B101" s="50"/>
      <c r="I101" s="44"/>
      <c r="P101" s="53"/>
      <c r="Q101" s="44"/>
    </row>
    <row r="102" spans="1:17">
      <c r="A102" s="50"/>
      <c r="B102" s="50"/>
      <c r="I102" s="44"/>
      <c r="P102" s="53"/>
      <c r="Q102" s="44"/>
    </row>
    <row r="103" spans="1:17">
      <c r="A103" s="50"/>
      <c r="B103" s="50"/>
      <c r="I103" s="44"/>
      <c r="P103" s="53"/>
      <c r="Q103" s="44"/>
    </row>
    <row r="104" spans="1:17">
      <c r="A104" s="50"/>
      <c r="B104" s="50"/>
      <c r="I104" s="44"/>
      <c r="P104" s="53"/>
      <c r="Q104" s="44"/>
    </row>
  </sheetData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H104"/>
  <sheetViews>
    <sheetView showZeros="0" workbookViewId="0">
      <selection activeCell="A7" sqref="A7"/>
    </sheetView>
  </sheetViews>
  <sheetFormatPr defaultColWidth="9.15234375" defaultRowHeight="17.600000000000001"/>
  <cols>
    <col min="1" max="1" width="29.23046875" style="49" customWidth="1"/>
    <col min="2" max="2" width="8.4609375" style="54" customWidth="1"/>
    <col min="3" max="3" width="6.84375" style="50" customWidth="1"/>
    <col min="4" max="4" width="16.69140625" style="50" customWidth="1"/>
    <col min="5" max="5" width="8.23046875" style="50" customWidth="1"/>
    <col min="6" max="6" width="9.53515625" style="51" customWidth="1"/>
    <col min="7" max="7" width="10.15234375" style="52" customWidth="1"/>
    <col min="8" max="8" width="11.84375" style="52" customWidth="1"/>
    <col min="9" max="9" width="14.4609375" style="50" customWidth="1"/>
    <col min="10" max="10" width="6.4609375" style="44" customWidth="1"/>
    <col min="11" max="11" width="5.69140625" style="44" customWidth="1"/>
    <col min="12" max="12" width="10.4609375" style="44" customWidth="1"/>
    <col min="13" max="15" width="10.4609375" style="44" hidden="1" customWidth="1"/>
    <col min="16" max="16" width="7.4609375" style="44" hidden="1" customWidth="1"/>
    <col min="17" max="17" width="9.23046875" style="53" hidden="1" customWidth="1"/>
    <col min="18" max="34" width="0" style="44" hidden="1" customWidth="1"/>
    <col min="35" max="16384" width="9.15234375" style="44"/>
  </cols>
  <sheetData>
    <row r="1" spans="1:34" s="6" customFormat="1" ht="33.65" customHeight="1">
      <c r="A1" s="262" t="s">
        <v>82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4"/>
      <c r="N1" s="4"/>
      <c r="O1" s="4"/>
      <c r="P1" s="5"/>
      <c r="Q1" s="5"/>
      <c r="R1" s="5"/>
      <c r="S1" s="5"/>
      <c r="T1" s="5"/>
      <c r="U1" s="5"/>
    </row>
    <row r="2" spans="1:34" s="8" customFormat="1" ht="36" customHeight="1" thickBot="1">
      <c r="A2" s="263" t="s">
        <v>206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7"/>
      <c r="N2" s="7"/>
      <c r="O2" s="7"/>
      <c r="Q2" s="9"/>
    </row>
    <row r="3" spans="1:34" s="8" customFormat="1" ht="18.649999999999999" customHeight="1">
      <c r="A3" s="264" t="s">
        <v>207</v>
      </c>
      <c r="B3" s="264"/>
      <c r="C3" s="264"/>
      <c r="D3" s="264"/>
      <c r="E3" s="264"/>
      <c r="F3" s="264"/>
      <c r="G3" s="264"/>
      <c r="H3" s="264"/>
      <c r="I3" s="264"/>
      <c r="J3" s="10"/>
      <c r="K3" s="265" t="s">
        <v>85</v>
      </c>
      <c r="L3" s="266"/>
      <c r="M3" s="11"/>
      <c r="N3" s="11"/>
      <c r="O3" s="11"/>
      <c r="Q3" s="9"/>
    </row>
    <row r="4" spans="1:34" s="8" customFormat="1" ht="21.65" customHeight="1" thickBot="1">
      <c r="A4" s="264"/>
      <c r="B4" s="264"/>
      <c r="C4" s="264"/>
      <c r="D4" s="264"/>
      <c r="E4" s="264"/>
      <c r="F4" s="264"/>
      <c r="G4" s="264"/>
      <c r="H4" s="264"/>
      <c r="I4" s="264"/>
      <c r="J4" s="12"/>
      <c r="K4" s="267">
        <v>5000000</v>
      </c>
      <c r="L4" s="268"/>
      <c r="M4" s="13"/>
      <c r="N4" s="13"/>
      <c r="O4" s="13"/>
      <c r="Q4" s="9"/>
    </row>
    <row r="5" spans="1:34" s="8" customFormat="1" ht="27" customHeight="1">
      <c r="A5" s="14" t="s">
        <v>86</v>
      </c>
      <c r="B5" s="15" t="s">
        <v>49</v>
      </c>
      <c r="C5" s="16" t="s">
        <v>87</v>
      </c>
      <c r="D5" s="17" t="s">
        <v>88</v>
      </c>
      <c r="E5" s="18" t="s">
        <v>89</v>
      </c>
      <c r="F5" s="19" t="s">
        <v>90</v>
      </c>
      <c r="G5" s="20" t="s">
        <v>91</v>
      </c>
      <c r="H5" s="20" t="s">
        <v>92</v>
      </c>
      <c r="I5" s="21" t="s">
        <v>93</v>
      </c>
      <c r="J5" s="22"/>
      <c r="K5" s="269" t="s">
        <v>94</v>
      </c>
      <c r="L5" s="270"/>
      <c r="M5" s="23"/>
      <c r="N5" s="23"/>
      <c r="O5" s="23"/>
      <c r="Q5" s="9">
        <v>2</v>
      </c>
      <c r="R5" s="8">
        <v>3</v>
      </c>
      <c r="S5" s="8">
        <v>4</v>
      </c>
      <c r="T5" s="8">
        <v>5</v>
      </c>
      <c r="U5" s="8">
        <v>6</v>
      </c>
      <c r="V5" s="8">
        <v>7</v>
      </c>
      <c r="W5" s="8">
        <v>8</v>
      </c>
      <c r="X5" s="8">
        <v>9</v>
      </c>
      <c r="Y5" s="8" t="s">
        <v>95</v>
      </c>
      <c r="AA5" s="9">
        <v>2</v>
      </c>
      <c r="AB5" s="8">
        <v>3</v>
      </c>
      <c r="AC5" s="8">
        <v>4</v>
      </c>
      <c r="AD5" s="8">
        <v>5</v>
      </c>
      <c r="AE5" s="8">
        <v>6</v>
      </c>
      <c r="AF5" s="8">
        <v>7</v>
      </c>
      <c r="AG5" s="8">
        <v>8</v>
      </c>
      <c r="AH5" s="8">
        <v>9</v>
      </c>
    </row>
    <row r="6" spans="1:34" s="34" customFormat="1" ht="18" customHeight="1">
      <c r="A6" s="24" t="s">
        <v>0</v>
      </c>
      <c r="B6" s="25">
        <v>38</v>
      </c>
      <c r="C6" s="25" t="s">
        <v>201</v>
      </c>
      <c r="D6" s="26">
        <v>0</v>
      </c>
      <c r="E6" s="25">
        <v>1</v>
      </c>
      <c r="F6" s="27">
        <v>12</v>
      </c>
      <c r="G6" s="28">
        <v>0</v>
      </c>
      <c r="H6" s="28">
        <v>1000000</v>
      </c>
      <c r="I6" s="29">
        <v>1000000</v>
      </c>
      <c r="J6" s="30"/>
      <c r="K6" s="31">
        <v>0.2</v>
      </c>
      <c r="L6" s="32">
        <f t="shared" ref="L6:L29" si="0">$K$4*K6</f>
        <v>1000000</v>
      </c>
      <c r="M6" s="33">
        <v>12</v>
      </c>
      <c r="N6" s="33">
        <f t="shared" ref="N6:N7" si="1">IF(E6=0,0,IF(E6=E5,VLOOKUP(E6,Z:AH,VLOOKUP(E6,P:Y,10,0),0),IF(P6=E6,VLOOKUP(E6,Z:AH,VLOOKUP(E6,P:Y,10,0),0),M6)))</f>
        <v>12</v>
      </c>
      <c r="O6" s="33">
        <f t="shared" ref="O6:O25" si="2">IF(E6=0,0,IF(E6=E5,VLOOKUP(E6,P:X,VLOOKUP(E6,P:Y,10,0),0),IF(P6=E6,VLOOKUP(E6,P:X,VLOOKUP(E6,P:Y,10,0),0),L6)))</f>
        <v>1000000</v>
      </c>
      <c r="P6" s="8" t="s">
        <v>96</v>
      </c>
      <c r="Q6" s="9"/>
      <c r="R6" s="8"/>
      <c r="S6" s="8"/>
      <c r="T6" s="8"/>
      <c r="U6" s="8"/>
      <c r="V6" s="8"/>
      <c r="W6" s="8"/>
      <c r="X6" s="8"/>
      <c r="Y6" s="33">
        <f t="shared" ref="Y6:Y29" si="3">COUNTIF(E6:E29,P6)</f>
        <v>0</v>
      </c>
      <c r="Z6" s="33" t="str">
        <f>+P6</f>
        <v>T1</v>
      </c>
      <c r="AA6" s="9"/>
      <c r="AB6" s="8"/>
      <c r="AC6" s="8"/>
      <c r="AD6" s="8"/>
      <c r="AE6" s="8"/>
      <c r="AF6" s="8"/>
      <c r="AG6" s="8"/>
      <c r="AH6" s="8"/>
    </row>
    <row r="7" spans="1:34" s="34" customFormat="1" ht="18" customHeight="1">
      <c r="A7" s="24" t="s">
        <v>34</v>
      </c>
      <c r="B7" s="25">
        <v>37</v>
      </c>
      <c r="C7" s="25" t="s">
        <v>201</v>
      </c>
      <c r="D7" s="25" t="s">
        <v>208</v>
      </c>
      <c r="E7" s="25">
        <v>2</v>
      </c>
      <c r="F7" s="27">
        <v>10</v>
      </c>
      <c r="G7" s="28">
        <v>0</v>
      </c>
      <c r="H7" s="28">
        <v>800000</v>
      </c>
      <c r="I7" s="29">
        <v>800000</v>
      </c>
      <c r="J7" s="30"/>
      <c r="K7" s="31">
        <v>0.16</v>
      </c>
      <c r="L7" s="32">
        <f t="shared" si="0"/>
        <v>800000</v>
      </c>
      <c r="M7" s="33">
        <v>10</v>
      </c>
      <c r="N7" s="33">
        <f t="shared" si="1"/>
        <v>10</v>
      </c>
      <c r="O7" s="33">
        <f t="shared" si="2"/>
        <v>800000</v>
      </c>
      <c r="P7" s="8" t="s">
        <v>97</v>
      </c>
      <c r="Q7" s="9">
        <f>SUM($L7:$L8)/Q$5</f>
        <v>725000</v>
      </c>
      <c r="R7" s="9">
        <f>SUM($L7:$L9)/R$5</f>
        <v>650000</v>
      </c>
      <c r="S7" s="9">
        <f>SUM($L7:$L10)/S$5</f>
        <v>587500</v>
      </c>
      <c r="T7" s="9">
        <f>SUM($L7:$L11)/T$5</f>
        <v>540000</v>
      </c>
      <c r="U7" s="9">
        <f>SUM($L7:$L12)/U$5</f>
        <v>500000</v>
      </c>
      <c r="V7" s="9">
        <f>SUM($L7:$L13)/V$5</f>
        <v>464285.71428571426</v>
      </c>
      <c r="W7" s="9">
        <f>SUM($L7:$L14)/W$5</f>
        <v>425000</v>
      </c>
      <c r="X7" s="9">
        <f>SUM($L7:$L15)/X$5</f>
        <v>388888.88888888888</v>
      </c>
      <c r="Y7" s="33">
        <f t="shared" si="3"/>
        <v>0</v>
      </c>
      <c r="Z7" s="33" t="str">
        <f t="shared" ref="Z7:Z29" si="4">+P7</f>
        <v>T2</v>
      </c>
      <c r="AA7" s="35">
        <f>SUM($M7:$M8)/AA$5</f>
        <v>9</v>
      </c>
      <c r="AB7" s="35">
        <f>SUM($M7:$M9)/AB$5</f>
        <v>8.3333333333333339</v>
      </c>
      <c r="AC7" s="35">
        <f>SUM($M7:$M10)/AC$5</f>
        <v>7.75</v>
      </c>
      <c r="AD7" s="35">
        <f>SUM($M7:$M11)/AD$5</f>
        <v>7.2</v>
      </c>
      <c r="AE7" s="35">
        <f>SUM($M7:$M12)/AE$5</f>
        <v>6.666666666666667</v>
      </c>
      <c r="AF7" s="35">
        <f>SUM($M7:$M13)/AF$5</f>
        <v>6.1428571428571432</v>
      </c>
      <c r="AG7" s="35">
        <f>SUM($M7:$M14)/AG$5</f>
        <v>5.625</v>
      </c>
      <c r="AH7" s="35">
        <f>SUM($M7:$M15)/AH$5</f>
        <v>5.1111111111111107</v>
      </c>
    </row>
    <row r="8" spans="1:34" s="34" customFormat="1" ht="18" customHeight="1">
      <c r="A8" s="24" t="s">
        <v>28</v>
      </c>
      <c r="B8" s="25">
        <v>37</v>
      </c>
      <c r="C8" s="25" t="s">
        <v>201</v>
      </c>
      <c r="D8" s="25">
        <v>0</v>
      </c>
      <c r="E8" s="25">
        <v>3</v>
      </c>
      <c r="F8" s="27">
        <v>8</v>
      </c>
      <c r="G8" s="28">
        <v>0</v>
      </c>
      <c r="H8" s="28">
        <v>650000</v>
      </c>
      <c r="I8" s="29">
        <v>650000</v>
      </c>
      <c r="J8" s="30"/>
      <c r="K8" s="31">
        <v>0.13</v>
      </c>
      <c r="L8" s="32">
        <f t="shared" si="0"/>
        <v>650000</v>
      </c>
      <c r="M8" s="33">
        <v>8</v>
      </c>
      <c r="N8" s="33">
        <f>IF(E8=0,0,IF(E8=E7,VLOOKUP(E8,Z:AH,VLOOKUP(E8,P:Y,10,0),0),IF(P8=E8,VLOOKUP(E8,Z:AH,VLOOKUP(E8,P:Y,10,0),0),M8)))</f>
        <v>8</v>
      </c>
      <c r="O8" s="33">
        <f t="shared" si="2"/>
        <v>650000</v>
      </c>
      <c r="P8" s="8" t="s">
        <v>98</v>
      </c>
      <c r="Q8" s="9">
        <f t="shared" ref="Q8:Q29" si="5">SUM($L8:$L9)/Q$5</f>
        <v>575000</v>
      </c>
      <c r="R8" s="9">
        <f t="shared" ref="R8:R29" si="6">SUM($L8:$L10)/R$5</f>
        <v>516666.66666666669</v>
      </c>
      <c r="S8" s="9">
        <f t="shared" ref="S8:S29" si="7">SUM($L8:$L11)/S$5</f>
        <v>475000</v>
      </c>
      <c r="T8" s="9">
        <f t="shared" ref="T8:T29" si="8">SUM($L8:$L12)/T$5</f>
        <v>440000</v>
      </c>
      <c r="U8" s="9">
        <f t="shared" ref="U8:U29" si="9">SUM($L8:$L13)/U$5</f>
        <v>408333.33333333331</v>
      </c>
      <c r="V8" s="9">
        <f t="shared" ref="V8:V29" si="10">SUM($L8:$L14)/V$5</f>
        <v>371428.57142857142</v>
      </c>
      <c r="W8" s="9">
        <f t="shared" ref="W8:W29" si="11">SUM($L8:$L15)/W$5</f>
        <v>337500</v>
      </c>
      <c r="X8" s="9">
        <f t="shared" ref="X8:X29" si="12">SUM($L8:$L16)/X$5</f>
        <v>305555.55555555556</v>
      </c>
      <c r="Y8" s="33">
        <f t="shared" si="3"/>
        <v>0</v>
      </c>
      <c r="Z8" s="33" t="str">
        <f t="shared" si="4"/>
        <v>T3</v>
      </c>
      <c r="AA8" s="35">
        <f t="shared" ref="AA8:AA29" si="13">SUM($M8:$M9)/AA$5</f>
        <v>7.5</v>
      </c>
      <c r="AB8" s="35">
        <f t="shared" ref="AB8:AB29" si="14">SUM($M8:$M10)/AB$5</f>
        <v>7</v>
      </c>
      <c r="AC8" s="35">
        <f t="shared" ref="AC8:AC29" si="15">SUM($M8:$M11)/AC$5</f>
        <v>6.5</v>
      </c>
      <c r="AD8" s="35">
        <f t="shared" ref="AD8:AD29" si="16">SUM($M8:$M12)/AD$5</f>
        <v>6</v>
      </c>
      <c r="AE8" s="35">
        <f t="shared" ref="AE8:AE29" si="17">SUM($M8:$M13)/AE$5</f>
        <v>5.5</v>
      </c>
      <c r="AF8" s="35">
        <f t="shared" ref="AF8:AF29" si="18">SUM($M8:$M14)/AF$5</f>
        <v>5</v>
      </c>
      <c r="AG8" s="35">
        <f t="shared" ref="AG8:AG29" si="19">SUM($M8:$M15)/AG$5</f>
        <v>4.5</v>
      </c>
      <c r="AH8" s="35">
        <f t="shared" ref="AH8:AH29" si="20">SUM($M8:$M16)/AH$5</f>
        <v>4</v>
      </c>
    </row>
    <row r="9" spans="1:34" s="34" customFormat="1" ht="18" customHeight="1">
      <c r="A9" s="24" t="s">
        <v>24</v>
      </c>
      <c r="B9" s="25">
        <v>33</v>
      </c>
      <c r="C9" s="25" t="s">
        <v>201</v>
      </c>
      <c r="D9" s="25">
        <v>0</v>
      </c>
      <c r="E9" s="25">
        <v>4</v>
      </c>
      <c r="F9" s="27">
        <v>7</v>
      </c>
      <c r="G9" s="28">
        <v>300000</v>
      </c>
      <c r="H9" s="28">
        <v>500000</v>
      </c>
      <c r="I9" s="29">
        <v>800000</v>
      </c>
      <c r="J9" s="30"/>
      <c r="K9" s="31">
        <v>0.1</v>
      </c>
      <c r="L9" s="32">
        <f t="shared" si="0"/>
        <v>500000</v>
      </c>
      <c r="M9" s="33">
        <v>7</v>
      </c>
      <c r="N9" s="33">
        <f t="shared" ref="N9:N29" si="21">IF(E9=0,0,IF(E9=E8,VLOOKUP(E9,Z:AH,VLOOKUP(E9,P:Y,10,0),0),IF(P9=E9,VLOOKUP(E9,Z:AH,VLOOKUP(E9,P:Y,10,0),0),M9)))</f>
        <v>7</v>
      </c>
      <c r="O9" s="33">
        <f t="shared" si="2"/>
        <v>500000</v>
      </c>
      <c r="P9" s="8" t="s">
        <v>99</v>
      </c>
      <c r="Q9" s="9">
        <f t="shared" si="5"/>
        <v>450000</v>
      </c>
      <c r="R9" s="9">
        <f t="shared" si="6"/>
        <v>416666.66666666669</v>
      </c>
      <c r="S9" s="9">
        <f t="shared" si="7"/>
        <v>387500</v>
      </c>
      <c r="T9" s="9">
        <f t="shared" si="8"/>
        <v>360000</v>
      </c>
      <c r="U9" s="9">
        <f t="shared" si="9"/>
        <v>325000</v>
      </c>
      <c r="V9" s="9">
        <f t="shared" si="10"/>
        <v>292857.14285714284</v>
      </c>
      <c r="W9" s="9">
        <f t="shared" si="11"/>
        <v>262500</v>
      </c>
      <c r="X9" s="9">
        <f t="shared" si="12"/>
        <v>238888.88888888888</v>
      </c>
      <c r="Y9" s="33">
        <f t="shared" si="3"/>
        <v>0</v>
      </c>
      <c r="Z9" s="33" t="str">
        <f t="shared" si="4"/>
        <v>T4</v>
      </c>
      <c r="AA9" s="35">
        <f t="shared" si="13"/>
        <v>6.5</v>
      </c>
      <c r="AB9" s="35">
        <f t="shared" si="14"/>
        <v>6</v>
      </c>
      <c r="AC9" s="35">
        <f t="shared" si="15"/>
        <v>5.5</v>
      </c>
      <c r="AD9" s="35">
        <f t="shared" si="16"/>
        <v>5</v>
      </c>
      <c r="AE9" s="35">
        <f t="shared" si="17"/>
        <v>4.5</v>
      </c>
      <c r="AF9" s="35">
        <f t="shared" si="18"/>
        <v>4</v>
      </c>
      <c r="AG9" s="35">
        <f t="shared" si="19"/>
        <v>3.5</v>
      </c>
      <c r="AH9" s="35">
        <f t="shared" si="20"/>
        <v>3.1111111111111112</v>
      </c>
    </row>
    <row r="10" spans="1:34" s="34" customFormat="1" ht="18" customHeight="1">
      <c r="A10" s="24" t="s">
        <v>2</v>
      </c>
      <c r="B10" s="25">
        <v>32</v>
      </c>
      <c r="C10" s="25" t="s">
        <v>201</v>
      </c>
      <c r="D10" s="25">
        <v>0</v>
      </c>
      <c r="E10" s="25">
        <v>5</v>
      </c>
      <c r="F10" s="27">
        <v>6</v>
      </c>
      <c r="G10" s="28">
        <v>0</v>
      </c>
      <c r="H10" s="28">
        <v>400000</v>
      </c>
      <c r="I10" s="29">
        <v>400000</v>
      </c>
      <c r="J10" s="30"/>
      <c r="K10" s="31">
        <v>0.08</v>
      </c>
      <c r="L10" s="32">
        <f t="shared" si="0"/>
        <v>400000</v>
      </c>
      <c r="M10" s="33">
        <v>6</v>
      </c>
      <c r="N10" s="33">
        <f t="shared" si="21"/>
        <v>6</v>
      </c>
      <c r="O10" s="33">
        <f t="shared" si="2"/>
        <v>400000</v>
      </c>
      <c r="P10" s="8" t="s">
        <v>100</v>
      </c>
      <c r="Q10" s="9">
        <f t="shared" si="5"/>
        <v>375000</v>
      </c>
      <c r="R10" s="9">
        <f t="shared" si="6"/>
        <v>350000</v>
      </c>
      <c r="S10" s="9">
        <f t="shared" si="7"/>
        <v>325000</v>
      </c>
      <c r="T10" s="9">
        <f t="shared" si="8"/>
        <v>290000</v>
      </c>
      <c r="U10" s="9">
        <f t="shared" si="9"/>
        <v>258333.33333333334</v>
      </c>
      <c r="V10" s="9">
        <f t="shared" si="10"/>
        <v>228571.42857142858</v>
      </c>
      <c r="W10" s="9">
        <f t="shared" si="11"/>
        <v>206250</v>
      </c>
      <c r="X10" s="9">
        <f t="shared" si="12"/>
        <v>188888.88888888888</v>
      </c>
      <c r="Y10" s="33">
        <f t="shared" si="3"/>
        <v>0</v>
      </c>
      <c r="Z10" s="33" t="str">
        <f t="shared" si="4"/>
        <v>T5</v>
      </c>
      <c r="AA10" s="35">
        <f t="shared" si="13"/>
        <v>5.5</v>
      </c>
      <c r="AB10" s="35">
        <f t="shared" si="14"/>
        <v>5</v>
      </c>
      <c r="AC10" s="35">
        <f t="shared" si="15"/>
        <v>4.5</v>
      </c>
      <c r="AD10" s="35">
        <f t="shared" si="16"/>
        <v>4</v>
      </c>
      <c r="AE10" s="35">
        <f t="shared" si="17"/>
        <v>3.5</v>
      </c>
      <c r="AF10" s="35">
        <f t="shared" si="18"/>
        <v>3</v>
      </c>
      <c r="AG10" s="35">
        <f t="shared" si="19"/>
        <v>2.625</v>
      </c>
      <c r="AH10" s="35">
        <f t="shared" si="20"/>
        <v>2.3333333333333335</v>
      </c>
    </row>
    <row r="11" spans="1:34" s="34" customFormat="1" ht="18" customHeight="1">
      <c r="A11" s="24" t="s">
        <v>38</v>
      </c>
      <c r="B11" s="25">
        <v>31</v>
      </c>
      <c r="C11" s="25" t="s">
        <v>201</v>
      </c>
      <c r="D11" s="25">
        <v>0</v>
      </c>
      <c r="E11" s="25">
        <v>6</v>
      </c>
      <c r="F11" s="27">
        <v>5</v>
      </c>
      <c r="G11" s="28">
        <v>0</v>
      </c>
      <c r="H11" s="28">
        <v>350000.00000000006</v>
      </c>
      <c r="I11" s="29">
        <v>350000.00000000006</v>
      </c>
      <c r="J11" s="30"/>
      <c r="K11" s="31">
        <v>7.0000000000000007E-2</v>
      </c>
      <c r="L11" s="32">
        <f t="shared" si="0"/>
        <v>350000.00000000006</v>
      </c>
      <c r="M11" s="33">
        <v>5</v>
      </c>
      <c r="N11" s="33">
        <f t="shared" si="21"/>
        <v>5</v>
      </c>
      <c r="O11" s="33">
        <f t="shared" si="2"/>
        <v>350000.00000000006</v>
      </c>
      <c r="P11" s="8" t="s">
        <v>101</v>
      </c>
      <c r="Q11" s="9">
        <f t="shared" si="5"/>
        <v>325000</v>
      </c>
      <c r="R11" s="9">
        <f t="shared" si="6"/>
        <v>300000</v>
      </c>
      <c r="S11" s="9">
        <f t="shared" si="7"/>
        <v>262500</v>
      </c>
      <c r="T11" s="9">
        <f t="shared" si="8"/>
        <v>230000</v>
      </c>
      <c r="U11" s="9">
        <f t="shared" si="9"/>
        <v>200000</v>
      </c>
      <c r="V11" s="9">
        <f t="shared" si="10"/>
        <v>178571.42857142858</v>
      </c>
      <c r="W11" s="9">
        <f t="shared" si="11"/>
        <v>162500</v>
      </c>
      <c r="X11" s="9">
        <f t="shared" si="12"/>
        <v>150000</v>
      </c>
      <c r="Y11" s="33">
        <f t="shared" si="3"/>
        <v>0</v>
      </c>
      <c r="Z11" s="33" t="str">
        <f t="shared" si="4"/>
        <v>T6</v>
      </c>
      <c r="AA11" s="35">
        <f t="shared" si="13"/>
        <v>4.5</v>
      </c>
      <c r="AB11" s="35">
        <f t="shared" si="14"/>
        <v>4</v>
      </c>
      <c r="AC11" s="35">
        <f t="shared" si="15"/>
        <v>3.5</v>
      </c>
      <c r="AD11" s="35">
        <f t="shared" si="16"/>
        <v>3</v>
      </c>
      <c r="AE11" s="35">
        <f t="shared" si="17"/>
        <v>2.5</v>
      </c>
      <c r="AF11" s="35">
        <f t="shared" si="18"/>
        <v>2.1428571428571428</v>
      </c>
      <c r="AG11" s="35">
        <f t="shared" si="19"/>
        <v>1.875</v>
      </c>
      <c r="AH11" s="35">
        <f t="shared" si="20"/>
        <v>1.6666666666666667</v>
      </c>
    </row>
    <row r="12" spans="1:34" s="34" customFormat="1" ht="18" customHeight="1">
      <c r="A12" s="24" t="s">
        <v>40</v>
      </c>
      <c r="B12" s="25">
        <v>31</v>
      </c>
      <c r="C12" s="25" t="s">
        <v>201</v>
      </c>
      <c r="D12" s="25">
        <v>0</v>
      </c>
      <c r="E12" s="25">
        <v>7</v>
      </c>
      <c r="F12" s="27">
        <v>4</v>
      </c>
      <c r="G12" s="28">
        <v>0</v>
      </c>
      <c r="H12" s="28">
        <v>300000</v>
      </c>
      <c r="I12" s="29">
        <v>300000</v>
      </c>
      <c r="J12" s="30"/>
      <c r="K12" s="31">
        <v>0.06</v>
      </c>
      <c r="L12" s="32">
        <f t="shared" si="0"/>
        <v>300000</v>
      </c>
      <c r="M12" s="33">
        <v>4</v>
      </c>
      <c r="N12" s="33">
        <f t="shared" si="21"/>
        <v>4</v>
      </c>
      <c r="O12" s="33">
        <f t="shared" si="2"/>
        <v>300000</v>
      </c>
      <c r="P12" s="8" t="s">
        <v>102</v>
      </c>
      <c r="Q12" s="9">
        <f t="shared" si="5"/>
        <v>275000</v>
      </c>
      <c r="R12" s="9">
        <f t="shared" si="6"/>
        <v>233333.33333333334</v>
      </c>
      <c r="S12" s="9">
        <f t="shared" si="7"/>
        <v>200000</v>
      </c>
      <c r="T12" s="9">
        <f t="shared" si="8"/>
        <v>170000</v>
      </c>
      <c r="U12" s="9">
        <f t="shared" si="9"/>
        <v>150000</v>
      </c>
      <c r="V12" s="9">
        <f t="shared" si="10"/>
        <v>135714.28571428571</v>
      </c>
      <c r="W12" s="9">
        <f t="shared" si="11"/>
        <v>125000</v>
      </c>
      <c r="X12" s="9">
        <f t="shared" si="12"/>
        <v>116666.66666666667</v>
      </c>
      <c r="Y12" s="33">
        <f t="shared" si="3"/>
        <v>0</v>
      </c>
      <c r="Z12" s="33" t="str">
        <f t="shared" si="4"/>
        <v>T7</v>
      </c>
      <c r="AA12" s="35">
        <f t="shared" si="13"/>
        <v>3.5</v>
      </c>
      <c r="AB12" s="35">
        <f t="shared" si="14"/>
        <v>3</v>
      </c>
      <c r="AC12" s="35">
        <f t="shared" si="15"/>
        <v>2.5</v>
      </c>
      <c r="AD12" s="35">
        <f t="shared" si="16"/>
        <v>2</v>
      </c>
      <c r="AE12" s="35">
        <f t="shared" si="17"/>
        <v>1.6666666666666667</v>
      </c>
      <c r="AF12" s="35">
        <f t="shared" si="18"/>
        <v>1.4285714285714286</v>
      </c>
      <c r="AG12" s="35">
        <f t="shared" si="19"/>
        <v>1.25</v>
      </c>
      <c r="AH12" s="35">
        <f t="shared" si="20"/>
        <v>1.1111111111111112</v>
      </c>
    </row>
    <row r="13" spans="1:34" s="34" customFormat="1" ht="18" customHeight="1">
      <c r="A13" s="24" t="s">
        <v>10</v>
      </c>
      <c r="B13" s="25">
        <v>28</v>
      </c>
      <c r="C13" s="25" t="s">
        <v>201</v>
      </c>
      <c r="D13" s="25">
        <v>0</v>
      </c>
      <c r="E13" s="25">
        <v>8</v>
      </c>
      <c r="F13" s="27">
        <v>3</v>
      </c>
      <c r="G13" s="28">
        <v>0</v>
      </c>
      <c r="H13" s="28">
        <v>250000</v>
      </c>
      <c r="I13" s="29">
        <v>250000</v>
      </c>
      <c r="J13" s="30"/>
      <c r="K13" s="31">
        <v>0.05</v>
      </c>
      <c r="L13" s="32">
        <f t="shared" si="0"/>
        <v>250000</v>
      </c>
      <c r="M13" s="33">
        <v>3</v>
      </c>
      <c r="N13" s="33">
        <f t="shared" si="21"/>
        <v>3</v>
      </c>
      <c r="O13" s="33">
        <f t="shared" si="2"/>
        <v>250000</v>
      </c>
      <c r="P13" s="8" t="s">
        <v>103</v>
      </c>
      <c r="Q13" s="9">
        <f t="shared" si="5"/>
        <v>200000</v>
      </c>
      <c r="R13" s="9">
        <f t="shared" si="6"/>
        <v>166666.66666666666</v>
      </c>
      <c r="S13" s="9">
        <f t="shared" si="7"/>
        <v>137500</v>
      </c>
      <c r="T13" s="9">
        <f t="shared" si="8"/>
        <v>120000</v>
      </c>
      <c r="U13" s="9">
        <f t="shared" si="9"/>
        <v>108333.33333333333</v>
      </c>
      <c r="V13" s="9">
        <f t="shared" si="10"/>
        <v>100000</v>
      </c>
      <c r="W13" s="9">
        <f t="shared" si="11"/>
        <v>93750</v>
      </c>
      <c r="X13" s="9">
        <f t="shared" si="12"/>
        <v>88888.888888888891</v>
      </c>
      <c r="Y13" s="33">
        <f t="shared" si="3"/>
        <v>0</v>
      </c>
      <c r="Z13" s="33" t="str">
        <f t="shared" si="4"/>
        <v>T8</v>
      </c>
      <c r="AA13" s="35">
        <f t="shared" si="13"/>
        <v>2.5</v>
      </c>
      <c r="AB13" s="35">
        <f t="shared" si="14"/>
        <v>2</v>
      </c>
      <c r="AC13" s="35">
        <f t="shared" si="15"/>
        <v>1.5</v>
      </c>
      <c r="AD13" s="35">
        <f t="shared" si="16"/>
        <v>1.2</v>
      </c>
      <c r="AE13" s="35">
        <f t="shared" si="17"/>
        <v>1</v>
      </c>
      <c r="AF13" s="35">
        <f t="shared" si="18"/>
        <v>0.8571428571428571</v>
      </c>
      <c r="AG13" s="35">
        <f t="shared" si="19"/>
        <v>0.75</v>
      </c>
      <c r="AH13" s="35">
        <f t="shared" si="20"/>
        <v>0.66666666666666663</v>
      </c>
    </row>
    <row r="14" spans="1:34" s="34" customFormat="1" ht="18" customHeight="1">
      <c r="A14" s="24" t="s">
        <v>6</v>
      </c>
      <c r="B14" s="25">
        <v>26</v>
      </c>
      <c r="C14" s="25" t="s">
        <v>201</v>
      </c>
      <c r="D14" s="25">
        <v>0</v>
      </c>
      <c r="E14" s="25">
        <v>9</v>
      </c>
      <c r="F14" s="27">
        <v>2</v>
      </c>
      <c r="G14" s="28">
        <v>0</v>
      </c>
      <c r="H14" s="28">
        <v>150000</v>
      </c>
      <c r="I14" s="29">
        <v>150000</v>
      </c>
      <c r="J14" s="30"/>
      <c r="K14" s="31">
        <v>0.03</v>
      </c>
      <c r="L14" s="32">
        <f t="shared" si="0"/>
        <v>150000</v>
      </c>
      <c r="M14" s="33">
        <v>2</v>
      </c>
      <c r="N14" s="33">
        <f t="shared" si="21"/>
        <v>2</v>
      </c>
      <c r="O14" s="33">
        <f t="shared" si="2"/>
        <v>150000</v>
      </c>
      <c r="P14" s="8" t="s">
        <v>104</v>
      </c>
      <c r="Q14" s="9">
        <f t="shared" si="5"/>
        <v>125000</v>
      </c>
      <c r="R14" s="9">
        <f t="shared" si="6"/>
        <v>100000</v>
      </c>
      <c r="S14" s="9">
        <f t="shared" si="7"/>
        <v>87500</v>
      </c>
      <c r="T14" s="9">
        <f t="shared" si="8"/>
        <v>80000</v>
      </c>
      <c r="U14" s="9">
        <f t="shared" si="9"/>
        <v>75000</v>
      </c>
      <c r="V14" s="9">
        <f t="shared" si="10"/>
        <v>71428.571428571435</v>
      </c>
      <c r="W14" s="9">
        <f t="shared" si="11"/>
        <v>68750</v>
      </c>
      <c r="X14" s="9">
        <f t="shared" si="12"/>
        <v>66666.666666666672</v>
      </c>
      <c r="Y14" s="33">
        <f t="shared" si="3"/>
        <v>0</v>
      </c>
      <c r="Z14" s="33" t="str">
        <f t="shared" si="4"/>
        <v>T9</v>
      </c>
      <c r="AA14" s="35">
        <f t="shared" si="13"/>
        <v>1.5</v>
      </c>
      <c r="AB14" s="35">
        <f t="shared" si="14"/>
        <v>1</v>
      </c>
      <c r="AC14" s="35">
        <f t="shared" si="15"/>
        <v>0.75</v>
      </c>
      <c r="AD14" s="35">
        <f t="shared" si="16"/>
        <v>0.6</v>
      </c>
      <c r="AE14" s="35">
        <f t="shared" si="17"/>
        <v>0.5</v>
      </c>
      <c r="AF14" s="35">
        <f t="shared" si="18"/>
        <v>0.42857142857142855</v>
      </c>
      <c r="AG14" s="35">
        <f t="shared" si="19"/>
        <v>0.375</v>
      </c>
      <c r="AH14" s="35">
        <f t="shared" si="20"/>
        <v>0.33333333333333331</v>
      </c>
    </row>
    <row r="15" spans="1:34" s="34" customFormat="1" ht="18" customHeight="1">
      <c r="A15" s="24"/>
      <c r="B15" s="25"/>
      <c r="C15" s="25"/>
      <c r="D15" s="25"/>
      <c r="E15" s="25"/>
      <c r="F15" s="27">
        <v>1</v>
      </c>
      <c r="G15" s="28">
        <v>0</v>
      </c>
      <c r="H15" s="28">
        <v>100000</v>
      </c>
      <c r="I15" s="29">
        <v>100000</v>
      </c>
      <c r="J15" s="30"/>
      <c r="K15" s="31">
        <v>0.02</v>
      </c>
      <c r="L15" s="32">
        <f t="shared" si="0"/>
        <v>100000</v>
      </c>
      <c r="M15" s="33">
        <v>1</v>
      </c>
      <c r="N15" s="33">
        <f t="shared" si="21"/>
        <v>0</v>
      </c>
      <c r="O15" s="33">
        <f t="shared" si="2"/>
        <v>0</v>
      </c>
      <c r="P15" s="8" t="s">
        <v>105</v>
      </c>
      <c r="Q15" s="9">
        <f t="shared" si="5"/>
        <v>75000</v>
      </c>
      <c r="R15" s="9">
        <f t="shared" si="6"/>
        <v>66666.666666666672</v>
      </c>
      <c r="S15" s="9">
        <f t="shared" si="7"/>
        <v>62500</v>
      </c>
      <c r="T15" s="9">
        <f t="shared" si="8"/>
        <v>60000</v>
      </c>
      <c r="U15" s="9">
        <f t="shared" si="9"/>
        <v>58333.333333333336</v>
      </c>
      <c r="V15" s="9">
        <f t="shared" si="10"/>
        <v>57142.857142857145</v>
      </c>
      <c r="W15" s="9">
        <f t="shared" si="11"/>
        <v>56250</v>
      </c>
      <c r="X15" s="9">
        <f t="shared" si="12"/>
        <v>55555.555555555555</v>
      </c>
      <c r="Y15" s="33">
        <f t="shared" si="3"/>
        <v>0</v>
      </c>
      <c r="Z15" s="33" t="str">
        <f t="shared" si="4"/>
        <v>T10</v>
      </c>
      <c r="AA15" s="35">
        <f t="shared" si="13"/>
        <v>0.5</v>
      </c>
      <c r="AB15" s="35">
        <f t="shared" si="14"/>
        <v>0.33333333333333331</v>
      </c>
      <c r="AC15" s="35">
        <f t="shared" si="15"/>
        <v>0.25</v>
      </c>
      <c r="AD15" s="35">
        <f t="shared" si="16"/>
        <v>0.2</v>
      </c>
      <c r="AE15" s="35">
        <f t="shared" si="17"/>
        <v>0.16666666666666666</v>
      </c>
      <c r="AF15" s="35">
        <f t="shared" si="18"/>
        <v>0.14285714285714285</v>
      </c>
      <c r="AG15" s="35">
        <f t="shared" si="19"/>
        <v>0.125</v>
      </c>
      <c r="AH15" s="35">
        <f t="shared" si="20"/>
        <v>0.1111111111111111</v>
      </c>
    </row>
    <row r="16" spans="1:34" s="34" customFormat="1" ht="18" customHeight="1">
      <c r="A16" s="24"/>
      <c r="B16" s="25"/>
      <c r="C16" s="25"/>
      <c r="D16" s="25"/>
      <c r="E16" s="25"/>
      <c r="F16" s="27">
        <v>0</v>
      </c>
      <c r="G16" s="28">
        <v>0</v>
      </c>
      <c r="H16" s="28">
        <v>50000</v>
      </c>
      <c r="I16" s="29">
        <v>50000</v>
      </c>
      <c r="J16" s="30"/>
      <c r="K16" s="31">
        <v>0.01</v>
      </c>
      <c r="L16" s="32">
        <f t="shared" si="0"/>
        <v>50000</v>
      </c>
      <c r="M16" s="33">
        <v>0</v>
      </c>
      <c r="N16" s="33">
        <f t="shared" si="21"/>
        <v>0</v>
      </c>
      <c r="O16" s="33">
        <f t="shared" si="2"/>
        <v>0</v>
      </c>
      <c r="P16" s="8" t="s">
        <v>106</v>
      </c>
      <c r="Q16" s="9">
        <f t="shared" si="5"/>
        <v>50000</v>
      </c>
      <c r="R16" s="9">
        <f t="shared" si="6"/>
        <v>50000</v>
      </c>
      <c r="S16" s="9">
        <f t="shared" si="7"/>
        <v>50000</v>
      </c>
      <c r="T16" s="9">
        <f t="shared" si="8"/>
        <v>50000</v>
      </c>
      <c r="U16" s="9">
        <f t="shared" si="9"/>
        <v>50000</v>
      </c>
      <c r="V16" s="9">
        <f t="shared" si="10"/>
        <v>50000</v>
      </c>
      <c r="W16" s="9">
        <f t="shared" si="11"/>
        <v>50000</v>
      </c>
      <c r="X16" s="9">
        <f t="shared" si="12"/>
        <v>50000</v>
      </c>
      <c r="Y16" s="33">
        <f t="shared" si="3"/>
        <v>0</v>
      </c>
      <c r="Z16" s="33" t="str">
        <f t="shared" si="4"/>
        <v>T11</v>
      </c>
      <c r="AA16" s="35">
        <f t="shared" si="13"/>
        <v>0</v>
      </c>
      <c r="AB16" s="35">
        <f t="shared" si="14"/>
        <v>0</v>
      </c>
      <c r="AC16" s="35">
        <f t="shared" si="15"/>
        <v>0</v>
      </c>
      <c r="AD16" s="35">
        <f t="shared" si="16"/>
        <v>0</v>
      </c>
      <c r="AE16" s="35">
        <f t="shared" si="17"/>
        <v>0</v>
      </c>
      <c r="AF16" s="35">
        <f t="shared" si="18"/>
        <v>0</v>
      </c>
      <c r="AG16" s="35">
        <f t="shared" si="19"/>
        <v>0</v>
      </c>
      <c r="AH16" s="35">
        <f t="shared" si="20"/>
        <v>0</v>
      </c>
    </row>
    <row r="17" spans="1:34" s="34" customFormat="1" ht="18" customHeight="1">
      <c r="A17" s="24" t="s">
        <v>201</v>
      </c>
      <c r="B17" s="25" t="s">
        <v>201</v>
      </c>
      <c r="C17" s="25" t="s">
        <v>201</v>
      </c>
      <c r="D17" s="25">
        <v>0</v>
      </c>
      <c r="E17" s="25" t="s">
        <v>201</v>
      </c>
      <c r="F17" s="27" t="s">
        <v>201</v>
      </c>
      <c r="G17" s="28">
        <v>0</v>
      </c>
      <c r="H17" s="28">
        <v>0</v>
      </c>
      <c r="I17" s="29">
        <v>0</v>
      </c>
      <c r="J17" s="30"/>
      <c r="K17" s="31">
        <v>0.01</v>
      </c>
      <c r="L17" s="32">
        <f t="shared" si="0"/>
        <v>50000</v>
      </c>
      <c r="M17" s="33">
        <v>0</v>
      </c>
      <c r="N17" s="33" t="e">
        <f t="shared" si="21"/>
        <v>#N/A</v>
      </c>
      <c r="O17" s="33" t="e">
        <f t="shared" si="2"/>
        <v>#N/A</v>
      </c>
      <c r="P17" s="8" t="s">
        <v>107</v>
      </c>
      <c r="Q17" s="9">
        <f t="shared" si="5"/>
        <v>50000</v>
      </c>
      <c r="R17" s="9">
        <f t="shared" si="6"/>
        <v>50000</v>
      </c>
      <c r="S17" s="9">
        <f t="shared" si="7"/>
        <v>50000</v>
      </c>
      <c r="T17" s="9">
        <f t="shared" si="8"/>
        <v>50000</v>
      </c>
      <c r="U17" s="9">
        <f t="shared" si="9"/>
        <v>50000</v>
      </c>
      <c r="V17" s="9">
        <f t="shared" si="10"/>
        <v>50000</v>
      </c>
      <c r="W17" s="9">
        <f t="shared" si="11"/>
        <v>50000</v>
      </c>
      <c r="X17" s="9">
        <f t="shared" si="12"/>
        <v>50000</v>
      </c>
      <c r="Y17" s="33">
        <f t="shared" si="3"/>
        <v>0</v>
      </c>
      <c r="Z17" s="33" t="str">
        <f t="shared" si="4"/>
        <v>T12</v>
      </c>
      <c r="AA17" s="35">
        <f t="shared" si="13"/>
        <v>0</v>
      </c>
      <c r="AB17" s="35">
        <f t="shared" si="14"/>
        <v>0</v>
      </c>
      <c r="AC17" s="35">
        <f t="shared" si="15"/>
        <v>0</v>
      </c>
      <c r="AD17" s="35">
        <f t="shared" si="16"/>
        <v>0</v>
      </c>
      <c r="AE17" s="35">
        <f t="shared" si="17"/>
        <v>0</v>
      </c>
      <c r="AF17" s="35">
        <f t="shared" si="18"/>
        <v>0</v>
      </c>
      <c r="AG17" s="35">
        <f t="shared" si="19"/>
        <v>0</v>
      </c>
      <c r="AH17" s="35">
        <f t="shared" si="20"/>
        <v>0</v>
      </c>
    </row>
    <row r="18" spans="1:34" s="34" customFormat="1" ht="18" customHeight="1">
      <c r="A18" s="24" t="s">
        <v>201</v>
      </c>
      <c r="B18" s="25" t="s">
        <v>201</v>
      </c>
      <c r="C18" s="25" t="s">
        <v>201</v>
      </c>
      <c r="D18" s="25">
        <v>0</v>
      </c>
      <c r="E18" s="25" t="s">
        <v>201</v>
      </c>
      <c r="F18" s="27" t="s">
        <v>201</v>
      </c>
      <c r="G18" s="28">
        <v>0</v>
      </c>
      <c r="H18" s="28">
        <v>0</v>
      </c>
      <c r="I18" s="29">
        <v>0</v>
      </c>
      <c r="J18" s="30"/>
      <c r="K18" s="31">
        <v>0.01</v>
      </c>
      <c r="L18" s="32">
        <f t="shared" si="0"/>
        <v>50000</v>
      </c>
      <c r="M18" s="33">
        <v>0</v>
      </c>
      <c r="N18" s="33" t="e">
        <f t="shared" si="21"/>
        <v>#N/A</v>
      </c>
      <c r="O18" s="33" t="e">
        <f t="shared" si="2"/>
        <v>#N/A</v>
      </c>
      <c r="P18" s="8" t="s">
        <v>108</v>
      </c>
      <c r="Q18" s="9">
        <f t="shared" si="5"/>
        <v>50000</v>
      </c>
      <c r="R18" s="9">
        <f t="shared" si="6"/>
        <v>50000</v>
      </c>
      <c r="S18" s="9">
        <f t="shared" si="7"/>
        <v>50000</v>
      </c>
      <c r="T18" s="9">
        <f t="shared" si="8"/>
        <v>50000</v>
      </c>
      <c r="U18" s="9">
        <f t="shared" si="9"/>
        <v>50000</v>
      </c>
      <c r="V18" s="9">
        <f t="shared" si="10"/>
        <v>50000</v>
      </c>
      <c r="W18" s="9">
        <f t="shared" si="11"/>
        <v>50000</v>
      </c>
      <c r="X18" s="9">
        <f t="shared" si="12"/>
        <v>50000</v>
      </c>
      <c r="Y18" s="33">
        <f t="shared" si="3"/>
        <v>0</v>
      </c>
      <c r="Z18" s="33" t="str">
        <f t="shared" si="4"/>
        <v>T13</v>
      </c>
      <c r="AA18" s="35">
        <f t="shared" si="13"/>
        <v>0</v>
      </c>
      <c r="AB18" s="35">
        <f t="shared" si="14"/>
        <v>0</v>
      </c>
      <c r="AC18" s="35">
        <f t="shared" si="15"/>
        <v>0</v>
      </c>
      <c r="AD18" s="35">
        <f t="shared" si="16"/>
        <v>0</v>
      </c>
      <c r="AE18" s="35">
        <f t="shared" si="17"/>
        <v>0</v>
      </c>
      <c r="AF18" s="35">
        <f t="shared" si="18"/>
        <v>0</v>
      </c>
      <c r="AG18" s="35">
        <f t="shared" si="19"/>
        <v>0</v>
      </c>
      <c r="AH18" s="35">
        <f t="shared" si="20"/>
        <v>0</v>
      </c>
    </row>
    <row r="19" spans="1:34" s="34" customFormat="1" ht="18" customHeight="1">
      <c r="A19" s="24" t="s">
        <v>201</v>
      </c>
      <c r="B19" s="25" t="s">
        <v>201</v>
      </c>
      <c r="C19" s="25" t="s">
        <v>201</v>
      </c>
      <c r="D19" s="25">
        <v>0</v>
      </c>
      <c r="E19" s="25" t="s">
        <v>201</v>
      </c>
      <c r="F19" s="27" t="s">
        <v>201</v>
      </c>
      <c r="G19" s="28">
        <v>0</v>
      </c>
      <c r="H19" s="28">
        <v>0</v>
      </c>
      <c r="I19" s="29">
        <v>0</v>
      </c>
      <c r="J19" s="30"/>
      <c r="K19" s="31">
        <v>0.01</v>
      </c>
      <c r="L19" s="32">
        <f t="shared" si="0"/>
        <v>50000</v>
      </c>
      <c r="M19" s="33">
        <v>0</v>
      </c>
      <c r="N19" s="33" t="e">
        <f t="shared" si="21"/>
        <v>#N/A</v>
      </c>
      <c r="O19" s="33" t="e">
        <f t="shared" si="2"/>
        <v>#N/A</v>
      </c>
      <c r="P19" s="8" t="s">
        <v>109</v>
      </c>
      <c r="Q19" s="9">
        <f t="shared" si="5"/>
        <v>50000</v>
      </c>
      <c r="R19" s="9">
        <f t="shared" si="6"/>
        <v>50000</v>
      </c>
      <c r="S19" s="9">
        <f t="shared" si="7"/>
        <v>50000</v>
      </c>
      <c r="T19" s="9">
        <f t="shared" si="8"/>
        <v>50000</v>
      </c>
      <c r="U19" s="9">
        <f t="shared" si="9"/>
        <v>50000</v>
      </c>
      <c r="V19" s="9">
        <f t="shared" si="10"/>
        <v>50000</v>
      </c>
      <c r="W19" s="9">
        <f t="shared" si="11"/>
        <v>50000</v>
      </c>
      <c r="X19" s="9">
        <f t="shared" si="12"/>
        <v>50000</v>
      </c>
      <c r="Y19" s="33">
        <f t="shared" si="3"/>
        <v>0</v>
      </c>
      <c r="Z19" s="33" t="str">
        <f t="shared" si="4"/>
        <v>T14</v>
      </c>
      <c r="AA19" s="35">
        <f t="shared" si="13"/>
        <v>0</v>
      </c>
      <c r="AB19" s="35">
        <f t="shared" si="14"/>
        <v>0</v>
      </c>
      <c r="AC19" s="35">
        <f t="shared" si="15"/>
        <v>0</v>
      </c>
      <c r="AD19" s="35">
        <f t="shared" si="16"/>
        <v>0</v>
      </c>
      <c r="AE19" s="35">
        <f t="shared" si="17"/>
        <v>0</v>
      </c>
      <c r="AF19" s="35">
        <f t="shared" si="18"/>
        <v>0</v>
      </c>
      <c r="AG19" s="35">
        <f t="shared" si="19"/>
        <v>0</v>
      </c>
      <c r="AH19" s="35">
        <f t="shared" si="20"/>
        <v>0</v>
      </c>
    </row>
    <row r="20" spans="1:34" s="34" customFormat="1" ht="18" customHeight="1">
      <c r="A20" s="24" t="s">
        <v>201</v>
      </c>
      <c r="B20" s="25" t="s">
        <v>201</v>
      </c>
      <c r="C20" s="25" t="s">
        <v>201</v>
      </c>
      <c r="D20" s="25">
        <v>0</v>
      </c>
      <c r="E20" s="25" t="s">
        <v>201</v>
      </c>
      <c r="F20" s="27" t="s">
        <v>201</v>
      </c>
      <c r="G20" s="28">
        <v>0</v>
      </c>
      <c r="H20" s="28">
        <v>0</v>
      </c>
      <c r="I20" s="29">
        <v>0</v>
      </c>
      <c r="J20" s="30"/>
      <c r="K20" s="31">
        <v>0.01</v>
      </c>
      <c r="L20" s="32">
        <f t="shared" si="0"/>
        <v>50000</v>
      </c>
      <c r="M20" s="33">
        <v>0</v>
      </c>
      <c r="N20" s="33" t="e">
        <f t="shared" si="21"/>
        <v>#N/A</v>
      </c>
      <c r="O20" s="33" t="e">
        <f t="shared" si="2"/>
        <v>#N/A</v>
      </c>
      <c r="P20" s="8" t="s">
        <v>110</v>
      </c>
      <c r="Q20" s="9">
        <f t="shared" si="5"/>
        <v>50000</v>
      </c>
      <c r="R20" s="9">
        <f t="shared" si="6"/>
        <v>50000</v>
      </c>
      <c r="S20" s="9">
        <f t="shared" si="7"/>
        <v>50000</v>
      </c>
      <c r="T20" s="9">
        <f t="shared" si="8"/>
        <v>50000</v>
      </c>
      <c r="U20" s="9">
        <f t="shared" si="9"/>
        <v>50000</v>
      </c>
      <c r="V20" s="9">
        <f t="shared" si="10"/>
        <v>50000</v>
      </c>
      <c r="W20" s="9">
        <f t="shared" si="11"/>
        <v>50000</v>
      </c>
      <c r="X20" s="9">
        <f t="shared" si="12"/>
        <v>50000</v>
      </c>
      <c r="Y20" s="33">
        <f t="shared" si="3"/>
        <v>0</v>
      </c>
      <c r="Z20" s="33" t="str">
        <f t="shared" si="4"/>
        <v>T15</v>
      </c>
      <c r="AA20" s="35">
        <f t="shared" si="13"/>
        <v>0</v>
      </c>
      <c r="AB20" s="35">
        <f t="shared" si="14"/>
        <v>0</v>
      </c>
      <c r="AC20" s="35">
        <f t="shared" si="15"/>
        <v>0</v>
      </c>
      <c r="AD20" s="35">
        <f t="shared" si="16"/>
        <v>0</v>
      </c>
      <c r="AE20" s="35">
        <f t="shared" si="17"/>
        <v>0</v>
      </c>
      <c r="AF20" s="35">
        <f t="shared" si="18"/>
        <v>0</v>
      </c>
      <c r="AG20" s="35">
        <f t="shared" si="19"/>
        <v>0</v>
      </c>
      <c r="AH20" s="35">
        <f t="shared" si="20"/>
        <v>0</v>
      </c>
    </row>
    <row r="21" spans="1:34" s="34" customFormat="1" ht="18" customHeight="1">
      <c r="A21" s="24" t="s">
        <v>201</v>
      </c>
      <c r="B21" s="25" t="s">
        <v>201</v>
      </c>
      <c r="C21" s="25" t="s">
        <v>201</v>
      </c>
      <c r="D21" s="25">
        <v>0</v>
      </c>
      <c r="E21" s="25" t="s">
        <v>201</v>
      </c>
      <c r="F21" s="27" t="s">
        <v>201</v>
      </c>
      <c r="G21" s="28">
        <v>0</v>
      </c>
      <c r="H21" s="28">
        <v>0</v>
      </c>
      <c r="I21" s="29">
        <v>0</v>
      </c>
      <c r="J21" s="30"/>
      <c r="K21" s="31">
        <v>0.01</v>
      </c>
      <c r="L21" s="32">
        <f t="shared" si="0"/>
        <v>50000</v>
      </c>
      <c r="M21" s="33">
        <v>0</v>
      </c>
      <c r="N21" s="33" t="e">
        <f t="shared" si="21"/>
        <v>#N/A</v>
      </c>
      <c r="O21" s="33" t="e">
        <f t="shared" si="2"/>
        <v>#N/A</v>
      </c>
      <c r="P21" s="8" t="s">
        <v>111</v>
      </c>
      <c r="Q21" s="9">
        <f t="shared" si="5"/>
        <v>50000</v>
      </c>
      <c r="R21" s="9">
        <f t="shared" si="6"/>
        <v>50000</v>
      </c>
      <c r="S21" s="9">
        <f t="shared" si="7"/>
        <v>50000</v>
      </c>
      <c r="T21" s="9">
        <f t="shared" si="8"/>
        <v>50000</v>
      </c>
      <c r="U21" s="9">
        <f t="shared" si="9"/>
        <v>50000</v>
      </c>
      <c r="V21" s="9">
        <f t="shared" si="10"/>
        <v>50000</v>
      </c>
      <c r="W21" s="9">
        <f t="shared" si="11"/>
        <v>50000</v>
      </c>
      <c r="X21" s="9">
        <f t="shared" si="12"/>
        <v>50000</v>
      </c>
      <c r="Y21" s="33">
        <f t="shared" si="3"/>
        <v>0</v>
      </c>
      <c r="Z21" s="33" t="str">
        <f t="shared" si="4"/>
        <v>T16</v>
      </c>
      <c r="AA21" s="35">
        <f t="shared" si="13"/>
        <v>0</v>
      </c>
      <c r="AB21" s="35">
        <f t="shared" si="14"/>
        <v>0</v>
      </c>
      <c r="AC21" s="35">
        <f t="shared" si="15"/>
        <v>0</v>
      </c>
      <c r="AD21" s="35">
        <f t="shared" si="16"/>
        <v>0</v>
      </c>
      <c r="AE21" s="35">
        <f t="shared" si="17"/>
        <v>0</v>
      </c>
      <c r="AF21" s="35">
        <f t="shared" si="18"/>
        <v>0</v>
      </c>
      <c r="AG21" s="35">
        <f t="shared" si="19"/>
        <v>0</v>
      </c>
      <c r="AH21" s="35">
        <f t="shared" si="20"/>
        <v>0</v>
      </c>
    </row>
    <row r="22" spans="1:34" s="8" customFormat="1" ht="18" customHeight="1">
      <c r="A22" s="24" t="s">
        <v>201</v>
      </c>
      <c r="B22" s="25" t="s">
        <v>201</v>
      </c>
      <c r="C22" s="25" t="s">
        <v>201</v>
      </c>
      <c r="D22" s="25">
        <v>0</v>
      </c>
      <c r="E22" s="25" t="s">
        <v>201</v>
      </c>
      <c r="F22" s="27" t="s">
        <v>201</v>
      </c>
      <c r="G22" s="28">
        <v>0</v>
      </c>
      <c r="H22" s="28">
        <v>0</v>
      </c>
      <c r="I22" s="29">
        <v>0</v>
      </c>
      <c r="J22" s="30"/>
      <c r="K22" s="31">
        <v>0.01</v>
      </c>
      <c r="L22" s="32">
        <f t="shared" si="0"/>
        <v>50000</v>
      </c>
      <c r="M22" s="33">
        <v>0</v>
      </c>
      <c r="N22" s="33" t="e">
        <f t="shared" si="21"/>
        <v>#N/A</v>
      </c>
      <c r="O22" s="33" t="e">
        <f t="shared" si="2"/>
        <v>#N/A</v>
      </c>
      <c r="P22" s="8" t="s">
        <v>112</v>
      </c>
      <c r="Q22" s="9">
        <f t="shared" si="5"/>
        <v>50000</v>
      </c>
      <c r="R22" s="9">
        <f t="shared" si="6"/>
        <v>50000</v>
      </c>
      <c r="S22" s="9">
        <f t="shared" si="7"/>
        <v>50000</v>
      </c>
      <c r="T22" s="9">
        <f t="shared" si="8"/>
        <v>50000</v>
      </c>
      <c r="U22" s="9">
        <f t="shared" si="9"/>
        <v>50000</v>
      </c>
      <c r="V22" s="9">
        <f t="shared" si="10"/>
        <v>50000</v>
      </c>
      <c r="W22" s="9">
        <f t="shared" si="11"/>
        <v>50000</v>
      </c>
      <c r="X22" s="9">
        <f t="shared" si="12"/>
        <v>44444.444444444445</v>
      </c>
      <c r="Y22" s="33">
        <f t="shared" si="3"/>
        <v>0</v>
      </c>
      <c r="Z22" s="33" t="str">
        <f t="shared" si="4"/>
        <v>T17</v>
      </c>
      <c r="AA22" s="35">
        <f t="shared" si="13"/>
        <v>0</v>
      </c>
      <c r="AB22" s="35">
        <f t="shared" si="14"/>
        <v>0</v>
      </c>
      <c r="AC22" s="35">
        <f t="shared" si="15"/>
        <v>0</v>
      </c>
      <c r="AD22" s="35">
        <f t="shared" si="16"/>
        <v>0</v>
      </c>
      <c r="AE22" s="35">
        <f t="shared" si="17"/>
        <v>0</v>
      </c>
      <c r="AF22" s="35">
        <f t="shared" si="18"/>
        <v>0</v>
      </c>
      <c r="AG22" s="35">
        <f t="shared" si="19"/>
        <v>0</v>
      </c>
      <c r="AH22" s="35">
        <f t="shared" si="20"/>
        <v>0</v>
      </c>
    </row>
    <row r="23" spans="1:34" s="8" customFormat="1" ht="18" customHeight="1">
      <c r="A23" s="24" t="s">
        <v>201</v>
      </c>
      <c r="B23" s="25" t="s">
        <v>201</v>
      </c>
      <c r="C23" s="25" t="s">
        <v>201</v>
      </c>
      <c r="D23" s="25">
        <v>0</v>
      </c>
      <c r="E23" s="25" t="s">
        <v>201</v>
      </c>
      <c r="F23" s="27" t="s">
        <v>201</v>
      </c>
      <c r="G23" s="28">
        <v>0</v>
      </c>
      <c r="H23" s="28">
        <v>0</v>
      </c>
      <c r="I23" s="29">
        <v>0</v>
      </c>
      <c r="J23" s="30"/>
      <c r="K23" s="31">
        <v>0.01</v>
      </c>
      <c r="L23" s="32">
        <f t="shared" si="0"/>
        <v>50000</v>
      </c>
      <c r="M23" s="33">
        <v>0</v>
      </c>
      <c r="N23" s="33" t="e">
        <f t="shared" si="21"/>
        <v>#N/A</v>
      </c>
      <c r="O23" s="33" t="e">
        <f t="shared" si="2"/>
        <v>#N/A</v>
      </c>
      <c r="P23" s="8" t="s">
        <v>113</v>
      </c>
      <c r="Q23" s="9">
        <f t="shared" si="5"/>
        <v>50000</v>
      </c>
      <c r="R23" s="9">
        <f t="shared" si="6"/>
        <v>50000</v>
      </c>
      <c r="S23" s="9">
        <f t="shared" si="7"/>
        <v>50000</v>
      </c>
      <c r="T23" s="9">
        <f t="shared" si="8"/>
        <v>50000</v>
      </c>
      <c r="U23" s="9">
        <f t="shared" si="9"/>
        <v>50000</v>
      </c>
      <c r="V23" s="9">
        <f t="shared" si="10"/>
        <v>50000</v>
      </c>
      <c r="W23" s="9">
        <f t="shared" si="11"/>
        <v>43750</v>
      </c>
      <c r="X23" s="9">
        <f t="shared" si="12"/>
        <v>38888.888888888891</v>
      </c>
      <c r="Y23" s="33">
        <f t="shared" si="3"/>
        <v>0</v>
      </c>
      <c r="Z23" s="33" t="str">
        <f t="shared" si="4"/>
        <v>T18</v>
      </c>
      <c r="AA23" s="35">
        <f t="shared" si="13"/>
        <v>0</v>
      </c>
      <c r="AB23" s="35">
        <f t="shared" si="14"/>
        <v>0</v>
      </c>
      <c r="AC23" s="35">
        <f t="shared" si="15"/>
        <v>0</v>
      </c>
      <c r="AD23" s="35">
        <f t="shared" si="16"/>
        <v>0</v>
      </c>
      <c r="AE23" s="35">
        <f t="shared" si="17"/>
        <v>0</v>
      </c>
      <c r="AF23" s="35">
        <f t="shared" si="18"/>
        <v>0</v>
      </c>
      <c r="AG23" s="35">
        <f t="shared" si="19"/>
        <v>0</v>
      </c>
      <c r="AH23" s="35">
        <f t="shared" si="20"/>
        <v>0</v>
      </c>
    </row>
    <row r="24" spans="1:34" s="8" customFormat="1" ht="18" customHeight="1">
      <c r="A24" s="24" t="s">
        <v>201</v>
      </c>
      <c r="B24" s="25" t="s">
        <v>201</v>
      </c>
      <c r="C24" s="25" t="s">
        <v>201</v>
      </c>
      <c r="D24" s="25">
        <v>0</v>
      </c>
      <c r="E24" s="25" t="s">
        <v>201</v>
      </c>
      <c r="F24" s="27" t="s">
        <v>201</v>
      </c>
      <c r="G24" s="28">
        <v>0</v>
      </c>
      <c r="H24" s="28">
        <v>0</v>
      </c>
      <c r="I24" s="29">
        <v>0</v>
      </c>
      <c r="J24" s="30"/>
      <c r="K24" s="31">
        <v>0.01</v>
      </c>
      <c r="L24" s="32">
        <f t="shared" si="0"/>
        <v>50000</v>
      </c>
      <c r="M24" s="33">
        <v>0</v>
      </c>
      <c r="N24" s="33" t="e">
        <f t="shared" si="21"/>
        <v>#N/A</v>
      </c>
      <c r="O24" s="33" t="e">
        <f t="shared" si="2"/>
        <v>#N/A</v>
      </c>
      <c r="P24" s="8" t="s">
        <v>114</v>
      </c>
      <c r="Q24" s="9">
        <f t="shared" si="5"/>
        <v>50000</v>
      </c>
      <c r="R24" s="9">
        <f t="shared" si="6"/>
        <v>50000</v>
      </c>
      <c r="S24" s="9">
        <f t="shared" si="7"/>
        <v>50000</v>
      </c>
      <c r="T24" s="9">
        <f t="shared" si="8"/>
        <v>50000</v>
      </c>
      <c r="U24" s="9">
        <f t="shared" si="9"/>
        <v>50000</v>
      </c>
      <c r="V24" s="9">
        <f t="shared" si="10"/>
        <v>42857.142857142855</v>
      </c>
      <c r="W24" s="9">
        <f t="shared" si="11"/>
        <v>37500</v>
      </c>
      <c r="X24" s="9">
        <f t="shared" si="12"/>
        <v>33333.333333333336</v>
      </c>
      <c r="Y24" s="33">
        <f t="shared" si="3"/>
        <v>0</v>
      </c>
      <c r="Z24" s="33" t="str">
        <f t="shared" si="4"/>
        <v>T19</v>
      </c>
      <c r="AA24" s="35">
        <f t="shared" si="13"/>
        <v>0</v>
      </c>
      <c r="AB24" s="35">
        <f t="shared" si="14"/>
        <v>0</v>
      </c>
      <c r="AC24" s="35">
        <f t="shared" si="15"/>
        <v>0</v>
      </c>
      <c r="AD24" s="35">
        <f t="shared" si="16"/>
        <v>0</v>
      </c>
      <c r="AE24" s="35">
        <f t="shared" si="17"/>
        <v>0</v>
      </c>
      <c r="AF24" s="35">
        <f t="shared" si="18"/>
        <v>0</v>
      </c>
      <c r="AG24" s="35">
        <f t="shared" si="19"/>
        <v>0</v>
      </c>
      <c r="AH24" s="35">
        <f t="shared" si="20"/>
        <v>0</v>
      </c>
    </row>
    <row r="25" spans="1:34" s="8" customFormat="1" ht="18" customHeight="1">
      <c r="A25" s="24" t="s">
        <v>201</v>
      </c>
      <c r="B25" s="25" t="s">
        <v>201</v>
      </c>
      <c r="C25" s="25" t="s">
        <v>201</v>
      </c>
      <c r="D25" s="25">
        <v>0</v>
      </c>
      <c r="E25" s="25" t="s">
        <v>201</v>
      </c>
      <c r="F25" s="27" t="s">
        <v>201</v>
      </c>
      <c r="G25" s="28">
        <v>0</v>
      </c>
      <c r="H25" s="28">
        <v>0</v>
      </c>
      <c r="I25" s="29">
        <v>0</v>
      </c>
      <c r="J25" s="30"/>
      <c r="K25" s="31">
        <v>0.01</v>
      </c>
      <c r="L25" s="32">
        <f t="shared" si="0"/>
        <v>50000</v>
      </c>
      <c r="M25" s="33">
        <v>0</v>
      </c>
      <c r="N25" s="33" t="e">
        <f t="shared" si="21"/>
        <v>#N/A</v>
      </c>
      <c r="O25" s="33" t="e">
        <f t="shared" si="2"/>
        <v>#N/A</v>
      </c>
      <c r="P25" s="8" t="s">
        <v>115</v>
      </c>
      <c r="Q25" s="9">
        <f t="shared" si="5"/>
        <v>50000</v>
      </c>
      <c r="R25" s="9">
        <f t="shared" si="6"/>
        <v>50000</v>
      </c>
      <c r="S25" s="9">
        <f t="shared" si="7"/>
        <v>50000</v>
      </c>
      <c r="T25" s="9">
        <f t="shared" si="8"/>
        <v>50000</v>
      </c>
      <c r="U25" s="9">
        <f t="shared" si="9"/>
        <v>41666.666666666664</v>
      </c>
      <c r="V25" s="9">
        <f t="shared" si="10"/>
        <v>35714.285714285717</v>
      </c>
      <c r="W25" s="9">
        <f t="shared" si="11"/>
        <v>31250</v>
      </c>
      <c r="X25" s="9">
        <f t="shared" si="12"/>
        <v>27777.777777777777</v>
      </c>
      <c r="Y25" s="33">
        <f t="shared" si="3"/>
        <v>0</v>
      </c>
      <c r="Z25" s="33" t="str">
        <f t="shared" si="4"/>
        <v>T20</v>
      </c>
      <c r="AA25" s="35">
        <f t="shared" si="13"/>
        <v>0</v>
      </c>
      <c r="AB25" s="35">
        <f t="shared" si="14"/>
        <v>0</v>
      </c>
      <c r="AC25" s="35">
        <f t="shared" si="15"/>
        <v>0</v>
      </c>
      <c r="AD25" s="35">
        <f t="shared" si="16"/>
        <v>0</v>
      </c>
      <c r="AE25" s="35">
        <f t="shared" si="17"/>
        <v>0</v>
      </c>
      <c r="AF25" s="35">
        <f t="shared" si="18"/>
        <v>0</v>
      </c>
      <c r="AG25" s="35">
        <f t="shared" si="19"/>
        <v>0</v>
      </c>
      <c r="AH25" s="35">
        <f t="shared" si="20"/>
        <v>0</v>
      </c>
    </row>
    <row r="26" spans="1:34" s="8" customFormat="1" ht="18" customHeight="1">
      <c r="A26" s="24" t="s">
        <v>201</v>
      </c>
      <c r="B26" s="25" t="s">
        <v>201</v>
      </c>
      <c r="C26" s="25" t="s">
        <v>201</v>
      </c>
      <c r="D26" s="25">
        <v>0</v>
      </c>
      <c r="E26" s="25" t="s">
        <v>201</v>
      </c>
      <c r="F26" s="27" t="s">
        <v>201</v>
      </c>
      <c r="G26" s="28">
        <v>0</v>
      </c>
      <c r="H26" s="28">
        <v>0</v>
      </c>
      <c r="I26" s="29">
        <v>0</v>
      </c>
      <c r="J26" s="30"/>
      <c r="K26" s="31">
        <v>0.01</v>
      </c>
      <c r="L26" s="32">
        <f t="shared" si="0"/>
        <v>50000</v>
      </c>
      <c r="M26" s="33">
        <v>0</v>
      </c>
      <c r="N26" s="33" t="e">
        <f t="shared" si="21"/>
        <v>#N/A</v>
      </c>
      <c r="O26" s="33" t="e">
        <f>IF(E26=0,0,IF(E26=E25,VLOOKUP(E26,P:X,VLOOKUP(E26,P:Y,10,0),0),IF(P26=E26,VLOOKUP(E26,P:X,VLOOKUP(E26,P:Y,10,0),0),L26)))</f>
        <v>#N/A</v>
      </c>
      <c r="P26" s="8" t="s">
        <v>116</v>
      </c>
      <c r="Q26" s="9">
        <f t="shared" si="5"/>
        <v>50000</v>
      </c>
      <c r="R26" s="9">
        <f t="shared" si="6"/>
        <v>50000</v>
      </c>
      <c r="S26" s="9">
        <f t="shared" si="7"/>
        <v>50000</v>
      </c>
      <c r="T26" s="9">
        <f t="shared" si="8"/>
        <v>40000</v>
      </c>
      <c r="U26" s="9">
        <f t="shared" si="9"/>
        <v>33333.333333333336</v>
      </c>
      <c r="V26" s="9">
        <f t="shared" si="10"/>
        <v>28571.428571428572</v>
      </c>
      <c r="W26" s="9">
        <f t="shared" si="11"/>
        <v>25000</v>
      </c>
      <c r="X26" s="9">
        <f t="shared" si="12"/>
        <v>22222.222222222223</v>
      </c>
      <c r="Y26" s="33">
        <f t="shared" si="3"/>
        <v>0</v>
      </c>
      <c r="Z26" s="33" t="str">
        <f t="shared" si="4"/>
        <v>T21</v>
      </c>
      <c r="AA26" s="35">
        <f t="shared" si="13"/>
        <v>0</v>
      </c>
      <c r="AB26" s="35">
        <f t="shared" si="14"/>
        <v>0</v>
      </c>
      <c r="AC26" s="35">
        <f t="shared" si="15"/>
        <v>0</v>
      </c>
      <c r="AD26" s="35">
        <f t="shared" si="16"/>
        <v>0</v>
      </c>
      <c r="AE26" s="35">
        <f t="shared" si="17"/>
        <v>0</v>
      </c>
      <c r="AF26" s="35">
        <f t="shared" si="18"/>
        <v>0</v>
      </c>
      <c r="AG26" s="35">
        <f t="shared" si="19"/>
        <v>0</v>
      </c>
      <c r="AH26" s="35">
        <f t="shared" si="20"/>
        <v>0</v>
      </c>
    </row>
    <row r="27" spans="1:34" s="8" customFormat="1" ht="18" customHeight="1">
      <c r="A27" s="24" t="s">
        <v>201</v>
      </c>
      <c r="B27" s="25" t="s">
        <v>201</v>
      </c>
      <c r="C27" s="25" t="s">
        <v>201</v>
      </c>
      <c r="D27" s="25">
        <v>0</v>
      </c>
      <c r="E27" s="25" t="s">
        <v>201</v>
      </c>
      <c r="F27" s="27" t="s">
        <v>201</v>
      </c>
      <c r="G27" s="28">
        <v>0</v>
      </c>
      <c r="H27" s="28">
        <v>0</v>
      </c>
      <c r="I27" s="29">
        <v>0</v>
      </c>
      <c r="J27" s="30"/>
      <c r="K27" s="31">
        <v>0.01</v>
      </c>
      <c r="L27" s="32">
        <f t="shared" si="0"/>
        <v>50000</v>
      </c>
      <c r="M27" s="33">
        <v>0</v>
      </c>
      <c r="N27" s="33" t="e">
        <f t="shared" si="21"/>
        <v>#N/A</v>
      </c>
      <c r="O27" s="33" t="e">
        <f t="shared" ref="O27:O29" si="22">IF(E27=0,0,IF(E27=E26,VLOOKUP(E27,P:X,VLOOKUP(E27,P:Y,10,0),0),IF(P27=E27,VLOOKUP(E27,P:X,VLOOKUP(E27,P:Y,10,0),0),L27)))</f>
        <v>#N/A</v>
      </c>
      <c r="P27" s="8" t="s">
        <v>117</v>
      </c>
      <c r="Q27" s="9">
        <f t="shared" si="5"/>
        <v>50000</v>
      </c>
      <c r="R27" s="9">
        <f t="shared" si="6"/>
        <v>50000</v>
      </c>
      <c r="S27" s="9">
        <f t="shared" si="7"/>
        <v>37500</v>
      </c>
      <c r="T27" s="9">
        <f t="shared" si="8"/>
        <v>30000</v>
      </c>
      <c r="U27" s="9">
        <f t="shared" si="9"/>
        <v>25000</v>
      </c>
      <c r="V27" s="9">
        <f t="shared" si="10"/>
        <v>21428.571428571428</v>
      </c>
      <c r="W27" s="9">
        <f t="shared" si="11"/>
        <v>18750</v>
      </c>
      <c r="X27" s="9">
        <f t="shared" si="12"/>
        <v>16666.666666666668</v>
      </c>
      <c r="Y27" s="33">
        <f t="shared" si="3"/>
        <v>0</v>
      </c>
      <c r="Z27" s="33" t="str">
        <f t="shared" si="4"/>
        <v>T22</v>
      </c>
      <c r="AA27" s="35">
        <f t="shared" si="13"/>
        <v>0</v>
      </c>
      <c r="AB27" s="35">
        <f t="shared" si="14"/>
        <v>0</v>
      </c>
      <c r="AC27" s="35">
        <f t="shared" si="15"/>
        <v>0</v>
      </c>
      <c r="AD27" s="35">
        <f t="shared" si="16"/>
        <v>0</v>
      </c>
      <c r="AE27" s="35">
        <f t="shared" si="17"/>
        <v>0</v>
      </c>
      <c r="AF27" s="35">
        <f t="shared" si="18"/>
        <v>0</v>
      </c>
      <c r="AG27" s="35">
        <f t="shared" si="19"/>
        <v>0</v>
      </c>
      <c r="AH27" s="35">
        <f t="shared" si="20"/>
        <v>0</v>
      </c>
    </row>
    <row r="28" spans="1:34" s="8" customFormat="1" ht="18" customHeight="1">
      <c r="A28" s="24" t="s">
        <v>201</v>
      </c>
      <c r="B28" s="25" t="s">
        <v>201</v>
      </c>
      <c r="C28" s="25" t="s">
        <v>201</v>
      </c>
      <c r="D28" s="25">
        <v>0</v>
      </c>
      <c r="E28" s="25" t="s">
        <v>201</v>
      </c>
      <c r="F28" s="27" t="s">
        <v>201</v>
      </c>
      <c r="G28" s="28">
        <v>0</v>
      </c>
      <c r="H28" s="28">
        <v>0</v>
      </c>
      <c r="I28" s="29">
        <v>0</v>
      </c>
      <c r="J28" s="30"/>
      <c r="K28" s="31">
        <v>0.01</v>
      </c>
      <c r="L28" s="32">
        <f t="shared" si="0"/>
        <v>50000</v>
      </c>
      <c r="M28" s="33">
        <v>0</v>
      </c>
      <c r="N28" s="33" t="e">
        <f t="shared" si="21"/>
        <v>#N/A</v>
      </c>
      <c r="O28" s="33" t="e">
        <f t="shared" si="22"/>
        <v>#N/A</v>
      </c>
      <c r="P28" s="8" t="s">
        <v>118</v>
      </c>
      <c r="Q28" s="9">
        <f t="shared" si="5"/>
        <v>50000</v>
      </c>
      <c r="R28" s="9">
        <f t="shared" si="6"/>
        <v>33333.333333333336</v>
      </c>
      <c r="S28" s="9">
        <f t="shared" si="7"/>
        <v>25000</v>
      </c>
      <c r="T28" s="9">
        <f t="shared" si="8"/>
        <v>20000</v>
      </c>
      <c r="U28" s="9">
        <f t="shared" si="9"/>
        <v>16666.666666666668</v>
      </c>
      <c r="V28" s="9">
        <f t="shared" si="10"/>
        <v>14285.714285714286</v>
      </c>
      <c r="W28" s="9">
        <f t="shared" si="11"/>
        <v>12500</v>
      </c>
      <c r="X28" s="9">
        <f t="shared" si="12"/>
        <v>11111.111111111111</v>
      </c>
      <c r="Y28" s="33">
        <f t="shared" si="3"/>
        <v>0</v>
      </c>
      <c r="Z28" s="33" t="str">
        <f t="shared" si="4"/>
        <v>T23</v>
      </c>
      <c r="AA28" s="35">
        <f t="shared" si="13"/>
        <v>0</v>
      </c>
      <c r="AB28" s="35">
        <f t="shared" si="14"/>
        <v>0</v>
      </c>
      <c r="AC28" s="35">
        <f t="shared" si="15"/>
        <v>0</v>
      </c>
      <c r="AD28" s="35">
        <f t="shared" si="16"/>
        <v>0</v>
      </c>
      <c r="AE28" s="35">
        <f t="shared" si="17"/>
        <v>0</v>
      </c>
      <c r="AF28" s="35">
        <f t="shared" si="18"/>
        <v>0</v>
      </c>
      <c r="AG28" s="35">
        <f t="shared" si="19"/>
        <v>0</v>
      </c>
      <c r="AH28" s="35">
        <f t="shared" si="20"/>
        <v>0</v>
      </c>
    </row>
    <row r="29" spans="1:34" s="8" customFormat="1" ht="18" customHeight="1">
      <c r="A29" s="24" t="s">
        <v>201</v>
      </c>
      <c r="B29" s="25" t="s">
        <v>201</v>
      </c>
      <c r="C29" s="25" t="s">
        <v>201</v>
      </c>
      <c r="D29" s="25">
        <v>0</v>
      </c>
      <c r="E29" s="25" t="s">
        <v>201</v>
      </c>
      <c r="F29" s="27" t="s">
        <v>201</v>
      </c>
      <c r="G29" s="28">
        <v>0</v>
      </c>
      <c r="H29" s="28">
        <v>0</v>
      </c>
      <c r="I29" s="29">
        <v>0</v>
      </c>
      <c r="J29" s="30"/>
      <c r="K29" s="31">
        <v>0.01</v>
      </c>
      <c r="L29" s="32">
        <f t="shared" si="0"/>
        <v>50000</v>
      </c>
      <c r="M29" s="33">
        <v>0</v>
      </c>
      <c r="N29" s="33" t="e">
        <f t="shared" si="21"/>
        <v>#N/A</v>
      </c>
      <c r="O29" s="33" t="e">
        <f t="shared" si="22"/>
        <v>#N/A</v>
      </c>
      <c r="P29" s="8" t="s">
        <v>119</v>
      </c>
      <c r="Q29" s="9">
        <f t="shared" si="5"/>
        <v>25000</v>
      </c>
      <c r="R29" s="9">
        <f t="shared" si="6"/>
        <v>16666.666666666668</v>
      </c>
      <c r="S29" s="9">
        <f t="shared" si="7"/>
        <v>12500</v>
      </c>
      <c r="T29" s="9">
        <f t="shared" si="8"/>
        <v>10000</v>
      </c>
      <c r="U29" s="9">
        <f t="shared" si="9"/>
        <v>8333.3333333333339</v>
      </c>
      <c r="V29" s="9">
        <f t="shared" si="10"/>
        <v>7142.8571428571431</v>
      </c>
      <c r="W29" s="9">
        <f t="shared" si="11"/>
        <v>6250</v>
      </c>
      <c r="X29" s="9">
        <f t="shared" si="12"/>
        <v>5555.5555555555557</v>
      </c>
      <c r="Y29" s="33">
        <f t="shared" si="3"/>
        <v>0</v>
      </c>
      <c r="Z29" s="33" t="str">
        <f t="shared" si="4"/>
        <v>T24</v>
      </c>
      <c r="AA29" s="35">
        <f t="shared" si="13"/>
        <v>0</v>
      </c>
      <c r="AB29" s="35">
        <f t="shared" si="14"/>
        <v>0</v>
      </c>
      <c r="AC29" s="35">
        <f t="shared" si="15"/>
        <v>0</v>
      </c>
      <c r="AD29" s="35">
        <f t="shared" si="16"/>
        <v>0</v>
      </c>
      <c r="AE29" s="35">
        <f t="shared" si="17"/>
        <v>0</v>
      </c>
      <c r="AF29" s="35">
        <f t="shared" si="18"/>
        <v>0</v>
      </c>
      <c r="AG29" s="35">
        <f t="shared" si="19"/>
        <v>0</v>
      </c>
      <c r="AH29" s="35">
        <f t="shared" si="20"/>
        <v>0</v>
      </c>
    </row>
    <row r="30" spans="1:34" ht="18" customHeight="1">
      <c r="A30" s="36"/>
      <c r="B30" s="37"/>
      <c r="C30" s="38"/>
      <c r="D30" s="39"/>
      <c r="E30" s="40"/>
      <c r="F30" s="41"/>
      <c r="G30" s="42"/>
      <c r="H30" s="42"/>
      <c r="I30" s="40"/>
      <c r="J30" s="43"/>
      <c r="K30" s="43"/>
      <c r="L30" s="43"/>
      <c r="M30" s="43"/>
      <c r="N30" s="43"/>
      <c r="O30" s="43"/>
      <c r="P30" s="8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4" ht="15">
      <c r="A31" s="36"/>
      <c r="B31" s="45"/>
      <c r="C31" s="46"/>
      <c r="D31" s="46"/>
      <c r="E31" s="46"/>
      <c r="F31" s="47"/>
      <c r="G31" s="48"/>
      <c r="H31" s="48"/>
      <c r="I31" s="36"/>
      <c r="J31" s="36"/>
      <c r="K31" s="36"/>
      <c r="L31" s="36"/>
      <c r="M31" s="36"/>
      <c r="N31" s="36"/>
      <c r="O31" s="36"/>
      <c r="P31" s="36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34" ht="15">
      <c r="A32" s="36"/>
      <c r="B32" s="45"/>
      <c r="C32" s="46"/>
      <c r="D32" s="46"/>
      <c r="E32" s="46"/>
      <c r="F32" s="47"/>
      <c r="G32" s="48"/>
      <c r="H32" s="48"/>
      <c r="I32" s="36"/>
      <c r="J32" s="36"/>
      <c r="K32" s="36"/>
      <c r="L32" s="36"/>
      <c r="M32" s="36"/>
      <c r="N32" s="36"/>
      <c r="O32" s="36"/>
      <c r="P32" s="36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">
      <c r="A33" s="36"/>
      <c r="B33" s="45"/>
      <c r="C33" s="46"/>
      <c r="D33" s="46"/>
      <c r="E33" s="46"/>
      <c r="F33" s="47"/>
      <c r="G33" s="48"/>
      <c r="H33" s="48"/>
      <c r="I33" s="36"/>
      <c r="J33" s="36"/>
      <c r="K33" s="36"/>
      <c r="L33" s="36"/>
      <c r="M33" s="36"/>
      <c r="N33" s="36"/>
      <c r="O33" s="36"/>
      <c r="P33" s="36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">
      <c r="A34" s="36"/>
      <c r="B34" s="45"/>
      <c r="C34" s="37"/>
      <c r="D34" s="39"/>
      <c r="E34" s="40"/>
      <c r="F34" s="41"/>
      <c r="G34" s="42"/>
      <c r="H34" s="42"/>
      <c r="I34" s="40"/>
      <c r="J34" s="43"/>
      <c r="K34" s="43"/>
      <c r="L34" s="43"/>
      <c r="M34" s="43"/>
      <c r="N34" s="43"/>
      <c r="O34" s="43"/>
      <c r="P34" s="8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>
      <c r="B35" s="45"/>
      <c r="P35" s="8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>
      <c r="A36" s="50"/>
      <c r="B36" s="50"/>
      <c r="I36" s="44"/>
      <c r="P36" s="8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>
      <c r="A37" s="50"/>
      <c r="B37" s="50"/>
      <c r="I37" s="44"/>
      <c r="P37" s="8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>
      <c r="A38" s="50"/>
      <c r="B38" s="50"/>
      <c r="I38" s="44"/>
      <c r="P38" s="8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>
      <c r="A39" s="50"/>
      <c r="B39" s="50"/>
      <c r="I39" s="44"/>
      <c r="P39" s="8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>
      <c r="A40" s="50"/>
      <c r="B40" s="50"/>
      <c r="I40" s="44"/>
      <c r="P40" s="8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>
      <c r="A41" s="50"/>
      <c r="B41" s="50"/>
      <c r="I41" s="44"/>
      <c r="P41" s="8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>
      <c r="A42" s="50"/>
      <c r="B42" s="50"/>
      <c r="I42" s="44"/>
      <c r="P42" s="8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>
      <c r="A43" s="50"/>
      <c r="B43" s="50"/>
      <c r="I43" s="44"/>
      <c r="P43" s="8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>
      <c r="A44" s="50"/>
      <c r="B44" s="50"/>
      <c r="I44" s="44"/>
      <c r="P44" s="8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>
      <c r="A45" s="50"/>
      <c r="B45" s="50"/>
      <c r="I45" s="44"/>
      <c r="P45" s="8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>
      <c r="A46" s="50"/>
      <c r="B46" s="50"/>
      <c r="I46" s="44"/>
      <c r="P46" s="8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>
      <c r="A47" s="50"/>
      <c r="B47" s="50"/>
      <c r="I47" s="44"/>
      <c r="P47" s="8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>
      <c r="A48" s="50"/>
      <c r="B48" s="50"/>
      <c r="I48" s="44"/>
      <c r="P48" s="8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>
      <c r="A49" s="50"/>
      <c r="B49" s="50"/>
      <c r="I49" s="44"/>
      <c r="P49" s="8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>
      <c r="A50" s="50"/>
      <c r="B50" s="50"/>
      <c r="I50" s="44"/>
      <c r="P50" s="8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>
      <c r="A51" s="50"/>
      <c r="B51" s="50"/>
      <c r="I51" s="44"/>
      <c r="P51" s="8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>
      <c r="A52" s="50"/>
      <c r="B52" s="50"/>
      <c r="I52" s="44"/>
      <c r="P52" s="8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>
      <c r="A53" s="50"/>
      <c r="B53" s="50"/>
      <c r="I53" s="44"/>
      <c r="P53" s="8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>
      <c r="A54" s="50"/>
      <c r="B54" s="50"/>
      <c r="I54" s="44"/>
      <c r="P54" s="8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>
      <c r="A55" s="50"/>
      <c r="B55" s="50"/>
      <c r="I55" s="44"/>
      <c r="P55" s="8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>
      <c r="A56" s="50"/>
      <c r="B56" s="50"/>
      <c r="I56" s="44"/>
      <c r="P56" s="8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>
      <c r="A57" s="50"/>
      <c r="B57" s="50"/>
      <c r="I57" s="44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>
      <c r="A58" s="50"/>
      <c r="B58" s="50"/>
      <c r="I58" s="44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>
      <c r="A59" s="50"/>
      <c r="B59" s="50"/>
      <c r="I59" s="44"/>
      <c r="P59" s="8"/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>
      <c r="A60" s="50"/>
      <c r="B60" s="50"/>
      <c r="I60" s="44"/>
      <c r="P60" s="8"/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>
      <c r="A61" s="50"/>
      <c r="B61" s="50"/>
      <c r="I61" s="44"/>
      <c r="P61" s="8"/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>
      <c r="A62" s="50"/>
      <c r="B62" s="50"/>
      <c r="I62" s="44"/>
      <c r="P62" s="8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>
      <c r="A63" s="50"/>
      <c r="B63" s="50"/>
      <c r="I63" s="44"/>
      <c r="P63" s="8"/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>
      <c r="A64" s="50"/>
      <c r="B64" s="50"/>
      <c r="I64" s="44"/>
      <c r="P64" s="8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>
      <c r="A65" s="50"/>
      <c r="B65" s="50"/>
      <c r="I65" s="44"/>
      <c r="P65" s="8"/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>
      <c r="A66" s="50"/>
      <c r="B66" s="50"/>
      <c r="I66" s="44"/>
      <c r="P66" s="8"/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>
      <c r="A67" s="50"/>
      <c r="B67" s="50"/>
      <c r="I67" s="44"/>
      <c r="P67" s="8"/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>
      <c r="A68" s="50"/>
      <c r="B68" s="50"/>
      <c r="I68" s="44"/>
      <c r="P68" s="8"/>
      <c r="Q68" s="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>
      <c r="A69" s="50"/>
      <c r="B69" s="50"/>
      <c r="I69" s="44"/>
      <c r="P69" s="8"/>
      <c r="Q69" s="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>
      <c r="A70" s="50"/>
      <c r="B70" s="50"/>
      <c r="I70" s="44"/>
      <c r="P70" s="8"/>
      <c r="Q70" s="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>
      <c r="A71" s="50"/>
      <c r="B71" s="50"/>
      <c r="I71" s="44"/>
      <c r="P71" s="8"/>
      <c r="Q71" s="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>
      <c r="A72" s="50"/>
      <c r="B72" s="50"/>
      <c r="I72" s="44"/>
      <c r="P72" s="8"/>
      <c r="Q72" s="9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>
      <c r="A73" s="50"/>
      <c r="B73" s="50"/>
      <c r="I73" s="44"/>
      <c r="P73" s="8"/>
      <c r="Q73" s="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>
      <c r="A74" s="50"/>
      <c r="B74" s="50"/>
      <c r="I74" s="44"/>
      <c r="P74" s="8"/>
      <c r="Q74" s="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>
      <c r="A75" s="50"/>
      <c r="B75" s="50"/>
      <c r="I75" s="44"/>
      <c r="P75" s="8"/>
      <c r="Q75" s="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>
      <c r="A76" s="50"/>
      <c r="B76" s="50"/>
      <c r="I76" s="44"/>
      <c r="P76" s="8"/>
      <c r="Q76" s="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>
      <c r="A77" s="50"/>
      <c r="B77" s="50"/>
      <c r="I77" s="44"/>
      <c r="P77" s="8"/>
      <c r="Q77" s="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>
      <c r="A78" s="50"/>
      <c r="B78" s="50"/>
      <c r="I78" s="44"/>
      <c r="P78" s="8"/>
      <c r="Q78" s="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>
      <c r="A79" s="50"/>
      <c r="B79" s="50"/>
      <c r="I79" s="44"/>
      <c r="P79" s="8"/>
      <c r="Q79" s="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>
      <c r="A80" s="50"/>
      <c r="B80" s="50"/>
      <c r="I80" s="44"/>
      <c r="P80" s="8"/>
      <c r="Q80" s="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>
      <c r="A81" s="50"/>
      <c r="B81" s="50"/>
      <c r="I81" s="44"/>
      <c r="P81" s="8"/>
      <c r="Q81" s="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>
      <c r="A82" s="50"/>
      <c r="B82" s="50"/>
      <c r="I82" s="44"/>
      <c r="P82" s="8"/>
      <c r="Q82" s="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>
      <c r="A83" s="50"/>
      <c r="B83" s="50"/>
      <c r="I83" s="44"/>
      <c r="P83" s="8"/>
      <c r="Q83" s="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>
      <c r="A84" s="50"/>
      <c r="B84" s="50"/>
      <c r="I84" s="44"/>
      <c r="P84" s="8"/>
      <c r="Q84" s="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>
      <c r="A85" s="50"/>
      <c r="B85" s="50"/>
      <c r="I85" s="44"/>
      <c r="P85" s="8"/>
      <c r="Q85" s="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>
      <c r="A86" s="50"/>
      <c r="B86" s="50"/>
      <c r="I86" s="44"/>
      <c r="P86" s="8"/>
      <c r="Q86" s="9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>
      <c r="A87" s="50"/>
      <c r="B87" s="50"/>
      <c r="I87" s="44"/>
      <c r="P87" s="8"/>
      <c r="Q87" s="9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>
      <c r="A88" s="50"/>
      <c r="B88" s="50"/>
      <c r="I88" s="44"/>
      <c r="P88" s="8"/>
      <c r="Q88" s="9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>
      <c r="A89" s="50"/>
      <c r="B89" s="50"/>
      <c r="I89" s="44"/>
      <c r="P89" s="8"/>
      <c r="Q89" s="9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>
      <c r="A90" s="50"/>
      <c r="B90" s="50"/>
      <c r="I90" s="44"/>
      <c r="P90" s="8"/>
      <c r="Q90" s="9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>
      <c r="A91" s="50"/>
      <c r="B91" s="50"/>
      <c r="I91" s="44"/>
      <c r="P91" s="8"/>
      <c r="Q91" s="9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>
      <c r="A92" s="50"/>
      <c r="B92" s="50"/>
      <c r="I92" s="44"/>
      <c r="P92" s="8"/>
      <c r="Q92" s="9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>
      <c r="A93" s="50"/>
      <c r="B93" s="50"/>
      <c r="I93" s="44"/>
      <c r="P93" s="8"/>
      <c r="Q93" s="9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>
      <c r="A94" s="50"/>
      <c r="B94" s="50"/>
      <c r="I94" s="44"/>
      <c r="P94" s="53"/>
      <c r="Q94" s="44"/>
    </row>
    <row r="95" spans="1:28">
      <c r="A95" s="50"/>
      <c r="B95" s="50"/>
      <c r="I95" s="44"/>
      <c r="P95" s="53"/>
      <c r="Q95" s="44"/>
    </row>
    <row r="96" spans="1:28">
      <c r="A96" s="50"/>
      <c r="B96" s="50"/>
      <c r="I96" s="44"/>
      <c r="P96" s="53"/>
      <c r="Q96" s="44"/>
    </row>
    <row r="97" spans="1:17">
      <c r="A97" s="50"/>
      <c r="B97" s="50"/>
      <c r="I97" s="44"/>
      <c r="P97" s="53"/>
      <c r="Q97" s="44"/>
    </row>
    <row r="98" spans="1:17">
      <c r="A98" s="50"/>
      <c r="B98" s="50"/>
      <c r="I98" s="44"/>
      <c r="P98" s="53"/>
      <c r="Q98" s="44"/>
    </row>
    <row r="99" spans="1:17">
      <c r="A99" s="50"/>
      <c r="B99" s="50"/>
      <c r="I99" s="44"/>
      <c r="P99" s="53"/>
      <c r="Q99" s="44"/>
    </row>
    <row r="100" spans="1:17">
      <c r="A100" s="50"/>
      <c r="B100" s="50"/>
      <c r="I100" s="44"/>
      <c r="P100" s="53"/>
      <c r="Q100" s="44"/>
    </row>
    <row r="101" spans="1:17">
      <c r="A101" s="50"/>
      <c r="B101" s="50"/>
      <c r="I101" s="44"/>
      <c r="P101" s="53"/>
      <c r="Q101" s="44"/>
    </row>
    <row r="102" spans="1:17">
      <c r="A102" s="50"/>
      <c r="B102" s="50"/>
      <c r="I102" s="44"/>
      <c r="P102" s="53"/>
      <c r="Q102" s="44"/>
    </row>
    <row r="103" spans="1:17">
      <c r="A103" s="50"/>
      <c r="B103" s="50"/>
      <c r="I103" s="44"/>
      <c r="P103" s="53"/>
      <c r="Q103" s="44"/>
    </row>
    <row r="104" spans="1:17">
      <c r="A104" s="50"/>
      <c r="B104" s="50"/>
      <c r="I104" s="44"/>
      <c r="P104" s="53"/>
      <c r="Q104" s="44"/>
    </row>
  </sheetData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H104"/>
  <sheetViews>
    <sheetView showZeros="0" topLeftCell="A5" workbookViewId="0">
      <selection activeCell="A7" sqref="A7"/>
    </sheetView>
  </sheetViews>
  <sheetFormatPr defaultColWidth="9.15234375" defaultRowHeight="17.600000000000001"/>
  <cols>
    <col min="1" max="1" width="29.23046875" style="49" customWidth="1"/>
    <col min="2" max="2" width="8.4609375" style="54" customWidth="1"/>
    <col min="3" max="3" width="6.84375" style="50" customWidth="1"/>
    <col min="4" max="4" width="16.69140625" style="50" customWidth="1"/>
    <col min="5" max="5" width="8.23046875" style="50" customWidth="1"/>
    <col min="6" max="6" width="9.53515625" style="51" customWidth="1"/>
    <col min="7" max="7" width="10.15234375" style="52" customWidth="1"/>
    <col min="8" max="8" width="11.84375" style="52" customWidth="1"/>
    <col min="9" max="9" width="14.4609375" style="50" customWidth="1"/>
    <col min="10" max="10" width="6.4609375" style="44" customWidth="1"/>
    <col min="11" max="11" width="5.69140625" style="44" customWidth="1"/>
    <col min="12" max="12" width="10.4609375" style="44" customWidth="1"/>
    <col min="13" max="15" width="10.4609375" style="44" hidden="1" customWidth="1"/>
    <col min="16" max="16" width="7.4609375" style="44" hidden="1" customWidth="1"/>
    <col min="17" max="17" width="9.23046875" style="53" hidden="1" customWidth="1"/>
    <col min="18" max="34" width="0" style="44" hidden="1" customWidth="1"/>
    <col min="35" max="16384" width="9.15234375" style="44"/>
  </cols>
  <sheetData>
    <row r="1" spans="1:34" s="6" customFormat="1" ht="33.65" customHeight="1">
      <c r="A1" s="262" t="s">
        <v>82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4"/>
      <c r="N1" s="4"/>
      <c r="O1" s="4"/>
      <c r="P1" s="5"/>
      <c r="Q1" s="5"/>
      <c r="R1" s="5"/>
      <c r="S1" s="5"/>
      <c r="T1" s="5"/>
      <c r="U1" s="5"/>
    </row>
    <row r="2" spans="1:34" s="8" customFormat="1" ht="36" customHeight="1" thickBot="1">
      <c r="A2" s="271" t="s">
        <v>83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7"/>
      <c r="N2" s="7"/>
      <c r="O2" s="7"/>
      <c r="Q2" s="9"/>
    </row>
    <row r="3" spans="1:34" s="8" customFormat="1" ht="18.649999999999999" customHeight="1">
      <c r="A3" s="272" t="s">
        <v>84</v>
      </c>
      <c r="B3" s="272"/>
      <c r="C3" s="272"/>
      <c r="D3" s="272"/>
      <c r="E3" s="272"/>
      <c r="F3" s="272"/>
      <c r="G3" s="272"/>
      <c r="H3" s="272"/>
      <c r="I3" s="272"/>
      <c r="J3" s="10"/>
      <c r="K3" s="265" t="s">
        <v>85</v>
      </c>
      <c r="L3" s="266"/>
      <c r="M3" s="11"/>
      <c r="N3" s="11"/>
      <c r="O3" s="11"/>
      <c r="Q3" s="9"/>
    </row>
    <row r="4" spans="1:34" s="8" customFormat="1" ht="21.65" customHeight="1" thickBot="1">
      <c r="A4" s="272"/>
      <c r="B4" s="272"/>
      <c r="C4" s="272"/>
      <c r="D4" s="272"/>
      <c r="E4" s="272"/>
      <c r="F4" s="272"/>
      <c r="G4" s="272"/>
      <c r="H4" s="272"/>
      <c r="I4" s="272"/>
      <c r="J4" s="12"/>
      <c r="K4" s="267">
        <v>5000000</v>
      </c>
      <c r="L4" s="268"/>
      <c r="M4" s="13"/>
      <c r="N4" s="13"/>
      <c r="O4" s="13"/>
      <c r="Q4" s="9"/>
    </row>
    <row r="5" spans="1:34" s="8" customFormat="1" ht="27" customHeight="1">
      <c r="A5" s="14" t="s">
        <v>86</v>
      </c>
      <c r="B5" s="15" t="s">
        <v>49</v>
      </c>
      <c r="C5" s="16" t="s">
        <v>87</v>
      </c>
      <c r="D5" s="17" t="s">
        <v>88</v>
      </c>
      <c r="E5" s="18" t="s">
        <v>89</v>
      </c>
      <c r="F5" s="19" t="s">
        <v>90</v>
      </c>
      <c r="G5" s="20" t="s">
        <v>91</v>
      </c>
      <c r="H5" s="20" t="s">
        <v>92</v>
      </c>
      <c r="I5" s="21" t="s">
        <v>93</v>
      </c>
      <c r="J5" s="22"/>
      <c r="K5" s="269" t="s">
        <v>94</v>
      </c>
      <c r="L5" s="270"/>
      <c r="M5" s="23"/>
      <c r="N5" s="23"/>
      <c r="O5" s="23"/>
      <c r="Q5" s="9">
        <v>2</v>
      </c>
      <c r="R5" s="8">
        <v>3</v>
      </c>
      <c r="S5" s="8">
        <v>4</v>
      </c>
      <c r="T5" s="8">
        <v>5</v>
      </c>
      <c r="U5" s="8">
        <v>6</v>
      </c>
      <c r="V5" s="8">
        <v>7</v>
      </c>
      <c r="W5" s="8">
        <v>8</v>
      </c>
      <c r="X5" s="8">
        <v>9</v>
      </c>
      <c r="Y5" s="8" t="s">
        <v>95</v>
      </c>
      <c r="AA5" s="9">
        <v>2</v>
      </c>
      <c r="AB5" s="8">
        <v>3</v>
      </c>
      <c r="AC5" s="8">
        <v>4</v>
      </c>
      <c r="AD5" s="8">
        <v>5</v>
      </c>
      <c r="AE5" s="8">
        <v>6</v>
      </c>
      <c r="AF5" s="8">
        <v>7</v>
      </c>
      <c r="AG5" s="8">
        <v>8</v>
      </c>
      <c r="AH5" s="8">
        <v>9</v>
      </c>
    </row>
    <row r="6" spans="1:34" s="34" customFormat="1" ht="18" customHeight="1">
      <c r="A6" s="24" t="s">
        <v>10</v>
      </c>
      <c r="B6" s="25">
        <v>41</v>
      </c>
      <c r="C6" s="25" t="s">
        <v>201</v>
      </c>
      <c r="D6" s="26">
        <v>0</v>
      </c>
      <c r="E6" s="25">
        <v>1</v>
      </c>
      <c r="F6" s="27">
        <v>12</v>
      </c>
      <c r="G6" s="28">
        <v>0</v>
      </c>
      <c r="H6" s="28">
        <v>1000000</v>
      </c>
      <c r="I6" s="29">
        <v>1000000</v>
      </c>
      <c r="J6" s="30"/>
      <c r="K6" s="31">
        <v>0.2</v>
      </c>
      <c r="L6" s="32">
        <f t="shared" ref="L6:L29" si="0">$K$4*K6</f>
        <v>1000000</v>
      </c>
      <c r="M6" s="33">
        <v>12</v>
      </c>
      <c r="N6" s="33">
        <f t="shared" ref="N6:N7" si="1">IF(E6=0,0,IF(E6=E5,VLOOKUP(E6,Z:AH,VLOOKUP(E6,P:Y,10,0),0),IF(P6=E6,VLOOKUP(E6,Z:AH,VLOOKUP(E6,P:Y,10,0),0),M6)))</f>
        <v>12</v>
      </c>
      <c r="O6" s="33">
        <f t="shared" ref="O6:O25" si="2">IF(E6=0,0,IF(E6=E5,VLOOKUP(E6,P:X,VLOOKUP(E6,P:Y,10,0),0),IF(P6=E6,VLOOKUP(E6,P:X,VLOOKUP(E6,P:Y,10,0),0),L6)))</f>
        <v>1000000</v>
      </c>
      <c r="P6" s="8" t="s">
        <v>96</v>
      </c>
      <c r="Q6" s="9"/>
      <c r="R6" s="8"/>
      <c r="S6" s="8"/>
      <c r="T6" s="8"/>
      <c r="U6" s="8"/>
      <c r="V6" s="8"/>
      <c r="W6" s="8"/>
      <c r="X6" s="8"/>
      <c r="Y6" s="33">
        <f t="shared" ref="Y6:Y29" si="3">COUNTIF(E6:E29,P6)</f>
        <v>0</v>
      </c>
      <c r="Z6" s="33" t="str">
        <f>+P6</f>
        <v>T1</v>
      </c>
      <c r="AA6" s="9"/>
      <c r="AB6" s="8"/>
      <c r="AC6" s="8"/>
      <c r="AD6" s="8"/>
      <c r="AE6" s="8"/>
      <c r="AF6" s="8"/>
      <c r="AG6" s="8"/>
      <c r="AH6" s="8"/>
    </row>
    <row r="7" spans="1:34" s="34" customFormat="1" ht="18" customHeight="1">
      <c r="A7" s="24" t="s">
        <v>0</v>
      </c>
      <c r="B7" s="25">
        <v>39</v>
      </c>
      <c r="C7" s="25" t="s">
        <v>201</v>
      </c>
      <c r="D7" s="25">
        <v>0</v>
      </c>
      <c r="E7" s="25">
        <v>2</v>
      </c>
      <c r="F7" s="27">
        <v>10</v>
      </c>
      <c r="G7" s="28">
        <v>0</v>
      </c>
      <c r="H7" s="28">
        <v>800000</v>
      </c>
      <c r="I7" s="29">
        <v>800000</v>
      </c>
      <c r="J7" s="30"/>
      <c r="K7" s="31">
        <v>0.16</v>
      </c>
      <c r="L7" s="32">
        <f t="shared" si="0"/>
        <v>800000</v>
      </c>
      <c r="M7" s="33">
        <v>10</v>
      </c>
      <c r="N7" s="33">
        <f t="shared" si="1"/>
        <v>10</v>
      </c>
      <c r="O7" s="33">
        <f t="shared" si="2"/>
        <v>800000</v>
      </c>
      <c r="P7" s="8" t="s">
        <v>97</v>
      </c>
      <c r="Q7" s="9">
        <f>SUM($L7:$L8)/Q$5</f>
        <v>725000</v>
      </c>
      <c r="R7" s="9">
        <f>SUM($L7:$L9)/R$5</f>
        <v>650000</v>
      </c>
      <c r="S7" s="9">
        <f>SUM($L7:$L10)/S$5</f>
        <v>587500</v>
      </c>
      <c r="T7" s="9">
        <f>SUM($L7:$L11)/T$5</f>
        <v>540000</v>
      </c>
      <c r="U7" s="9">
        <f>SUM($L7:$L12)/U$5</f>
        <v>500000</v>
      </c>
      <c r="V7" s="9">
        <f>SUM($L7:$L13)/V$5</f>
        <v>464285.71428571426</v>
      </c>
      <c r="W7" s="9">
        <f>SUM($L7:$L14)/W$5</f>
        <v>425000</v>
      </c>
      <c r="X7" s="9">
        <f>SUM($L7:$L15)/X$5</f>
        <v>388888.88888888888</v>
      </c>
      <c r="Y7" s="33">
        <f t="shared" si="3"/>
        <v>0</v>
      </c>
      <c r="Z7" s="33" t="str">
        <f t="shared" ref="Z7:Z29" si="4">+P7</f>
        <v>T2</v>
      </c>
      <c r="AA7" s="35">
        <f>SUM($M7:$M8)/AA$5</f>
        <v>9</v>
      </c>
      <c r="AB7" s="35">
        <f>SUM($M7:$M9)/AB$5</f>
        <v>8.3333333333333339</v>
      </c>
      <c r="AC7" s="35">
        <f>SUM($M7:$M10)/AC$5</f>
        <v>7.75</v>
      </c>
      <c r="AD7" s="35">
        <f>SUM($M7:$M11)/AD$5</f>
        <v>7.2</v>
      </c>
      <c r="AE7" s="35">
        <f>SUM($M7:$M12)/AE$5</f>
        <v>6.666666666666667</v>
      </c>
      <c r="AF7" s="35">
        <f>SUM($M7:$M13)/AF$5</f>
        <v>6.1428571428571432</v>
      </c>
      <c r="AG7" s="35">
        <f>SUM($M7:$M14)/AG$5</f>
        <v>5.625</v>
      </c>
      <c r="AH7" s="35">
        <f>SUM($M7:$M15)/AH$5</f>
        <v>5.1111111111111107</v>
      </c>
    </row>
    <row r="8" spans="1:34" s="34" customFormat="1" ht="18" customHeight="1">
      <c r="A8" s="24" t="s">
        <v>14</v>
      </c>
      <c r="B8" s="25">
        <v>36</v>
      </c>
      <c r="C8" s="25" t="s">
        <v>201</v>
      </c>
      <c r="D8" s="25">
        <v>0</v>
      </c>
      <c r="E8" s="25">
        <v>3</v>
      </c>
      <c r="F8" s="27">
        <v>8</v>
      </c>
      <c r="G8" s="28">
        <v>0</v>
      </c>
      <c r="H8" s="28">
        <v>650000</v>
      </c>
      <c r="I8" s="29">
        <v>650000</v>
      </c>
      <c r="J8" s="30"/>
      <c r="K8" s="31">
        <v>0.13</v>
      </c>
      <c r="L8" s="32">
        <f t="shared" si="0"/>
        <v>650000</v>
      </c>
      <c r="M8" s="33">
        <v>8</v>
      </c>
      <c r="N8" s="33">
        <f>IF(E8=0,0,IF(E8=E7,VLOOKUP(E8,Z:AH,VLOOKUP(E8,P:Y,10,0),0),IF(P8=E8,VLOOKUP(E8,Z:AH,VLOOKUP(E8,P:Y,10,0),0),M8)))</f>
        <v>8</v>
      </c>
      <c r="O8" s="33">
        <f t="shared" si="2"/>
        <v>650000</v>
      </c>
      <c r="P8" s="8" t="s">
        <v>98</v>
      </c>
      <c r="Q8" s="9">
        <f t="shared" ref="Q8:Q29" si="5">SUM($L8:$L9)/Q$5</f>
        <v>575000</v>
      </c>
      <c r="R8" s="9">
        <f t="shared" ref="R8:R29" si="6">SUM($L8:$L10)/R$5</f>
        <v>516666.66666666669</v>
      </c>
      <c r="S8" s="9">
        <f t="shared" ref="S8:S29" si="7">SUM($L8:$L11)/S$5</f>
        <v>475000</v>
      </c>
      <c r="T8" s="9">
        <f t="shared" ref="T8:T29" si="8">SUM($L8:$L12)/T$5</f>
        <v>440000</v>
      </c>
      <c r="U8" s="9">
        <f t="shared" ref="U8:U29" si="9">SUM($L8:$L13)/U$5</f>
        <v>408333.33333333331</v>
      </c>
      <c r="V8" s="9">
        <f t="shared" ref="V8:V29" si="10">SUM($L8:$L14)/V$5</f>
        <v>371428.57142857142</v>
      </c>
      <c r="W8" s="9">
        <f t="shared" ref="W8:W29" si="11">SUM($L8:$L15)/W$5</f>
        <v>337500</v>
      </c>
      <c r="X8" s="9">
        <f t="shared" ref="X8:X29" si="12">SUM($L8:$L16)/X$5</f>
        <v>305555.55555555556</v>
      </c>
      <c r="Y8" s="33">
        <f t="shared" si="3"/>
        <v>0</v>
      </c>
      <c r="Z8" s="33" t="str">
        <f t="shared" si="4"/>
        <v>T3</v>
      </c>
      <c r="AA8" s="35">
        <f t="shared" ref="AA8:AA29" si="13">SUM($M8:$M9)/AA$5</f>
        <v>7.5</v>
      </c>
      <c r="AB8" s="35">
        <f t="shared" ref="AB8:AB29" si="14">SUM($M8:$M10)/AB$5</f>
        <v>7</v>
      </c>
      <c r="AC8" s="35">
        <f t="shared" ref="AC8:AC29" si="15">SUM($M8:$M11)/AC$5</f>
        <v>6.5</v>
      </c>
      <c r="AD8" s="35">
        <f t="shared" ref="AD8:AD29" si="16">SUM($M8:$M12)/AD$5</f>
        <v>6</v>
      </c>
      <c r="AE8" s="35">
        <f t="shared" ref="AE8:AE29" si="17">SUM($M8:$M13)/AE$5</f>
        <v>5.5</v>
      </c>
      <c r="AF8" s="35">
        <f t="shared" ref="AF8:AF29" si="18">SUM($M8:$M14)/AF$5</f>
        <v>5</v>
      </c>
      <c r="AG8" s="35">
        <f t="shared" ref="AG8:AG29" si="19">SUM($M8:$M15)/AG$5</f>
        <v>4.5</v>
      </c>
      <c r="AH8" s="35">
        <f t="shared" ref="AH8:AH29" si="20">SUM($M8:$M16)/AH$5</f>
        <v>4</v>
      </c>
    </row>
    <row r="9" spans="1:34" s="34" customFormat="1" ht="18" customHeight="1">
      <c r="A9" s="24" t="s">
        <v>20</v>
      </c>
      <c r="B9" s="25">
        <v>35</v>
      </c>
      <c r="C9" s="25" t="s">
        <v>201</v>
      </c>
      <c r="D9" s="25" t="s">
        <v>202</v>
      </c>
      <c r="E9" s="25">
        <v>4</v>
      </c>
      <c r="F9" s="27">
        <v>7</v>
      </c>
      <c r="G9" s="28">
        <v>300000</v>
      </c>
      <c r="H9" s="28">
        <v>500000</v>
      </c>
      <c r="I9" s="29">
        <v>800000</v>
      </c>
      <c r="J9" s="30"/>
      <c r="K9" s="31">
        <v>0.1</v>
      </c>
      <c r="L9" s="32">
        <f t="shared" si="0"/>
        <v>500000</v>
      </c>
      <c r="M9" s="33">
        <v>7</v>
      </c>
      <c r="N9" s="33">
        <f t="shared" ref="N9:N29" si="21">IF(E9=0,0,IF(E9=E8,VLOOKUP(E9,Z:AH,VLOOKUP(E9,P:Y,10,0),0),IF(P9=E9,VLOOKUP(E9,Z:AH,VLOOKUP(E9,P:Y,10,0),0),M9)))</f>
        <v>7</v>
      </c>
      <c r="O9" s="33">
        <f t="shared" si="2"/>
        <v>500000</v>
      </c>
      <c r="P9" s="8" t="s">
        <v>99</v>
      </c>
      <c r="Q9" s="9">
        <f t="shared" si="5"/>
        <v>450000</v>
      </c>
      <c r="R9" s="9">
        <f t="shared" si="6"/>
        <v>416666.66666666669</v>
      </c>
      <c r="S9" s="9">
        <f t="shared" si="7"/>
        <v>387500</v>
      </c>
      <c r="T9" s="9">
        <f t="shared" si="8"/>
        <v>360000</v>
      </c>
      <c r="U9" s="9">
        <f t="shared" si="9"/>
        <v>325000</v>
      </c>
      <c r="V9" s="9">
        <f t="shared" si="10"/>
        <v>292857.14285714284</v>
      </c>
      <c r="W9" s="9">
        <f t="shared" si="11"/>
        <v>262500</v>
      </c>
      <c r="X9" s="9">
        <f t="shared" si="12"/>
        <v>238888.88888888888</v>
      </c>
      <c r="Y9" s="33">
        <f t="shared" si="3"/>
        <v>0</v>
      </c>
      <c r="Z9" s="33" t="str">
        <f t="shared" si="4"/>
        <v>T4</v>
      </c>
      <c r="AA9" s="35">
        <f t="shared" si="13"/>
        <v>6.5</v>
      </c>
      <c r="AB9" s="35">
        <f t="shared" si="14"/>
        <v>6</v>
      </c>
      <c r="AC9" s="35">
        <f t="shared" si="15"/>
        <v>5.5</v>
      </c>
      <c r="AD9" s="35">
        <f t="shared" si="16"/>
        <v>5</v>
      </c>
      <c r="AE9" s="35">
        <f t="shared" si="17"/>
        <v>4.5</v>
      </c>
      <c r="AF9" s="35">
        <f t="shared" si="18"/>
        <v>4</v>
      </c>
      <c r="AG9" s="35">
        <f t="shared" si="19"/>
        <v>3.5</v>
      </c>
      <c r="AH9" s="35">
        <f t="shared" si="20"/>
        <v>3.1111111111111112</v>
      </c>
    </row>
    <row r="10" spans="1:34" s="34" customFormat="1" ht="18" customHeight="1">
      <c r="A10" s="24" t="s">
        <v>34</v>
      </c>
      <c r="B10" s="25">
        <v>35</v>
      </c>
      <c r="C10" s="25" t="s">
        <v>201</v>
      </c>
      <c r="D10" s="25">
        <v>0</v>
      </c>
      <c r="E10" s="25">
        <v>5</v>
      </c>
      <c r="F10" s="27">
        <v>6</v>
      </c>
      <c r="G10" s="28">
        <v>0</v>
      </c>
      <c r="H10" s="28">
        <v>400000</v>
      </c>
      <c r="I10" s="29">
        <v>400000</v>
      </c>
      <c r="J10" s="30"/>
      <c r="K10" s="31">
        <v>0.08</v>
      </c>
      <c r="L10" s="32">
        <f t="shared" si="0"/>
        <v>400000</v>
      </c>
      <c r="M10" s="33">
        <v>6</v>
      </c>
      <c r="N10" s="33">
        <f t="shared" si="21"/>
        <v>6</v>
      </c>
      <c r="O10" s="33">
        <f t="shared" si="2"/>
        <v>400000</v>
      </c>
      <c r="P10" s="8" t="s">
        <v>100</v>
      </c>
      <c r="Q10" s="9">
        <f t="shared" si="5"/>
        <v>375000</v>
      </c>
      <c r="R10" s="9">
        <f t="shared" si="6"/>
        <v>350000</v>
      </c>
      <c r="S10" s="9">
        <f t="shared" si="7"/>
        <v>325000</v>
      </c>
      <c r="T10" s="9">
        <f t="shared" si="8"/>
        <v>290000</v>
      </c>
      <c r="U10" s="9">
        <f t="shared" si="9"/>
        <v>258333.33333333334</v>
      </c>
      <c r="V10" s="9">
        <f t="shared" si="10"/>
        <v>228571.42857142858</v>
      </c>
      <c r="W10" s="9">
        <f t="shared" si="11"/>
        <v>206250</v>
      </c>
      <c r="X10" s="9">
        <f t="shared" si="12"/>
        <v>188888.88888888888</v>
      </c>
      <c r="Y10" s="33">
        <f t="shared" si="3"/>
        <v>0</v>
      </c>
      <c r="Z10" s="33" t="str">
        <f t="shared" si="4"/>
        <v>T5</v>
      </c>
      <c r="AA10" s="35">
        <f t="shared" si="13"/>
        <v>5.5</v>
      </c>
      <c r="AB10" s="35">
        <f t="shared" si="14"/>
        <v>5</v>
      </c>
      <c r="AC10" s="35">
        <f t="shared" si="15"/>
        <v>4.5</v>
      </c>
      <c r="AD10" s="35">
        <f t="shared" si="16"/>
        <v>4</v>
      </c>
      <c r="AE10" s="35">
        <f t="shared" si="17"/>
        <v>3.5</v>
      </c>
      <c r="AF10" s="35">
        <f t="shared" si="18"/>
        <v>3</v>
      </c>
      <c r="AG10" s="35">
        <f t="shared" si="19"/>
        <v>2.625</v>
      </c>
      <c r="AH10" s="35">
        <f t="shared" si="20"/>
        <v>2.3333333333333335</v>
      </c>
    </row>
    <row r="11" spans="1:34" s="34" customFormat="1" ht="18" customHeight="1">
      <c r="A11" s="24" t="s">
        <v>6</v>
      </c>
      <c r="B11" s="25">
        <v>35</v>
      </c>
      <c r="C11" s="25" t="s">
        <v>201</v>
      </c>
      <c r="D11" s="25">
        <v>0</v>
      </c>
      <c r="E11" s="25">
        <v>6</v>
      </c>
      <c r="F11" s="27">
        <v>5</v>
      </c>
      <c r="G11" s="28">
        <v>0</v>
      </c>
      <c r="H11" s="28">
        <v>350000.00000000006</v>
      </c>
      <c r="I11" s="29">
        <v>350000.00000000006</v>
      </c>
      <c r="J11" s="30"/>
      <c r="K11" s="31">
        <v>7.0000000000000007E-2</v>
      </c>
      <c r="L11" s="32">
        <f t="shared" si="0"/>
        <v>350000.00000000006</v>
      </c>
      <c r="M11" s="33">
        <v>5</v>
      </c>
      <c r="N11" s="33">
        <f t="shared" si="21"/>
        <v>5</v>
      </c>
      <c r="O11" s="33">
        <f t="shared" si="2"/>
        <v>350000.00000000006</v>
      </c>
      <c r="P11" s="8" t="s">
        <v>101</v>
      </c>
      <c r="Q11" s="9">
        <f t="shared" si="5"/>
        <v>325000</v>
      </c>
      <c r="R11" s="9">
        <f t="shared" si="6"/>
        <v>300000</v>
      </c>
      <c r="S11" s="9">
        <f t="shared" si="7"/>
        <v>262500</v>
      </c>
      <c r="T11" s="9">
        <f t="shared" si="8"/>
        <v>230000</v>
      </c>
      <c r="U11" s="9">
        <f t="shared" si="9"/>
        <v>200000</v>
      </c>
      <c r="V11" s="9">
        <f t="shared" si="10"/>
        <v>178571.42857142858</v>
      </c>
      <c r="W11" s="9">
        <f t="shared" si="11"/>
        <v>162500</v>
      </c>
      <c r="X11" s="9">
        <f t="shared" si="12"/>
        <v>150000</v>
      </c>
      <c r="Y11" s="33">
        <f t="shared" si="3"/>
        <v>0</v>
      </c>
      <c r="Z11" s="33" t="str">
        <f t="shared" si="4"/>
        <v>T6</v>
      </c>
      <c r="AA11" s="35">
        <f t="shared" si="13"/>
        <v>4.5</v>
      </c>
      <c r="AB11" s="35">
        <f t="shared" si="14"/>
        <v>4</v>
      </c>
      <c r="AC11" s="35">
        <f t="shared" si="15"/>
        <v>3.5</v>
      </c>
      <c r="AD11" s="35">
        <f t="shared" si="16"/>
        <v>3</v>
      </c>
      <c r="AE11" s="35">
        <f t="shared" si="17"/>
        <v>2.5</v>
      </c>
      <c r="AF11" s="35">
        <f t="shared" si="18"/>
        <v>2.1428571428571428</v>
      </c>
      <c r="AG11" s="35">
        <f t="shared" si="19"/>
        <v>1.875</v>
      </c>
      <c r="AH11" s="35">
        <f t="shared" si="20"/>
        <v>1.6666666666666667</v>
      </c>
    </row>
    <row r="12" spans="1:34" s="34" customFormat="1" ht="18" customHeight="1">
      <c r="A12" s="24" t="s">
        <v>38</v>
      </c>
      <c r="B12" s="25">
        <v>34</v>
      </c>
      <c r="C12" s="25" t="s">
        <v>201</v>
      </c>
      <c r="D12" s="25">
        <v>0</v>
      </c>
      <c r="E12" s="25">
        <v>7</v>
      </c>
      <c r="F12" s="27">
        <v>4</v>
      </c>
      <c r="G12" s="28">
        <v>0</v>
      </c>
      <c r="H12" s="28">
        <v>300000</v>
      </c>
      <c r="I12" s="29">
        <v>300000</v>
      </c>
      <c r="J12" s="30"/>
      <c r="K12" s="31">
        <v>0.06</v>
      </c>
      <c r="L12" s="32">
        <f t="shared" si="0"/>
        <v>300000</v>
      </c>
      <c r="M12" s="33">
        <v>4</v>
      </c>
      <c r="N12" s="33">
        <f t="shared" si="21"/>
        <v>4</v>
      </c>
      <c r="O12" s="33">
        <f t="shared" si="2"/>
        <v>300000</v>
      </c>
      <c r="P12" s="8" t="s">
        <v>102</v>
      </c>
      <c r="Q12" s="9">
        <f t="shared" si="5"/>
        <v>275000</v>
      </c>
      <c r="R12" s="9">
        <f t="shared" si="6"/>
        <v>233333.33333333334</v>
      </c>
      <c r="S12" s="9">
        <f t="shared" si="7"/>
        <v>200000</v>
      </c>
      <c r="T12" s="9">
        <f t="shared" si="8"/>
        <v>170000</v>
      </c>
      <c r="U12" s="9">
        <f t="shared" si="9"/>
        <v>150000</v>
      </c>
      <c r="V12" s="9">
        <f t="shared" si="10"/>
        <v>135714.28571428571</v>
      </c>
      <c r="W12" s="9">
        <f t="shared" si="11"/>
        <v>125000</v>
      </c>
      <c r="X12" s="9">
        <f t="shared" si="12"/>
        <v>116666.66666666667</v>
      </c>
      <c r="Y12" s="33">
        <f t="shared" si="3"/>
        <v>0</v>
      </c>
      <c r="Z12" s="33" t="str">
        <f t="shared" si="4"/>
        <v>T7</v>
      </c>
      <c r="AA12" s="35">
        <f t="shared" si="13"/>
        <v>3.5</v>
      </c>
      <c r="AB12" s="35">
        <f t="shared" si="14"/>
        <v>3</v>
      </c>
      <c r="AC12" s="35">
        <f t="shared" si="15"/>
        <v>2.5</v>
      </c>
      <c r="AD12" s="35">
        <f t="shared" si="16"/>
        <v>2</v>
      </c>
      <c r="AE12" s="35">
        <f t="shared" si="17"/>
        <v>1.6666666666666667</v>
      </c>
      <c r="AF12" s="35">
        <f t="shared" si="18"/>
        <v>1.4285714285714286</v>
      </c>
      <c r="AG12" s="35">
        <f t="shared" si="19"/>
        <v>1.25</v>
      </c>
      <c r="AH12" s="35">
        <f t="shared" si="20"/>
        <v>1.1111111111111112</v>
      </c>
    </row>
    <row r="13" spans="1:34" s="34" customFormat="1" ht="18" customHeight="1">
      <c r="A13" s="24" t="s">
        <v>32</v>
      </c>
      <c r="B13" s="25">
        <v>34</v>
      </c>
      <c r="C13" s="25" t="s">
        <v>201</v>
      </c>
      <c r="D13" s="25">
        <v>0</v>
      </c>
      <c r="E13" s="25">
        <v>8</v>
      </c>
      <c r="F13" s="27">
        <v>3</v>
      </c>
      <c r="G13" s="28">
        <v>0</v>
      </c>
      <c r="H13" s="28">
        <v>250000</v>
      </c>
      <c r="I13" s="29">
        <v>250000</v>
      </c>
      <c r="J13" s="30"/>
      <c r="K13" s="31">
        <v>0.05</v>
      </c>
      <c r="L13" s="32">
        <f t="shared" si="0"/>
        <v>250000</v>
      </c>
      <c r="M13" s="33">
        <v>3</v>
      </c>
      <c r="N13" s="33">
        <f t="shared" si="21"/>
        <v>3</v>
      </c>
      <c r="O13" s="33">
        <f t="shared" si="2"/>
        <v>250000</v>
      </c>
      <c r="P13" s="8" t="s">
        <v>103</v>
      </c>
      <c r="Q13" s="9">
        <f t="shared" si="5"/>
        <v>200000</v>
      </c>
      <c r="R13" s="9">
        <f t="shared" si="6"/>
        <v>166666.66666666666</v>
      </c>
      <c r="S13" s="9">
        <f t="shared" si="7"/>
        <v>137500</v>
      </c>
      <c r="T13" s="9">
        <f t="shared" si="8"/>
        <v>120000</v>
      </c>
      <c r="U13" s="9">
        <f t="shared" si="9"/>
        <v>108333.33333333333</v>
      </c>
      <c r="V13" s="9">
        <f t="shared" si="10"/>
        <v>100000</v>
      </c>
      <c r="W13" s="9">
        <f t="shared" si="11"/>
        <v>93750</v>
      </c>
      <c r="X13" s="9">
        <f t="shared" si="12"/>
        <v>88888.888888888891</v>
      </c>
      <c r="Y13" s="33">
        <f t="shared" si="3"/>
        <v>0</v>
      </c>
      <c r="Z13" s="33" t="str">
        <f t="shared" si="4"/>
        <v>T8</v>
      </c>
      <c r="AA13" s="35">
        <f t="shared" si="13"/>
        <v>2.5</v>
      </c>
      <c r="AB13" s="35">
        <f t="shared" si="14"/>
        <v>2</v>
      </c>
      <c r="AC13" s="35">
        <f t="shared" si="15"/>
        <v>1.5</v>
      </c>
      <c r="AD13" s="35">
        <f t="shared" si="16"/>
        <v>1.2</v>
      </c>
      <c r="AE13" s="35">
        <f t="shared" si="17"/>
        <v>1</v>
      </c>
      <c r="AF13" s="35">
        <f t="shared" si="18"/>
        <v>0.8571428571428571</v>
      </c>
      <c r="AG13" s="35">
        <f t="shared" si="19"/>
        <v>0.75</v>
      </c>
      <c r="AH13" s="35">
        <f t="shared" si="20"/>
        <v>0.66666666666666663</v>
      </c>
    </row>
    <row r="14" spans="1:34" s="34" customFormat="1" ht="18" customHeight="1">
      <c r="A14" s="24" t="s">
        <v>22</v>
      </c>
      <c r="B14" s="25">
        <v>33</v>
      </c>
      <c r="C14" s="25" t="s">
        <v>201</v>
      </c>
      <c r="D14" s="25">
        <v>0</v>
      </c>
      <c r="E14" s="25">
        <v>9</v>
      </c>
      <c r="F14" s="27">
        <v>2</v>
      </c>
      <c r="G14" s="28">
        <v>0</v>
      </c>
      <c r="H14" s="28">
        <v>150000</v>
      </c>
      <c r="I14" s="29">
        <v>150000</v>
      </c>
      <c r="J14" s="30"/>
      <c r="K14" s="31">
        <v>0.03</v>
      </c>
      <c r="L14" s="32">
        <f t="shared" si="0"/>
        <v>150000</v>
      </c>
      <c r="M14" s="33">
        <v>2</v>
      </c>
      <c r="N14" s="33">
        <f t="shared" si="21"/>
        <v>2</v>
      </c>
      <c r="O14" s="33">
        <f t="shared" si="2"/>
        <v>150000</v>
      </c>
      <c r="P14" s="8" t="s">
        <v>104</v>
      </c>
      <c r="Q14" s="9">
        <f t="shared" si="5"/>
        <v>125000</v>
      </c>
      <c r="R14" s="9">
        <f t="shared" si="6"/>
        <v>100000</v>
      </c>
      <c r="S14" s="9">
        <f t="shared" si="7"/>
        <v>87500</v>
      </c>
      <c r="T14" s="9">
        <f t="shared" si="8"/>
        <v>80000</v>
      </c>
      <c r="U14" s="9">
        <f t="shared" si="9"/>
        <v>75000</v>
      </c>
      <c r="V14" s="9">
        <f t="shared" si="10"/>
        <v>71428.571428571435</v>
      </c>
      <c r="W14" s="9">
        <f t="shared" si="11"/>
        <v>68750</v>
      </c>
      <c r="X14" s="9">
        <f t="shared" si="12"/>
        <v>66666.666666666672</v>
      </c>
      <c r="Y14" s="33">
        <f t="shared" si="3"/>
        <v>0</v>
      </c>
      <c r="Z14" s="33" t="str">
        <f t="shared" si="4"/>
        <v>T9</v>
      </c>
      <c r="AA14" s="35">
        <f t="shared" si="13"/>
        <v>1.5</v>
      </c>
      <c r="AB14" s="35">
        <f t="shared" si="14"/>
        <v>1</v>
      </c>
      <c r="AC14" s="35">
        <f t="shared" si="15"/>
        <v>0.75</v>
      </c>
      <c r="AD14" s="35">
        <f t="shared" si="16"/>
        <v>0.6</v>
      </c>
      <c r="AE14" s="35">
        <f t="shared" si="17"/>
        <v>0.5</v>
      </c>
      <c r="AF14" s="35">
        <f t="shared" si="18"/>
        <v>0.42857142857142855</v>
      </c>
      <c r="AG14" s="35">
        <f t="shared" si="19"/>
        <v>0.375</v>
      </c>
      <c r="AH14" s="35">
        <f t="shared" si="20"/>
        <v>0.33333333333333331</v>
      </c>
    </row>
    <row r="15" spans="1:34" s="34" customFormat="1" ht="18" customHeight="1">
      <c r="A15" s="24" t="s">
        <v>18</v>
      </c>
      <c r="B15" s="25">
        <v>31</v>
      </c>
      <c r="C15" s="25" t="s">
        <v>201</v>
      </c>
      <c r="D15" s="25">
        <v>0</v>
      </c>
      <c r="E15" s="25">
        <v>10</v>
      </c>
      <c r="F15" s="27">
        <v>1</v>
      </c>
      <c r="G15" s="28">
        <v>0</v>
      </c>
      <c r="H15" s="28">
        <v>100000</v>
      </c>
      <c r="I15" s="29">
        <v>100000</v>
      </c>
      <c r="J15" s="30"/>
      <c r="K15" s="31">
        <v>0.02</v>
      </c>
      <c r="L15" s="32">
        <f t="shared" si="0"/>
        <v>100000</v>
      </c>
      <c r="M15" s="33">
        <v>1</v>
      </c>
      <c r="N15" s="33">
        <f t="shared" si="21"/>
        <v>1</v>
      </c>
      <c r="O15" s="33">
        <f t="shared" si="2"/>
        <v>100000</v>
      </c>
      <c r="P15" s="8" t="s">
        <v>105</v>
      </c>
      <c r="Q15" s="9">
        <f t="shared" si="5"/>
        <v>75000</v>
      </c>
      <c r="R15" s="9">
        <f t="shared" si="6"/>
        <v>66666.666666666672</v>
      </c>
      <c r="S15" s="9">
        <f t="shared" si="7"/>
        <v>62500</v>
      </c>
      <c r="T15" s="9">
        <f t="shared" si="8"/>
        <v>60000</v>
      </c>
      <c r="U15" s="9">
        <f t="shared" si="9"/>
        <v>58333.333333333336</v>
      </c>
      <c r="V15" s="9">
        <f t="shared" si="10"/>
        <v>57142.857142857145</v>
      </c>
      <c r="W15" s="9">
        <f t="shared" si="11"/>
        <v>56250</v>
      </c>
      <c r="X15" s="9">
        <f t="shared" si="12"/>
        <v>55555.555555555555</v>
      </c>
      <c r="Y15" s="33">
        <f t="shared" si="3"/>
        <v>0</v>
      </c>
      <c r="Z15" s="33" t="str">
        <f t="shared" si="4"/>
        <v>T10</v>
      </c>
      <c r="AA15" s="35">
        <f t="shared" si="13"/>
        <v>0.5</v>
      </c>
      <c r="AB15" s="35">
        <f t="shared" si="14"/>
        <v>0.33333333333333331</v>
      </c>
      <c r="AC15" s="35">
        <f t="shared" si="15"/>
        <v>0.25</v>
      </c>
      <c r="AD15" s="35">
        <f t="shared" si="16"/>
        <v>0.2</v>
      </c>
      <c r="AE15" s="35">
        <f t="shared" si="17"/>
        <v>0.16666666666666666</v>
      </c>
      <c r="AF15" s="35">
        <f t="shared" si="18"/>
        <v>0.14285714285714285</v>
      </c>
      <c r="AG15" s="35">
        <f t="shared" si="19"/>
        <v>0.125</v>
      </c>
      <c r="AH15" s="35">
        <f t="shared" si="20"/>
        <v>0.1111111111111111</v>
      </c>
    </row>
    <row r="16" spans="1:34" s="34" customFormat="1" ht="18" customHeight="1">
      <c r="A16" s="24" t="s">
        <v>28</v>
      </c>
      <c r="B16" s="25">
        <v>27</v>
      </c>
      <c r="C16" s="25" t="s">
        <v>201</v>
      </c>
      <c r="D16" s="25">
        <v>0</v>
      </c>
      <c r="E16" s="25">
        <v>11</v>
      </c>
      <c r="F16" s="27">
        <v>0</v>
      </c>
      <c r="G16" s="28">
        <v>0</v>
      </c>
      <c r="H16" s="28">
        <v>50000</v>
      </c>
      <c r="I16" s="29">
        <v>50000</v>
      </c>
      <c r="J16" s="30"/>
      <c r="K16" s="31">
        <v>0.01</v>
      </c>
      <c r="L16" s="32">
        <f t="shared" si="0"/>
        <v>50000</v>
      </c>
      <c r="M16" s="33">
        <v>0</v>
      </c>
      <c r="N16" s="33">
        <f t="shared" si="21"/>
        <v>0</v>
      </c>
      <c r="O16" s="33">
        <f t="shared" si="2"/>
        <v>50000</v>
      </c>
      <c r="P16" s="8" t="s">
        <v>106</v>
      </c>
      <c r="Q16" s="9">
        <f t="shared" si="5"/>
        <v>50000</v>
      </c>
      <c r="R16" s="9">
        <f t="shared" si="6"/>
        <v>50000</v>
      </c>
      <c r="S16" s="9">
        <f t="shared" si="7"/>
        <v>50000</v>
      </c>
      <c r="T16" s="9">
        <f t="shared" si="8"/>
        <v>50000</v>
      </c>
      <c r="U16" s="9">
        <f t="shared" si="9"/>
        <v>50000</v>
      </c>
      <c r="V16" s="9">
        <f t="shared" si="10"/>
        <v>50000</v>
      </c>
      <c r="W16" s="9">
        <f t="shared" si="11"/>
        <v>50000</v>
      </c>
      <c r="X16" s="9">
        <f t="shared" si="12"/>
        <v>50000</v>
      </c>
      <c r="Y16" s="33">
        <f t="shared" si="3"/>
        <v>0</v>
      </c>
      <c r="Z16" s="33" t="str">
        <f t="shared" si="4"/>
        <v>T11</v>
      </c>
      <c r="AA16" s="35">
        <f t="shared" si="13"/>
        <v>0</v>
      </c>
      <c r="AB16" s="35">
        <f t="shared" si="14"/>
        <v>0</v>
      </c>
      <c r="AC16" s="35">
        <f t="shared" si="15"/>
        <v>0</v>
      </c>
      <c r="AD16" s="35">
        <f t="shared" si="16"/>
        <v>0</v>
      </c>
      <c r="AE16" s="35">
        <f t="shared" si="17"/>
        <v>0</v>
      </c>
      <c r="AF16" s="35">
        <f t="shared" si="18"/>
        <v>0</v>
      </c>
      <c r="AG16" s="35">
        <f t="shared" si="19"/>
        <v>0</v>
      </c>
      <c r="AH16" s="35">
        <f t="shared" si="20"/>
        <v>0</v>
      </c>
    </row>
    <row r="17" spans="1:34" s="34" customFormat="1" ht="18" customHeight="1">
      <c r="A17" s="24" t="s">
        <v>201</v>
      </c>
      <c r="B17" s="25" t="s">
        <v>201</v>
      </c>
      <c r="C17" s="25" t="s">
        <v>201</v>
      </c>
      <c r="D17" s="25">
        <v>0</v>
      </c>
      <c r="E17" s="25" t="s">
        <v>201</v>
      </c>
      <c r="F17" s="27" t="s">
        <v>201</v>
      </c>
      <c r="G17" s="28">
        <v>0</v>
      </c>
      <c r="H17" s="28">
        <v>0</v>
      </c>
      <c r="I17" s="29">
        <v>0</v>
      </c>
      <c r="J17" s="30"/>
      <c r="K17" s="31">
        <v>0.01</v>
      </c>
      <c r="L17" s="32">
        <f t="shared" si="0"/>
        <v>50000</v>
      </c>
      <c r="M17" s="33">
        <v>0</v>
      </c>
      <c r="N17" s="33">
        <f t="shared" si="21"/>
        <v>0</v>
      </c>
      <c r="O17" s="33">
        <f t="shared" si="2"/>
        <v>50000</v>
      </c>
      <c r="P17" s="8" t="s">
        <v>107</v>
      </c>
      <c r="Q17" s="9">
        <f t="shared" si="5"/>
        <v>50000</v>
      </c>
      <c r="R17" s="9">
        <f t="shared" si="6"/>
        <v>50000</v>
      </c>
      <c r="S17" s="9">
        <f t="shared" si="7"/>
        <v>50000</v>
      </c>
      <c r="T17" s="9">
        <f t="shared" si="8"/>
        <v>50000</v>
      </c>
      <c r="U17" s="9">
        <f t="shared" si="9"/>
        <v>50000</v>
      </c>
      <c r="V17" s="9">
        <f t="shared" si="10"/>
        <v>50000</v>
      </c>
      <c r="W17" s="9">
        <f t="shared" si="11"/>
        <v>50000</v>
      </c>
      <c r="X17" s="9">
        <f t="shared" si="12"/>
        <v>50000</v>
      </c>
      <c r="Y17" s="33">
        <f t="shared" si="3"/>
        <v>0</v>
      </c>
      <c r="Z17" s="33" t="str">
        <f t="shared" si="4"/>
        <v>T12</v>
      </c>
      <c r="AA17" s="35">
        <f t="shared" si="13"/>
        <v>0</v>
      </c>
      <c r="AB17" s="35">
        <f t="shared" si="14"/>
        <v>0</v>
      </c>
      <c r="AC17" s="35">
        <f t="shared" si="15"/>
        <v>0</v>
      </c>
      <c r="AD17" s="35">
        <f t="shared" si="16"/>
        <v>0</v>
      </c>
      <c r="AE17" s="35">
        <f t="shared" si="17"/>
        <v>0</v>
      </c>
      <c r="AF17" s="35">
        <f t="shared" si="18"/>
        <v>0</v>
      </c>
      <c r="AG17" s="35">
        <f t="shared" si="19"/>
        <v>0</v>
      </c>
      <c r="AH17" s="35">
        <f t="shared" si="20"/>
        <v>0</v>
      </c>
    </row>
    <row r="18" spans="1:34" s="34" customFormat="1" ht="18" customHeight="1">
      <c r="A18" s="24" t="s">
        <v>201</v>
      </c>
      <c r="B18" s="25" t="s">
        <v>201</v>
      </c>
      <c r="C18" s="25" t="s">
        <v>201</v>
      </c>
      <c r="D18" s="25">
        <v>0</v>
      </c>
      <c r="E18" s="25" t="s">
        <v>201</v>
      </c>
      <c r="F18" s="27" t="s">
        <v>201</v>
      </c>
      <c r="G18" s="28">
        <v>0</v>
      </c>
      <c r="H18" s="28">
        <v>0</v>
      </c>
      <c r="I18" s="29">
        <v>0</v>
      </c>
      <c r="J18" s="30"/>
      <c r="K18" s="31">
        <v>0.01</v>
      </c>
      <c r="L18" s="32">
        <f t="shared" si="0"/>
        <v>50000</v>
      </c>
      <c r="M18" s="33">
        <v>0</v>
      </c>
      <c r="N18" s="33" t="e">
        <f t="shared" si="21"/>
        <v>#N/A</v>
      </c>
      <c r="O18" s="33" t="e">
        <f t="shared" si="2"/>
        <v>#N/A</v>
      </c>
      <c r="P18" s="8" t="s">
        <v>108</v>
      </c>
      <c r="Q18" s="9">
        <f t="shared" si="5"/>
        <v>50000</v>
      </c>
      <c r="R18" s="9">
        <f t="shared" si="6"/>
        <v>50000</v>
      </c>
      <c r="S18" s="9">
        <f t="shared" si="7"/>
        <v>50000</v>
      </c>
      <c r="T18" s="9">
        <f t="shared" si="8"/>
        <v>50000</v>
      </c>
      <c r="U18" s="9">
        <f t="shared" si="9"/>
        <v>50000</v>
      </c>
      <c r="V18" s="9">
        <f t="shared" si="10"/>
        <v>50000</v>
      </c>
      <c r="W18" s="9">
        <f t="shared" si="11"/>
        <v>50000</v>
      </c>
      <c r="X18" s="9">
        <f t="shared" si="12"/>
        <v>50000</v>
      </c>
      <c r="Y18" s="33">
        <f t="shared" si="3"/>
        <v>0</v>
      </c>
      <c r="Z18" s="33" t="str">
        <f t="shared" si="4"/>
        <v>T13</v>
      </c>
      <c r="AA18" s="35">
        <f t="shared" si="13"/>
        <v>0</v>
      </c>
      <c r="AB18" s="35">
        <f t="shared" si="14"/>
        <v>0</v>
      </c>
      <c r="AC18" s="35">
        <f t="shared" si="15"/>
        <v>0</v>
      </c>
      <c r="AD18" s="35">
        <f t="shared" si="16"/>
        <v>0</v>
      </c>
      <c r="AE18" s="35">
        <f t="shared" si="17"/>
        <v>0</v>
      </c>
      <c r="AF18" s="35">
        <f t="shared" si="18"/>
        <v>0</v>
      </c>
      <c r="AG18" s="35">
        <f t="shared" si="19"/>
        <v>0</v>
      </c>
      <c r="AH18" s="35">
        <f t="shared" si="20"/>
        <v>0</v>
      </c>
    </row>
    <row r="19" spans="1:34" s="34" customFormat="1" ht="18" customHeight="1">
      <c r="A19" s="24" t="s">
        <v>201</v>
      </c>
      <c r="B19" s="25" t="s">
        <v>201</v>
      </c>
      <c r="C19" s="25" t="s">
        <v>201</v>
      </c>
      <c r="D19" s="25">
        <v>0</v>
      </c>
      <c r="E19" s="25" t="s">
        <v>201</v>
      </c>
      <c r="F19" s="27" t="s">
        <v>201</v>
      </c>
      <c r="G19" s="28">
        <v>0</v>
      </c>
      <c r="H19" s="28">
        <v>0</v>
      </c>
      <c r="I19" s="29">
        <v>0</v>
      </c>
      <c r="J19" s="30"/>
      <c r="K19" s="31">
        <v>0.01</v>
      </c>
      <c r="L19" s="32">
        <f t="shared" si="0"/>
        <v>50000</v>
      </c>
      <c r="M19" s="33">
        <v>0</v>
      </c>
      <c r="N19" s="33" t="e">
        <f t="shared" si="21"/>
        <v>#N/A</v>
      </c>
      <c r="O19" s="33" t="e">
        <f t="shared" si="2"/>
        <v>#N/A</v>
      </c>
      <c r="P19" s="8" t="s">
        <v>109</v>
      </c>
      <c r="Q19" s="9">
        <f t="shared" si="5"/>
        <v>50000</v>
      </c>
      <c r="R19" s="9">
        <f t="shared" si="6"/>
        <v>50000</v>
      </c>
      <c r="S19" s="9">
        <f t="shared" si="7"/>
        <v>50000</v>
      </c>
      <c r="T19" s="9">
        <f t="shared" si="8"/>
        <v>50000</v>
      </c>
      <c r="U19" s="9">
        <f t="shared" si="9"/>
        <v>50000</v>
      </c>
      <c r="V19" s="9">
        <f t="shared" si="10"/>
        <v>50000</v>
      </c>
      <c r="W19" s="9">
        <f t="shared" si="11"/>
        <v>50000</v>
      </c>
      <c r="X19" s="9">
        <f t="shared" si="12"/>
        <v>50000</v>
      </c>
      <c r="Y19" s="33">
        <f t="shared" si="3"/>
        <v>0</v>
      </c>
      <c r="Z19" s="33" t="str">
        <f t="shared" si="4"/>
        <v>T14</v>
      </c>
      <c r="AA19" s="35">
        <f t="shared" si="13"/>
        <v>0</v>
      </c>
      <c r="AB19" s="35">
        <f t="shared" si="14"/>
        <v>0</v>
      </c>
      <c r="AC19" s="35">
        <f t="shared" si="15"/>
        <v>0</v>
      </c>
      <c r="AD19" s="35">
        <f t="shared" si="16"/>
        <v>0</v>
      </c>
      <c r="AE19" s="35">
        <f t="shared" si="17"/>
        <v>0</v>
      </c>
      <c r="AF19" s="35">
        <f t="shared" si="18"/>
        <v>0</v>
      </c>
      <c r="AG19" s="35">
        <f t="shared" si="19"/>
        <v>0</v>
      </c>
      <c r="AH19" s="35">
        <f t="shared" si="20"/>
        <v>0</v>
      </c>
    </row>
    <row r="20" spans="1:34" s="34" customFormat="1" ht="18" customHeight="1">
      <c r="A20" s="24" t="s">
        <v>201</v>
      </c>
      <c r="B20" s="25" t="s">
        <v>201</v>
      </c>
      <c r="C20" s="25" t="s">
        <v>201</v>
      </c>
      <c r="D20" s="25">
        <v>0</v>
      </c>
      <c r="E20" s="25" t="s">
        <v>201</v>
      </c>
      <c r="F20" s="27" t="s">
        <v>201</v>
      </c>
      <c r="G20" s="28">
        <v>0</v>
      </c>
      <c r="H20" s="28">
        <v>0</v>
      </c>
      <c r="I20" s="29">
        <v>0</v>
      </c>
      <c r="J20" s="30"/>
      <c r="K20" s="31">
        <v>0.01</v>
      </c>
      <c r="L20" s="32">
        <f t="shared" si="0"/>
        <v>50000</v>
      </c>
      <c r="M20" s="33">
        <v>0</v>
      </c>
      <c r="N20" s="33" t="e">
        <f t="shared" si="21"/>
        <v>#N/A</v>
      </c>
      <c r="O20" s="33" t="e">
        <f t="shared" si="2"/>
        <v>#N/A</v>
      </c>
      <c r="P20" s="8" t="s">
        <v>110</v>
      </c>
      <c r="Q20" s="9">
        <f t="shared" si="5"/>
        <v>50000</v>
      </c>
      <c r="R20" s="9">
        <f t="shared" si="6"/>
        <v>50000</v>
      </c>
      <c r="S20" s="9">
        <f t="shared" si="7"/>
        <v>50000</v>
      </c>
      <c r="T20" s="9">
        <f t="shared" si="8"/>
        <v>50000</v>
      </c>
      <c r="U20" s="9">
        <f t="shared" si="9"/>
        <v>50000</v>
      </c>
      <c r="V20" s="9">
        <f t="shared" si="10"/>
        <v>50000</v>
      </c>
      <c r="W20" s="9">
        <f t="shared" si="11"/>
        <v>50000</v>
      </c>
      <c r="X20" s="9">
        <f t="shared" si="12"/>
        <v>50000</v>
      </c>
      <c r="Y20" s="33">
        <f t="shared" si="3"/>
        <v>0</v>
      </c>
      <c r="Z20" s="33" t="str">
        <f t="shared" si="4"/>
        <v>T15</v>
      </c>
      <c r="AA20" s="35">
        <f t="shared" si="13"/>
        <v>0</v>
      </c>
      <c r="AB20" s="35">
        <f t="shared" si="14"/>
        <v>0</v>
      </c>
      <c r="AC20" s="35">
        <f t="shared" si="15"/>
        <v>0</v>
      </c>
      <c r="AD20" s="35">
        <f t="shared" si="16"/>
        <v>0</v>
      </c>
      <c r="AE20" s="35">
        <f t="shared" si="17"/>
        <v>0</v>
      </c>
      <c r="AF20" s="35">
        <f t="shared" si="18"/>
        <v>0</v>
      </c>
      <c r="AG20" s="35">
        <f t="shared" si="19"/>
        <v>0</v>
      </c>
      <c r="AH20" s="35">
        <f t="shared" si="20"/>
        <v>0</v>
      </c>
    </row>
    <row r="21" spans="1:34" s="34" customFormat="1" ht="18" customHeight="1">
      <c r="A21" s="24" t="s">
        <v>201</v>
      </c>
      <c r="B21" s="25" t="s">
        <v>201</v>
      </c>
      <c r="C21" s="25" t="s">
        <v>201</v>
      </c>
      <c r="D21" s="25">
        <v>0</v>
      </c>
      <c r="E21" s="25" t="s">
        <v>201</v>
      </c>
      <c r="F21" s="27" t="s">
        <v>201</v>
      </c>
      <c r="G21" s="28">
        <v>0</v>
      </c>
      <c r="H21" s="28">
        <v>0</v>
      </c>
      <c r="I21" s="29">
        <v>0</v>
      </c>
      <c r="J21" s="30"/>
      <c r="K21" s="31">
        <v>0.01</v>
      </c>
      <c r="L21" s="32">
        <f t="shared" si="0"/>
        <v>50000</v>
      </c>
      <c r="M21" s="33">
        <v>0</v>
      </c>
      <c r="N21" s="33" t="e">
        <f t="shared" si="21"/>
        <v>#N/A</v>
      </c>
      <c r="O21" s="33" t="e">
        <f t="shared" si="2"/>
        <v>#N/A</v>
      </c>
      <c r="P21" s="8" t="s">
        <v>111</v>
      </c>
      <c r="Q21" s="9">
        <f t="shared" si="5"/>
        <v>50000</v>
      </c>
      <c r="R21" s="9">
        <f t="shared" si="6"/>
        <v>50000</v>
      </c>
      <c r="S21" s="9">
        <f t="shared" si="7"/>
        <v>50000</v>
      </c>
      <c r="T21" s="9">
        <f t="shared" si="8"/>
        <v>50000</v>
      </c>
      <c r="U21" s="9">
        <f t="shared" si="9"/>
        <v>50000</v>
      </c>
      <c r="V21" s="9">
        <f t="shared" si="10"/>
        <v>50000</v>
      </c>
      <c r="W21" s="9">
        <f t="shared" si="11"/>
        <v>50000</v>
      </c>
      <c r="X21" s="9">
        <f t="shared" si="12"/>
        <v>50000</v>
      </c>
      <c r="Y21" s="33">
        <f t="shared" si="3"/>
        <v>0</v>
      </c>
      <c r="Z21" s="33" t="str">
        <f t="shared" si="4"/>
        <v>T16</v>
      </c>
      <c r="AA21" s="35">
        <f t="shared" si="13"/>
        <v>0</v>
      </c>
      <c r="AB21" s="35">
        <f t="shared" si="14"/>
        <v>0</v>
      </c>
      <c r="AC21" s="35">
        <f t="shared" si="15"/>
        <v>0</v>
      </c>
      <c r="AD21" s="35">
        <f t="shared" si="16"/>
        <v>0</v>
      </c>
      <c r="AE21" s="35">
        <f t="shared" si="17"/>
        <v>0</v>
      </c>
      <c r="AF21" s="35">
        <f t="shared" si="18"/>
        <v>0</v>
      </c>
      <c r="AG21" s="35">
        <f t="shared" si="19"/>
        <v>0</v>
      </c>
      <c r="AH21" s="35">
        <f t="shared" si="20"/>
        <v>0</v>
      </c>
    </row>
    <row r="22" spans="1:34" s="8" customFormat="1" ht="18" customHeight="1">
      <c r="A22" s="24" t="s">
        <v>201</v>
      </c>
      <c r="B22" s="25" t="s">
        <v>201</v>
      </c>
      <c r="C22" s="25" t="s">
        <v>201</v>
      </c>
      <c r="D22" s="25">
        <v>0</v>
      </c>
      <c r="E22" s="25" t="s">
        <v>201</v>
      </c>
      <c r="F22" s="27" t="s">
        <v>201</v>
      </c>
      <c r="G22" s="28">
        <v>0</v>
      </c>
      <c r="H22" s="28">
        <v>0</v>
      </c>
      <c r="I22" s="29">
        <v>0</v>
      </c>
      <c r="J22" s="30"/>
      <c r="K22" s="31">
        <v>0.01</v>
      </c>
      <c r="L22" s="32">
        <f t="shared" si="0"/>
        <v>50000</v>
      </c>
      <c r="M22" s="33">
        <v>0</v>
      </c>
      <c r="N22" s="33" t="e">
        <f t="shared" si="21"/>
        <v>#N/A</v>
      </c>
      <c r="O22" s="33" t="e">
        <f t="shared" si="2"/>
        <v>#N/A</v>
      </c>
      <c r="P22" s="8" t="s">
        <v>112</v>
      </c>
      <c r="Q22" s="9">
        <f t="shared" si="5"/>
        <v>50000</v>
      </c>
      <c r="R22" s="9">
        <f t="shared" si="6"/>
        <v>50000</v>
      </c>
      <c r="S22" s="9">
        <f t="shared" si="7"/>
        <v>50000</v>
      </c>
      <c r="T22" s="9">
        <f t="shared" si="8"/>
        <v>50000</v>
      </c>
      <c r="U22" s="9">
        <f t="shared" si="9"/>
        <v>50000</v>
      </c>
      <c r="V22" s="9">
        <f t="shared" si="10"/>
        <v>50000</v>
      </c>
      <c r="W22" s="9">
        <f t="shared" si="11"/>
        <v>50000</v>
      </c>
      <c r="X22" s="9">
        <f t="shared" si="12"/>
        <v>44444.444444444445</v>
      </c>
      <c r="Y22" s="33">
        <f t="shared" si="3"/>
        <v>0</v>
      </c>
      <c r="Z22" s="33" t="str">
        <f t="shared" si="4"/>
        <v>T17</v>
      </c>
      <c r="AA22" s="35">
        <f t="shared" si="13"/>
        <v>0</v>
      </c>
      <c r="AB22" s="35">
        <f t="shared" si="14"/>
        <v>0</v>
      </c>
      <c r="AC22" s="35">
        <f t="shared" si="15"/>
        <v>0</v>
      </c>
      <c r="AD22" s="35">
        <f t="shared" si="16"/>
        <v>0</v>
      </c>
      <c r="AE22" s="35">
        <f t="shared" si="17"/>
        <v>0</v>
      </c>
      <c r="AF22" s="35">
        <f t="shared" si="18"/>
        <v>0</v>
      </c>
      <c r="AG22" s="35">
        <f t="shared" si="19"/>
        <v>0</v>
      </c>
      <c r="AH22" s="35">
        <f t="shared" si="20"/>
        <v>0</v>
      </c>
    </row>
    <row r="23" spans="1:34" s="8" customFormat="1" ht="18" customHeight="1">
      <c r="A23" s="24" t="s">
        <v>201</v>
      </c>
      <c r="B23" s="25" t="s">
        <v>201</v>
      </c>
      <c r="C23" s="25" t="s">
        <v>201</v>
      </c>
      <c r="D23" s="25">
        <v>0</v>
      </c>
      <c r="E23" s="25" t="s">
        <v>201</v>
      </c>
      <c r="F23" s="27" t="s">
        <v>201</v>
      </c>
      <c r="G23" s="28">
        <v>0</v>
      </c>
      <c r="H23" s="28">
        <v>0</v>
      </c>
      <c r="I23" s="29">
        <v>0</v>
      </c>
      <c r="J23" s="30"/>
      <c r="K23" s="31">
        <v>0.01</v>
      </c>
      <c r="L23" s="32">
        <f t="shared" si="0"/>
        <v>50000</v>
      </c>
      <c r="M23" s="33">
        <v>0</v>
      </c>
      <c r="N23" s="33" t="e">
        <f t="shared" si="21"/>
        <v>#N/A</v>
      </c>
      <c r="O23" s="33" t="e">
        <f t="shared" si="2"/>
        <v>#N/A</v>
      </c>
      <c r="P23" s="8" t="s">
        <v>113</v>
      </c>
      <c r="Q23" s="9">
        <f t="shared" si="5"/>
        <v>50000</v>
      </c>
      <c r="R23" s="9">
        <f t="shared" si="6"/>
        <v>50000</v>
      </c>
      <c r="S23" s="9">
        <f t="shared" si="7"/>
        <v>50000</v>
      </c>
      <c r="T23" s="9">
        <f t="shared" si="8"/>
        <v>50000</v>
      </c>
      <c r="U23" s="9">
        <f t="shared" si="9"/>
        <v>50000</v>
      </c>
      <c r="V23" s="9">
        <f t="shared" si="10"/>
        <v>50000</v>
      </c>
      <c r="W23" s="9">
        <f t="shared" si="11"/>
        <v>43750</v>
      </c>
      <c r="X23" s="9">
        <f t="shared" si="12"/>
        <v>38888.888888888891</v>
      </c>
      <c r="Y23" s="33">
        <f t="shared" si="3"/>
        <v>0</v>
      </c>
      <c r="Z23" s="33" t="str">
        <f t="shared" si="4"/>
        <v>T18</v>
      </c>
      <c r="AA23" s="35">
        <f t="shared" si="13"/>
        <v>0</v>
      </c>
      <c r="AB23" s="35">
        <f t="shared" si="14"/>
        <v>0</v>
      </c>
      <c r="AC23" s="35">
        <f t="shared" si="15"/>
        <v>0</v>
      </c>
      <c r="AD23" s="35">
        <f t="shared" si="16"/>
        <v>0</v>
      </c>
      <c r="AE23" s="35">
        <f t="shared" si="17"/>
        <v>0</v>
      </c>
      <c r="AF23" s="35">
        <f t="shared" si="18"/>
        <v>0</v>
      </c>
      <c r="AG23" s="35">
        <f t="shared" si="19"/>
        <v>0</v>
      </c>
      <c r="AH23" s="35">
        <f t="shared" si="20"/>
        <v>0</v>
      </c>
    </row>
    <row r="24" spans="1:34" s="8" customFormat="1" ht="18" customHeight="1">
      <c r="A24" s="24" t="s">
        <v>201</v>
      </c>
      <c r="B24" s="25" t="s">
        <v>201</v>
      </c>
      <c r="C24" s="25" t="s">
        <v>201</v>
      </c>
      <c r="D24" s="25">
        <v>0</v>
      </c>
      <c r="E24" s="25" t="s">
        <v>201</v>
      </c>
      <c r="F24" s="27" t="s">
        <v>201</v>
      </c>
      <c r="G24" s="28">
        <v>0</v>
      </c>
      <c r="H24" s="28">
        <v>0</v>
      </c>
      <c r="I24" s="29">
        <v>0</v>
      </c>
      <c r="J24" s="30"/>
      <c r="K24" s="31">
        <v>0.01</v>
      </c>
      <c r="L24" s="32">
        <f t="shared" si="0"/>
        <v>50000</v>
      </c>
      <c r="M24" s="33">
        <v>0</v>
      </c>
      <c r="N24" s="33" t="e">
        <f t="shared" si="21"/>
        <v>#N/A</v>
      </c>
      <c r="O24" s="33" t="e">
        <f t="shared" si="2"/>
        <v>#N/A</v>
      </c>
      <c r="P24" s="8" t="s">
        <v>114</v>
      </c>
      <c r="Q24" s="9">
        <f t="shared" si="5"/>
        <v>50000</v>
      </c>
      <c r="R24" s="9">
        <f t="shared" si="6"/>
        <v>50000</v>
      </c>
      <c r="S24" s="9">
        <f t="shared" si="7"/>
        <v>50000</v>
      </c>
      <c r="T24" s="9">
        <f t="shared" si="8"/>
        <v>50000</v>
      </c>
      <c r="U24" s="9">
        <f t="shared" si="9"/>
        <v>50000</v>
      </c>
      <c r="V24" s="9">
        <f t="shared" si="10"/>
        <v>42857.142857142855</v>
      </c>
      <c r="W24" s="9">
        <f t="shared" si="11"/>
        <v>37500</v>
      </c>
      <c r="X24" s="9">
        <f t="shared" si="12"/>
        <v>33333.333333333336</v>
      </c>
      <c r="Y24" s="33">
        <f t="shared" si="3"/>
        <v>0</v>
      </c>
      <c r="Z24" s="33" t="str">
        <f t="shared" si="4"/>
        <v>T19</v>
      </c>
      <c r="AA24" s="35">
        <f t="shared" si="13"/>
        <v>0</v>
      </c>
      <c r="AB24" s="35">
        <f t="shared" si="14"/>
        <v>0</v>
      </c>
      <c r="AC24" s="35">
        <f t="shared" si="15"/>
        <v>0</v>
      </c>
      <c r="AD24" s="35">
        <f t="shared" si="16"/>
        <v>0</v>
      </c>
      <c r="AE24" s="35">
        <f t="shared" si="17"/>
        <v>0</v>
      </c>
      <c r="AF24" s="35">
        <f t="shared" si="18"/>
        <v>0</v>
      </c>
      <c r="AG24" s="35">
        <f t="shared" si="19"/>
        <v>0</v>
      </c>
      <c r="AH24" s="35">
        <f t="shared" si="20"/>
        <v>0</v>
      </c>
    </row>
    <row r="25" spans="1:34" s="8" customFormat="1" ht="18" customHeight="1">
      <c r="A25" s="24" t="s">
        <v>201</v>
      </c>
      <c r="B25" s="25" t="s">
        <v>201</v>
      </c>
      <c r="C25" s="25" t="s">
        <v>201</v>
      </c>
      <c r="D25" s="25">
        <v>0</v>
      </c>
      <c r="E25" s="25" t="s">
        <v>201</v>
      </c>
      <c r="F25" s="27" t="s">
        <v>201</v>
      </c>
      <c r="G25" s="28">
        <v>0</v>
      </c>
      <c r="H25" s="28">
        <v>0</v>
      </c>
      <c r="I25" s="29">
        <v>0</v>
      </c>
      <c r="J25" s="30"/>
      <c r="K25" s="31">
        <v>0.01</v>
      </c>
      <c r="L25" s="32">
        <f t="shared" si="0"/>
        <v>50000</v>
      </c>
      <c r="M25" s="33">
        <v>0</v>
      </c>
      <c r="N25" s="33" t="e">
        <f t="shared" si="21"/>
        <v>#N/A</v>
      </c>
      <c r="O25" s="33" t="e">
        <f t="shared" si="2"/>
        <v>#N/A</v>
      </c>
      <c r="P25" s="8" t="s">
        <v>115</v>
      </c>
      <c r="Q25" s="9">
        <f t="shared" si="5"/>
        <v>50000</v>
      </c>
      <c r="R25" s="9">
        <f t="shared" si="6"/>
        <v>50000</v>
      </c>
      <c r="S25" s="9">
        <f t="shared" si="7"/>
        <v>50000</v>
      </c>
      <c r="T25" s="9">
        <f t="shared" si="8"/>
        <v>50000</v>
      </c>
      <c r="U25" s="9">
        <f t="shared" si="9"/>
        <v>41666.666666666664</v>
      </c>
      <c r="V25" s="9">
        <f t="shared" si="10"/>
        <v>35714.285714285717</v>
      </c>
      <c r="W25" s="9">
        <f t="shared" si="11"/>
        <v>31250</v>
      </c>
      <c r="X25" s="9">
        <f t="shared" si="12"/>
        <v>27777.777777777777</v>
      </c>
      <c r="Y25" s="33">
        <f t="shared" si="3"/>
        <v>0</v>
      </c>
      <c r="Z25" s="33" t="str">
        <f t="shared" si="4"/>
        <v>T20</v>
      </c>
      <c r="AA25" s="35">
        <f t="shared" si="13"/>
        <v>0</v>
      </c>
      <c r="AB25" s="35">
        <f t="shared" si="14"/>
        <v>0</v>
      </c>
      <c r="AC25" s="35">
        <f t="shared" si="15"/>
        <v>0</v>
      </c>
      <c r="AD25" s="35">
        <f t="shared" si="16"/>
        <v>0</v>
      </c>
      <c r="AE25" s="35">
        <f t="shared" si="17"/>
        <v>0</v>
      </c>
      <c r="AF25" s="35">
        <f t="shared" si="18"/>
        <v>0</v>
      </c>
      <c r="AG25" s="35">
        <f t="shared" si="19"/>
        <v>0</v>
      </c>
      <c r="AH25" s="35">
        <f t="shared" si="20"/>
        <v>0</v>
      </c>
    </row>
    <row r="26" spans="1:34" s="8" customFormat="1" ht="18" customHeight="1">
      <c r="A26" s="24" t="s">
        <v>201</v>
      </c>
      <c r="B26" s="25" t="s">
        <v>201</v>
      </c>
      <c r="C26" s="25" t="s">
        <v>201</v>
      </c>
      <c r="D26" s="25">
        <v>0</v>
      </c>
      <c r="E26" s="25" t="s">
        <v>201</v>
      </c>
      <c r="F26" s="27" t="s">
        <v>201</v>
      </c>
      <c r="G26" s="28">
        <v>0</v>
      </c>
      <c r="H26" s="28">
        <v>0</v>
      </c>
      <c r="I26" s="29">
        <v>0</v>
      </c>
      <c r="J26" s="30"/>
      <c r="K26" s="31">
        <v>0.01</v>
      </c>
      <c r="L26" s="32">
        <f t="shared" si="0"/>
        <v>50000</v>
      </c>
      <c r="M26" s="33">
        <v>0</v>
      </c>
      <c r="N26" s="33" t="e">
        <f t="shared" si="21"/>
        <v>#N/A</v>
      </c>
      <c r="O26" s="33" t="e">
        <f>IF(E26=0,0,IF(E26=E25,VLOOKUP(E26,P:X,VLOOKUP(E26,P:Y,10,0),0),IF(P26=E26,VLOOKUP(E26,P:X,VLOOKUP(E26,P:Y,10,0),0),L26)))</f>
        <v>#N/A</v>
      </c>
      <c r="P26" s="8" t="s">
        <v>116</v>
      </c>
      <c r="Q26" s="9">
        <f t="shared" si="5"/>
        <v>50000</v>
      </c>
      <c r="R26" s="9">
        <f t="shared" si="6"/>
        <v>50000</v>
      </c>
      <c r="S26" s="9">
        <f t="shared" si="7"/>
        <v>50000</v>
      </c>
      <c r="T26" s="9">
        <f t="shared" si="8"/>
        <v>40000</v>
      </c>
      <c r="U26" s="9">
        <f t="shared" si="9"/>
        <v>33333.333333333336</v>
      </c>
      <c r="V26" s="9">
        <f t="shared" si="10"/>
        <v>28571.428571428572</v>
      </c>
      <c r="W26" s="9">
        <f t="shared" si="11"/>
        <v>25000</v>
      </c>
      <c r="X26" s="9">
        <f t="shared" si="12"/>
        <v>22222.222222222223</v>
      </c>
      <c r="Y26" s="33">
        <f t="shared" si="3"/>
        <v>0</v>
      </c>
      <c r="Z26" s="33" t="str">
        <f t="shared" si="4"/>
        <v>T21</v>
      </c>
      <c r="AA26" s="35">
        <f t="shared" si="13"/>
        <v>0</v>
      </c>
      <c r="AB26" s="35">
        <f t="shared" si="14"/>
        <v>0</v>
      </c>
      <c r="AC26" s="35">
        <f t="shared" si="15"/>
        <v>0</v>
      </c>
      <c r="AD26" s="35">
        <f t="shared" si="16"/>
        <v>0</v>
      </c>
      <c r="AE26" s="35">
        <f t="shared" si="17"/>
        <v>0</v>
      </c>
      <c r="AF26" s="35">
        <f t="shared" si="18"/>
        <v>0</v>
      </c>
      <c r="AG26" s="35">
        <f t="shared" si="19"/>
        <v>0</v>
      </c>
      <c r="AH26" s="35">
        <f t="shared" si="20"/>
        <v>0</v>
      </c>
    </row>
    <row r="27" spans="1:34" s="8" customFormat="1" ht="18" customHeight="1">
      <c r="A27" s="24" t="s">
        <v>201</v>
      </c>
      <c r="B27" s="25" t="s">
        <v>201</v>
      </c>
      <c r="C27" s="25" t="s">
        <v>201</v>
      </c>
      <c r="D27" s="25">
        <v>0</v>
      </c>
      <c r="E27" s="25" t="s">
        <v>201</v>
      </c>
      <c r="F27" s="27" t="s">
        <v>201</v>
      </c>
      <c r="G27" s="28">
        <v>0</v>
      </c>
      <c r="H27" s="28">
        <v>0</v>
      </c>
      <c r="I27" s="29">
        <v>0</v>
      </c>
      <c r="J27" s="30"/>
      <c r="K27" s="31">
        <v>0.01</v>
      </c>
      <c r="L27" s="32">
        <f t="shared" si="0"/>
        <v>50000</v>
      </c>
      <c r="M27" s="33">
        <v>0</v>
      </c>
      <c r="N27" s="33" t="e">
        <f t="shared" si="21"/>
        <v>#N/A</v>
      </c>
      <c r="O27" s="33" t="e">
        <f t="shared" ref="O27:O29" si="22">IF(E27=0,0,IF(E27=E26,VLOOKUP(E27,P:X,VLOOKUP(E27,P:Y,10,0),0),IF(P27=E27,VLOOKUP(E27,P:X,VLOOKUP(E27,P:Y,10,0),0),L27)))</f>
        <v>#N/A</v>
      </c>
      <c r="P27" s="8" t="s">
        <v>117</v>
      </c>
      <c r="Q27" s="9">
        <f t="shared" si="5"/>
        <v>50000</v>
      </c>
      <c r="R27" s="9">
        <f t="shared" si="6"/>
        <v>50000</v>
      </c>
      <c r="S27" s="9">
        <f t="shared" si="7"/>
        <v>37500</v>
      </c>
      <c r="T27" s="9">
        <f t="shared" si="8"/>
        <v>30000</v>
      </c>
      <c r="U27" s="9">
        <f t="shared" si="9"/>
        <v>25000</v>
      </c>
      <c r="V27" s="9">
        <f t="shared" si="10"/>
        <v>21428.571428571428</v>
      </c>
      <c r="W27" s="9">
        <f t="shared" si="11"/>
        <v>18750</v>
      </c>
      <c r="X27" s="9">
        <f t="shared" si="12"/>
        <v>16666.666666666668</v>
      </c>
      <c r="Y27" s="33">
        <f t="shared" si="3"/>
        <v>0</v>
      </c>
      <c r="Z27" s="33" t="str">
        <f t="shared" si="4"/>
        <v>T22</v>
      </c>
      <c r="AA27" s="35">
        <f t="shared" si="13"/>
        <v>0</v>
      </c>
      <c r="AB27" s="35">
        <f t="shared" si="14"/>
        <v>0</v>
      </c>
      <c r="AC27" s="35">
        <f t="shared" si="15"/>
        <v>0</v>
      </c>
      <c r="AD27" s="35">
        <f t="shared" si="16"/>
        <v>0</v>
      </c>
      <c r="AE27" s="35">
        <f t="shared" si="17"/>
        <v>0</v>
      </c>
      <c r="AF27" s="35">
        <f t="shared" si="18"/>
        <v>0</v>
      </c>
      <c r="AG27" s="35">
        <f t="shared" si="19"/>
        <v>0</v>
      </c>
      <c r="AH27" s="35">
        <f t="shared" si="20"/>
        <v>0</v>
      </c>
    </row>
    <row r="28" spans="1:34" s="8" customFormat="1" ht="18" customHeight="1">
      <c r="A28" s="24" t="s">
        <v>201</v>
      </c>
      <c r="B28" s="25" t="s">
        <v>201</v>
      </c>
      <c r="C28" s="25" t="s">
        <v>201</v>
      </c>
      <c r="D28" s="25">
        <v>0</v>
      </c>
      <c r="E28" s="25" t="s">
        <v>201</v>
      </c>
      <c r="F28" s="27" t="s">
        <v>201</v>
      </c>
      <c r="G28" s="28">
        <v>0</v>
      </c>
      <c r="H28" s="28">
        <v>0</v>
      </c>
      <c r="I28" s="29">
        <v>0</v>
      </c>
      <c r="J28" s="30"/>
      <c r="K28" s="31">
        <v>0.01</v>
      </c>
      <c r="L28" s="32">
        <f t="shared" si="0"/>
        <v>50000</v>
      </c>
      <c r="M28" s="33">
        <v>0</v>
      </c>
      <c r="N28" s="33" t="e">
        <f t="shared" si="21"/>
        <v>#N/A</v>
      </c>
      <c r="O28" s="33" t="e">
        <f t="shared" si="22"/>
        <v>#N/A</v>
      </c>
      <c r="P28" s="8" t="s">
        <v>118</v>
      </c>
      <c r="Q28" s="9">
        <f t="shared" si="5"/>
        <v>50000</v>
      </c>
      <c r="R28" s="9">
        <f t="shared" si="6"/>
        <v>33333.333333333336</v>
      </c>
      <c r="S28" s="9">
        <f t="shared" si="7"/>
        <v>25000</v>
      </c>
      <c r="T28" s="9">
        <f t="shared" si="8"/>
        <v>20000</v>
      </c>
      <c r="U28" s="9">
        <f t="shared" si="9"/>
        <v>16666.666666666668</v>
      </c>
      <c r="V28" s="9">
        <f t="shared" si="10"/>
        <v>14285.714285714286</v>
      </c>
      <c r="W28" s="9">
        <f t="shared" si="11"/>
        <v>12500</v>
      </c>
      <c r="X28" s="9">
        <f t="shared" si="12"/>
        <v>11111.111111111111</v>
      </c>
      <c r="Y28" s="33">
        <f t="shared" si="3"/>
        <v>0</v>
      </c>
      <c r="Z28" s="33" t="str">
        <f t="shared" si="4"/>
        <v>T23</v>
      </c>
      <c r="AA28" s="35">
        <f t="shared" si="13"/>
        <v>0</v>
      </c>
      <c r="AB28" s="35">
        <f t="shared" si="14"/>
        <v>0</v>
      </c>
      <c r="AC28" s="35">
        <f t="shared" si="15"/>
        <v>0</v>
      </c>
      <c r="AD28" s="35">
        <f t="shared" si="16"/>
        <v>0</v>
      </c>
      <c r="AE28" s="35">
        <f t="shared" si="17"/>
        <v>0</v>
      </c>
      <c r="AF28" s="35">
        <f t="shared" si="18"/>
        <v>0</v>
      </c>
      <c r="AG28" s="35">
        <f t="shared" si="19"/>
        <v>0</v>
      </c>
      <c r="AH28" s="35">
        <f t="shared" si="20"/>
        <v>0</v>
      </c>
    </row>
    <row r="29" spans="1:34" s="8" customFormat="1" ht="18" customHeight="1">
      <c r="A29" s="24" t="s">
        <v>201</v>
      </c>
      <c r="B29" s="25" t="s">
        <v>201</v>
      </c>
      <c r="C29" s="25" t="s">
        <v>201</v>
      </c>
      <c r="D29" s="25">
        <v>0</v>
      </c>
      <c r="E29" s="25" t="s">
        <v>201</v>
      </c>
      <c r="F29" s="27" t="s">
        <v>201</v>
      </c>
      <c r="G29" s="28">
        <v>0</v>
      </c>
      <c r="H29" s="28">
        <v>0</v>
      </c>
      <c r="I29" s="29">
        <v>0</v>
      </c>
      <c r="J29" s="30"/>
      <c r="K29" s="31">
        <v>0.01</v>
      </c>
      <c r="L29" s="32">
        <f t="shared" si="0"/>
        <v>50000</v>
      </c>
      <c r="M29" s="33">
        <v>0</v>
      </c>
      <c r="N29" s="33" t="e">
        <f t="shared" si="21"/>
        <v>#N/A</v>
      </c>
      <c r="O29" s="33" t="e">
        <f t="shared" si="22"/>
        <v>#N/A</v>
      </c>
      <c r="P29" s="8" t="s">
        <v>119</v>
      </c>
      <c r="Q29" s="9">
        <f t="shared" si="5"/>
        <v>25000</v>
      </c>
      <c r="R29" s="9">
        <f t="shared" si="6"/>
        <v>16666.666666666668</v>
      </c>
      <c r="S29" s="9">
        <f t="shared" si="7"/>
        <v>12500</v>
      </c>
      <c r="T29" s="9">
        <f t="shared" si="8"/>
        <v>10000</v>
      </c>
      <c r="U29" s="9">
        <f t="shared" si="9"/>
        <v>8333.3333333333339</v>
      </c>
      <c r="V29" s="9">
        <f t="shared" si="10"/>
        <v>7142.8571428571431</v>
      </c>
      <c r="W29" s="9">
        <f t="shared" si="11"/>
        <v>6250</v>
      </c>
      <c r="X29" s="9">
        <f t="shared" si="12"/>
        <v>5555.5555555555557</v>
      </c>
      <c r="Y29" s="33">
        <f t="shared" si="3"/>
        <v>0</v>
      </c>
      <c r="Z29" s="33" t="str">
        <f t="shared" si="4"/>
        <v>T24</v>
      </c>
      <c r="AA29" s="35">
        <f t="shared" si="13"/>
        <v>0</v>
      </c>
      <c r="AB29" s="35">
        <f t="shared" si="14"/>
        <v>0</v>
      </c>
      <c r="AC29" s="35">
        <f t="shared" si="15"/>
        <v>0</v>
      </c>
      <c r="AD29" s="35">
        <f t="shared" si="16"/>
        <v>0</v>
      </c>
      <c r="AE29" s="35">
        <f t="shared" si="17"/>
        <v>0</v>
      </c>
      <c r="AF29" s="35">
        <f t="shared" si="18"/>
        <v>0</v>
      </c>
      <c r="AG29" s="35">
        <f t="shared" si="19"/>
        <v>0</v>
      </c>
      <c r="AH29" s="35">
        <f t="shared" si="20"/>
        <v>0</v>
      </c>
    </row>
    <row r="30" spans="1:34" ht="18" customHeight="1">
      <c r="A30" s="36"/>
      <c r="B30" s="37"/>
      <c r="C30" s="38"/>
      <c r="D30" s="39"/>
      <c r="E30" s="40"/>
      <c r="F30" s="41"/>
      <c r="G30" s="42"/>
      <c r="H30" s="42"/>
      <c r="I30" s="40"/>
      <c r="J30" s="43"/>
      <c r="K30" s="43"/>
      <c r="L30" s="43"/>
      <c r="M30" s="43"/>
      <c r="N30" s="43"/>
      <c r="O30" s="43"/>
      <c r="P30" s="8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4" ht="15">
      <c r="A31" s="36"/>
      <c r="B31" s="45"/>
      <c r="C31" s="46"/>
      <c r="D31" s="46"/>
      <c r="E31" s="46"/>
      <c r="F31" s="47"/>
      <c r="G31" s="48"/>
      <c r="H31" s="48"/>
      <c r="I31" s="36"/>
      <c r="J31" s="36"/>
      <c r="K31" s="36"/>
      <c r="L31" s="36"/>
      <c r="M31" s="36"/>
      <c r="N31" s="36"/>
      <c r="O31" s="36"/>
      <c r="P31" s="36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34" ht="15">
      <c r="A32" s="36"/>
      <c r="B32" s="45"/>
      <c r="C32" s="46"/>
      <c r="D32" s="46"/>
      <c r="E32" s="46"/>
      <c r="F32" s="47"/>
      <c r="G32" s="48"/>
      <c r="H32" s="48"/>
      <c r="I32" s="36"/>
      <c r="J32" s="36"/>
      <c r="K32" s="36"/>
      <c r="L32" s="36"/>
      <c r="M32" s="36"/>
      <c r="N32" s="36"/>
      <c r="O32" s="36"/>
      <c r="P32" s="36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">
      <c r="A33" s="36"/>
      <c r="B33" s="45"/>
      <c r="C33" s="46"/>
      <c r="D33" s="46"/>
      <c r="E33" s="46"/>
      <c r="F33" s="47"/>
      <c r="G33" s="48"/>
      <c r="H33" s="48"/>
      <c r="I33" s="36"/>
      <c r="J33" s="36"/>
      <c r="K33" s="36"/>
      <c r="L33" s="36"/>
      <c r="M33" s="36"/>
      <c r="N33" s="36"/>
      <c r="O33" s="36"/>
      <c r="P33" s="36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">
      <c r="A34" s="36"/>
      <c r="B34" s="45"/>
      <c r="C34" s="37"/>
      <c r="D34" s="39"/>
      <c r="E34" s="40"/>
      <c r="F34" s="41"/>
      <c r="G34" s="42"/>
      <c r="H34" s="42"/>
      <c r="I34" s="40"/>
      <c r="J34" s="43"/>
      <c r="K34" s="43"/>
      <c r="L34" s="43"/>
      <c r="M34" s="43"/>
      <c r="N34" s="43"/>
      <c r="O34" s="43"/>
      <c r="P34" s="8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>
      <c r="B35" s="45"/>
      <c r="P35" s="8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>
      <c r="A36" s="50"/>
      <c r="B36" s="50"/>
      <c r="I36" s="44"/>
      <c r="P36" s="8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>
      <c r="A37" s="50"/>
      <c r="B37" s="50"/>
      <c r="I37" s="44"/>
      <c r="P37" s="8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>
      <c r="A38" s="50"/>
      <c r="B38" s="50"/>
      <c r="I38" s="44"/>
      <c r="P38" s="8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>
      <c r="A39" s="50"/>
      <c r="B39" s="50"/>
      <c r="I39" s="44"/>
      <c r="P39" s="8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>
      <c r="A40" s="50"/>
      <c r="B40" s="50"/>
      <c r="I40" s="44"/>
      <c r="P40" s="8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>
      <c r="A41" s="50"/>
      <c r="B41" s="50"/>
      <c r="I41" s="44"/>
      <c r="P41" s="8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>
      <c r="A42" s="50"/>
      <c r="B42" s="50"/>
      <c r="I42" s="44"/>
      <c r="P42" s="8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>
      <c r="A43" s="50"/>
      <c r="B43" s="50"/>
      <c r="I43" s="44"/>
      <c r="P43" s="8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>
      <c r="A44" s="50"/>
      <c r="B44" s="50"/>
      <c r="I44" s="44"/>
      <c r="P44" s="8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>
      <c r="A45" s="50"/>
      <c r="B45" s="50"/>
      <c r="I45" s="44"/>
      <c r="P45" s="8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>
      <c r="A46" s="50"/>
      <c r="B46" s="50"/>
      <c r="I46" s="44"/>
      <c r="P46" s="8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>
      <c r="A47" s="50"/>
      <c r="B47" s="50"/>
      <c r="I47" s="44"/>
      <c r="P47" s="8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>
      <c r="A48" s="50"/>
      <c r="B48" s="50"/>
      <c r="I48" s="44"/>
      <c r="P48" s="8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>
      <c r="A49" s="50"/>
      <c r="B49" s="50"/>
      <c r="I49" s="44"/>
      <c r="P49" s="8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>
      <c r="A50" s="50"/>
      <c r="B50" s="50"/>
      <c r="I50" s="44"/>
      <c r="P50" s="8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>
      <c r="A51" s="50"/>
      <c r="B51" s="50"/>
      <c r="I51" s="44"/>
      <c r="P51" s="8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>
      <c r="A52" s="50"/>
      <c r="B52" s="50"/>
      <c r="I52" s="44"/>
      <c r="P52" s="8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>
      <c r="A53" s="50"/>
      <c r="B53" s="50"/>
      <c r="I53" s="44"/>
      <c r="P53" s="8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>
      <c r="A54" s="50"/>
      <c r="B54" s="50"/>
      <c r="I54" s="44"/>
      <c r="P54" s="8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>
      <c r="A55" s="50"/>
      <c r="B55" s="50"/>
      <c r="I55" s="44"/>
      <c r="P55" s="8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>
      <c r="A56" s="50"/>
      <c r="B56" s="50"/>
      <c r="I56" s="44"/>
      <c r="P56" s="8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>
      <c r="A57" s="50"/>
      <c r="B57" s="50"/>
      <c r="I57" s="44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>
      <c r="A58" s="50"/>
      <c r="B58" s="50"/>
      <c r="I58" s="44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>
      <c r="A59" s="50"/>
      <c r="B59" s="50"/>
      <c r="I59" s="44"/>
      <c r="P59" s="8"/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>
      <c r="A60" s="50"/>
      <c r="B60" s="50"/>
      <c r="I60" s="44"/>
      <c r="P60" s="8"/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>
      <c r="A61" s="50"/>
      <c r="B61" s="50"/>
      <c r="I61" s="44"/>
      <c r="P61" s="8"/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>
      <c r="A62" s="50"/>
      <c r="B62" s="50"/>
      <c r="I62" s="44"/>
      <c r="P62" s="8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>
      <c r="A63" s="50"/>
      <c r="B63" s="50"/>
      <c r="I63" s="44"/>
      <c r="P63" s="8"/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>
      <c r="A64" s="50"/>
      <c r="B64" s="50"/>
      <c r="I64" s="44"/>
      <c r="P64" s="8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>
      <c r="A65" s="50"/>
      <c r="B65" s="50"/>
      <c r="I65" s="44"/>
      <c r="P65" s="8"/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>
      <c r="A66" s="50"/>
      <c r="B66" s="50"/>
      <c r="I66" s="44"/>
      <c r="P66" s="8"/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>
      <c r="A67" s="50"/>
      <c r="B67" s="50"/>
      <c r="I67" s="44"/>
      <c r="P67" s="8"/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>
      <c r="A68" s="50"/>
      <c r="B68" s="50"/>
      <c r="I68" s="44"/>
      <c r="P68" s="8"/>
      <c r="Q68" s="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>
      <c r="A69" s="50"/>
      <c r="B69" s="50"/>
      <c r="I69" s="44"/>
      <c r="P69" s="8"/>
      <c r="Q69" s="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>
      <c r="A70" s="50"/>
      <c r="B70" s="50"/>
      <c r="I70" s="44"/>
      <c r="P70" s="8"/>
      <c r="Q70" s="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>
      <c r="A71" s="50"/>
      <c r="B71" s="50"/>
      <c r="I71" s="44"/>
      <c r="P71" s="8"/>
      <c r="Q71" s="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>
      <c r="A72" s="50"/>
      <c r="B72" s="50"/>
      <c r="I72" s="44"/>
      <c r="P72" s="8"/>
      <c r="Q72" s="9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>
      <c r="A73" s="50"/>
      <c r="B73" s="50"/>
      <c r="I73" s="44"/>
      <c r="P73" s="8"/>
      <c r="Q73" s="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>
      <c r="A74" s="50"/>
      <c r="B74" s="50"/>
      <c r="I74" s="44"/>
      <c r="P74" s="8"/>
      <c r="Q74" s="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>
      <c r="A75" s="50"/>
      <c r="B75" s="50"/>
      <c r="I75" s="44"/>
      <c r="P75" s="8"/>
      <c r="Q75" s="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>
      <c r="A76" s="50"/>
      <c r="B76" s="50"/>
      <c r="I76" s="44"/>
      <c r="P76" s="8"/>
      <c r="Q76" s="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>
      <c r="A77" s="50"/>
      <c r="B77" s="50"/>
      <c r="I77" s="44"/>
      <c r="P77" s="8"/>
      <c r="Q77" s="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>
      <c r="A78" s="50"/>
      <c r="B78" s="50"/>
      <c r="I78" s="44"/>
      <c r="P78" s="8"/>
      <c r="Q78" s="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>
      <c r="A79" s="50"/>
      <c r="B79" s="50"/>
      <c r="I79" s="44"/>
      <c r="P79" s="8"/>
      <c r="Q79" s="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>
      <c r="A80" s="50"/>
      <c r="B80" s="50"/>
      <c r="I80" s="44"/>
      <c r="P80" s="8"/>
      <c r="Q80" s="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>
      <c r="A81" s="50"/>
      <c r="B81" s="50"/>
      <c r="I81" s="44"/>
      <c r="P81" s="8"/>
      <c r="Q81" s="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>
      <c r="A82" s="50"/>
      <c r="B82" s="50"/>
      <c r="I82" s="44"/>
      <c r="P82" s="8"/>
      <c r="Q82" s="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>
      <c r="A83" s="50"/>
      <c r="B83" s="50"/>
      <c r="I83" s="44"/>
      <c r="P83" s="8"/>
      <c r="Q83" s="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>
      <c r="A84" s="50"/>
      <c r="B84" s="50"/>
      <c r="I84" s="44"/>
      <c r="P84" s="8"/>
      <c r="Q84" s="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>
      <c r="A85" s="50"/>
      <c r="B85" s="50"/>
      <c r="I85" s="44"/>
      <c r="P85" s="8"/>
      <c r="Q85" s="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>
      <c r="A86" s="50"/>
      <c r="B86" s="50"/>
      <c r="I86" s="44"/>
      <c r="P86" s="8"/>
      <c r="Q86" s="9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>
      <c r="A87" s="50"/>
      <c r="B87" s="50"/>
      <c r="I87" s="44"/>
      <c r="P87" s="8"/>
      <c r="Q87" s="9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>
      <c r="A88" s="50"/>
      <c r="B88" s="50"/>
      <c r="I88" s="44"/>
      <c r="P88" s="8"/>
      <c r="Q88" s="9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>
      <c r="A89" s="50"/>
      <c r="B89" s="50"/>
      <c r="I89" s="44"/>
      <c r="P89" s="8"/>
      <c r="Q89" s="9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>
      <c r="A90" s="50"/>
      <c r="B90" s="50"/>
      <c r="I90" s="44"/>
      <c r="P90" s="8"/>
      <c r="Q90" s="9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>
      <c r="A91" s="50"/>
      <c r="B91" s="50"/>
      <c r="I91" s="44"/>
      <c r="P91" s="8"/>
      <c r="Q91" s="9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>
      <c r="A92" s="50"/>
      <c r="B92" s="50"/>
      <c r="I92" s="44"/>
      <c r="P92" s="8"/>
      <c r="Q92" s="9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>
      <c r="A93" s="50"/>
      <c r="B93" s="50"/>
      <c r="I93" s="44"/>
      <c r="P93" s="8"/>
      <c r="Q93" s="9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>
      <c r="A94" s="50"/>
      <c r="B94" s="50"/>
      <c r="I94" s="44"/>
      <c r="P94" s="53"/>
      <c r="Q94" s="44"/>
    </row>
    <row r="95" spans="1:28">
      <c r="A95" s="50"/>
      <c r="B95" s="50"/>
      <c r="I95" s="44"/>
      <c r="P95" s="53"/>
      <c r="Q95" s="44"/>
    </row>
    <row r="96" spans="1:28">
      <c r="A96" s="50"/>
      <c r="B96" s="50"/>
      <c r="I96" s="44"/>
      <c r="P96" s="53"/>
      <c r="Q96" s="44"/>
    </row>
    <row r="97" spans="1:17">
      <c r="A97" s="50"/>
      <c r="B97" s="50"/>
      <c r="I97" s="44"/>
      <c r="P97" s="53"/>
      <c r="Q97" s="44"/>
    </row>
    <row r="98" spans="1:17">
      <c r="A98" s="50"/>
      <c r="B98" s="50"/>
      <c r="I98" s="44"/>
      <c r="P98" s="53"/>
      <c r="Q98" s="44"/>
    </row>
    <row r="99" spans="1:17">
      <c r="A99" s="50"/>
      <c r="B99" s="50"/>
      <c r="I99" s="44"/>
      <c r="P99" s="53"/>
      <c r="Q99" s="44"/>
    </row>
    <row r="100" spans="1:17">
      <c r="A100" s="50"/>
      <c r="B100" s="50"/>
      <c r="I100" s="44"/>
      <c r="P100" s="53"/>
      <c r="Q100" s="44"/>
    </row>
    <row r="101" spans="1:17">
      <c r="A101" s="50"/>
      <c r="B101" s="50"/>
      <c r="I101" s="44"/>
      <c r="P101" s="53"/>
      <c r="Q101" s="44"/>
    </row>
    <row r="102" spans="1:17">
      <c r="A102" s="50"/>
      <c r="B102" s="50"/>
      <c r="I102" s="44"/>
      <c r="P102" s="53"/>
      <c r="Q102" s="44"/>
    </row>
    <row r="103" spans="1:17">
      <c r="A103" s="50"/>
      <c r="B103" s="50"/>
      <c r="I103" s="44"/>
      <c r="P103" s="53"/>
      <c r="Q103" s="44"/>
    </row>
    <row r="104" spans="1:17">
      <c r="A104" s="50"/>
      <c r="B104" s="50"/>
      <c r="I104" s="44"/>
      <c r="P104" s="53"/>
      <c r="Q104" s="44"/>
    </row>
  </sheetData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44</vt:i4>
      </vt:variant>
      <vt:variant>
        <vt:lpstr>Navngivne områder</vt:lpstr>
      </vt:variant>
      <vt:variant>
        <vt:i4>40</vt:i4>
      </vt:variant>
    </vt:vector>
  </HeadingPairs>
  <TitlesOfParts>
    <vt:vector size="84" baseType="lpstr">
      <vt:lpstr>Stilling</vt:lpstr>
      <vt:lpstr>Webm</vt:lpstr>
      <vt:lpstr>Web SR</vt:lpstr>
      <vt:lpstr>Point</vt:lpstr>
      <vt:lpstr>Money</vt:lpstr>
      <vt:lpstr>Puts</vt:lpstr>
      <vt:lpstr>Super R</vt:lpstr>
      <vt:lpstr>Tæt Flag</vt:lpstr>
      <vt:lpstr>Tourp</vt:lpstr>
      <vt:lpstr>12-10</vt:lpstr>
      <vt:lpstr>10-10</vt:lpstr>
      <vt:lpstr>03-10</vt:lpstr>
      <vt:lpstr>26-09</vt:lpstr>
      <vt:lpstr>19-09</vt:lpstr>
      <vt:lpstr>12-09</vt:lpstr>
      <vt:lpstr>05-09</vt:lpstr>
      <vt:lpstr>01-09</vt:lpstr>
      <vt:lpstr>31-08</vt:lpstr>
      <vt:lpstr>29-08</vt:lpstr>
      <vt:lpstr>22-08</vt:lpstr>
      <vt:lpstr>15-08</vt:lpstr>
      <vt:lpstr>08-08</vt:lpstr>
      <vt:lpstr>01-08</vt:lpstr>
      <vt:lpstr>25-07</vt:lpstr>
      <vt:lpstr>18-07</vt:lpstr>
      <vt:lpstr>11-07</vt:lpstr>
      <vt:lpstr>04-07</vt:lpstr>
      <vt:lpstr>27-06</vt:lpstr>
      <vt:lpstr>20-06</vt:lpstr>
      <vt:lpstr>15-06B</vt:lpstr>
      <vt:lpstr>15-06A</vt:lpstr>
      <vt:lpstr>13-06</vt:lpstr>
      <vt:lpstr>06-06</vt:lpstr>
      <vt:lpstr>30-05</vt:lpstr>
      <vt:lpstr>23-05</vt:lpstr>
      <vt:lpstr>16-05</vt:lpstr>
      <vt:lpstr>09-05</vt:lpstr>
      <vt:lpstr>02-05</vt:lpstr>
      <vt:lpstr>25-04</vt:lpstr>
      <vt:lpstr>18-04</vt:lpstr>
      <vt:lpstr>11-04</vt:lpstr>
      <vt:lpstr>04-04</vt:lpstr>
      <vt:lpstr>28-03</vt:lpstr>
      <vt:lpstr>24-03</vt:lpstr>
      <vt:lpstr>'01-08'!Udskriftsområde</vt:lpstr>
      <vt:lpstr>'01-09'!Udskriftsområde</vt:lpstr>
      <vt:lpstr>'02-05'!Udskriftsområde</vt:lpstr>
      <vt:lpstr>'03-10'!Udskriftsområde</vt:lpstr>
      <vt:lpstr>'04-04'!Udskriftsområde</vt:lpstr>
      <vt:lpstr>'04-07'!Udskriftsområde</vt:lpstr>
      <vt:lpstr>'05-09'!Udskriftsområde</vt:lpstr>
      <vt:lpstr>'06-06'!Udskriftsområde</vt:lpstr>
      <vt:lpstr>'08-08'!Udskriftsområde</vt:lpstr>
      <vt:lpstr>'09-05'!Udskriftsområde</vt:lpstr>
      <vt:lpstr>'10-10'!Udskriftsområde</vt:lpstr>
      <vt:lpstr>'11-04'!Udskriftsområde</vt:lpstr>
      <vt:lpstr>'11-07'!Udskriftsområde</vt:lpstr>
      <vt:lpstr>'12-09'!Udskriftsområde</vt:lpstr>
      <vt:lpstr>'12-10'!Udskriftsområde</vt:lpstr>
      <vt:lpstr>'13-06'!Udskriftsområde</vt:lpstr>
      <vt:lpstr>'15-06A'!Udskriftsområde</vt:lpstr>
      <vt:lpstr>'15-06B'!Udskriftsområde</vt:lpstr>
      <vt:lpstr>'15-08'!Udskriftsområde</vt:lpstr>
      <vt:lpstr>'16-05'!Udskriftsområde</vt:lpstr>
      <vt:lpstr>'18-04'!Udskriftsområde</vt:lpstr>
      <vt:lpstr>'18-07'!Udskriftsområde</vt:lpstr>
      <vt:lpstr>'19-09'!Udskriftsområde</vt:lpstr>
      <vt:lpstr>'20-06'!Udskriftsområde</vt:lpstr>
      <vt:lpstr>'22-08'!Udskriftsområde</vt:lpstr>
      <vt:lpstr>'23-05'!Udskriftsområde</vt:lpstr>
      <vt:lpstr>'24-03'!Udskriftsområde</vt:lpstr>
      <vt:lpstr>'25-04'!Udskriftsområde</vt:lpstr>
      <vt:lpstr>'25-07'!Udskriftsområde</vt:lpstr>
      <vt:lpstr>'26-09'!Udskriftsområde</vt:lpstr>
      <vt:lpstr>'27-06'!Udskriftsområde</vt:lpstr>
      <vt:lpstr>'28-03'!Udskriftsområde</vt:lpstr>
      <vt:lpstr>'29-08'!Udskriftsområde</vt:lpstr>
      <vt:lpstr>'30-05'!Udskriftsområde</vt:lpstr>
      <vt:lpstr>'31-08'!Udskriftsområde</vt:lpstr>
      <vt:lpstr>Point!Udskriftsområde</vt:lpstr>
      <vt:lpstr>Stilling!Udskriftsområde</vt:lpstr>
      <vt:lpstr>'Super R'!Udskriftsområde</vt:lpstr>
      <vt:lpstr>Tourp!Udskriftsområde</vt:lpstr>
      <vt:lpstr>'Tæt Flag'!Udskriftsområde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Heiberg</dc:creator>
  <cp:lastModifiedBy>B Heiberg</cp:lastModifiedBy>
  <cp:lastPrinted>2024-10-12T15:01:50Z</cp:lastPrinted>
  <dcterms:created xsi:type="dcterms:W3CDTF">2024-02-11T18:15:04Z</dcterms:created>
  <dcterms:modified xsi:type="dcterms:W3CDTF">2024-10-13T09:27:58Z</dcterms:modified>
</cp:coreProperties>
</file>